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AS24" i="19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I19" i="42" s="1"/>
  <c r="J18" i="42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G32" i="42"/>
  <c r="G33" i="42" s="1"/>
  <c r="H32" i="42"/>
  <c r="H33" i="42" s="1"/>
  <c r="I32" i="42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F33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R42" i="42" s="1"/>
  <c r="R47" i="42" s="1"/>
  <c r="S39" i="42"/>
  <c r="T39" i="42"/>
  <c r="U39" i="42"/>
  <c r="V39" i="42"/>
  <c r="V42" i="42" s="1"/>
  <c r="V47" i="42" s="1"/>
  <c r="X39" i="42"/>
  <c r="Y39" i="42"/>
  <c r="Y42" i="42" s="1"/>
  <c r="Y47" i="42" s="1"/>
  <c r="Z39" i="42"/>
  <c r="Z42" i="42" s="1"/>
  <c r="Z47" i="42" s="1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H42" i="42" s="1"/>
  <c r="AH47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E40" i="42"/>
  <c r="H40" i="42"/>
  <c r="I40" i="42"/>
  <c r="L40" i="42"/>
  <c r="H42" i="42"/>
  <c r="H47" i="42" s="1"/>
  <c r="H48" i="42" s="1"/>
  <c r="K42" i="42"/>
  <c r="K47" i="42" s="1"/>
  <c r="K48" i="42" s="1"/>
  <c r="P42" i="42"/>
  <c r="P47" i="42" s="1"/>
  <c r="S42" i="42"/>
  <c r="S47" i="42" s="1"/>
  <c r="X42" i="42"/>
  <c r="X47" i="42" s="1"/>
  <c r="AA42" i="42"/>
  <c r="AA47" i="42" s="1"/>
  <c r="AF42" i="42"/>
  <c r="AF47" i="42" s="1"/>
  <c r="AI42" i="42"/>
  <c r="AI47" i="42" s="1"/>
  <c r="AN42" i="42"/>
  <c r="AN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D21" i="43" s="1"/>
  <c r="E21" i="14"/>
  <c r="E23" i="28" s="1"/>
  <c r="F21" i="14"/>
  <c r="G21" i="14"/>
  <c r="H21" i="14"/>
  <c r="H23" i="28" s="1"/>
  <c r="I21" i="14"/>
  <c r="J21" i="14"/>
  <c r="J23" i="28" s="1"/>
  <c r="K21" i="14"/>
  <c r="L21" i="14"/>
  <c r="L21" i="43" s="1"/>
  <c r="M21" i="14"/>
  <c r="M25" i="14"/>
  <c r="P27" i="28" s="1"/>
  <c r="N25" i="14"/>
  <c r="Q27" i="28" s="1"/>
  <c r="O25" i="14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M28" i="14" s="1"/>
  <c r="P30" i="28" s="1"/>
  <c r="H28" i="14"/>
  <c r="I30" i="28" s="1"/>
  <c r="I28" i="14"/>
  <c r="J28" i="14"/>
  <c r="K28" i="14"/>
  <c r="M30" i="28" s="1"/>
  <c r="L28" i="14"/>
  <c r="O28" i="14"/>
  <c r="R30" i="28" s="1"/>
  <c r="M32" i="14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J35" i="14"/>
  <c r="K35" i="14"/>
  <c r="M37" i="28" s="1"/>
  <c r="L35" i="14"/>
  <c r="N35" i="14"/>
  <c r="Q37" i="28" s="1"/>
  <c r="P16" i="28"/>
  <c r="Q16" i="28"/>
  <c r="R16" i="28"/>
  <c r="G20" i="28"/>
  <c r="K20" i="28"/>
  <c r="O20" i="28"/>
  <c r="P20" i="28"/>
  <c r="G21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P23" i="28"/>
  <c r="G27" i="28"/>
  <c r="K27" i="28"/>
  <c r="O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E21" i="43"/>
  <c r="F21" i="43"/>
  <c r="G21" i="43"/>
  <c r="I21" i="43"/>
  <c r="K21" i="43"/>
  <c r="M21" i="43"/>
  <c r="AS19" i="19" l="1"/>
  <c r="G23" i="28"/>
  <c r="A6" i="14" s="1"/>
  <c r="AS18" i="42"/>
  <c r="N21" i="43"/>
  <c r="Q23" i="28"/>
  <c r="P34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N23" i="28"/>
  <c r="Q20" i="28"/>
  <c r="J21" i="43"/>
  <c r="N20" i="43"/>
  <c r="N18" i="43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S42" i="2"/>
  <c r="AK42" i="2"/>
  <c r="AC42" i="2"/>
  <c r="U42" i="2"/>
  <c r="M42" i="2"/>
  <c r="E42" i="2"/>
  <c r="AS33" i="2"/>
  <c r="AS34" i="19" s="1"/>
  <c r="K23" i="28"/>
  <c r="O21" i="14"/>
  <c r="J42" i="42"/>
  <c r="J47" i="42" s="1"/>
  <c r="J48" i="42" s="1"/>
  <c r="AS40" i="2"/>
  <c r="H21" i="43"/>
  <c r="I37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N19" i="19"/>
  <c r="AF19" i="19"/>
  <c r="X19" i="19"/>
  <c r="A4" i="2" s="1"/>
  <c r="P19" i="19"/>
  <c r="H19" i="19"/>
  <c r="H46" i="2"/>
  <c r="H47" i="19" s="1"/>
  <c r="AS39" i="2"/>
  <c r="AS19" i="2"/>
  <c r="AS20" i="19" s="1"/>
  <c r="I23" i="28"/>
  <c r="F42" i="42"/>
  <c r="F47" i="42" s="1"/>
  <c r="F48" i="42" s="1"/>
  <c r="AS46" i="2" l="1"/>
  <c r="AS47" i="19" s="1"/>
  <c r="AS43" i="19"/>
  <c r="U46" i="2"/>
  <c r="U47" i="19" s="1"/>
  <c r="U43" i="19"/>
  <c r="AS47" i="2"/>
  <c r="AS41" i="19"/>
  <c r="AK46" i="2"/>
  <c r="AK47" i="19" s="1"/>
  <c r="AK43" i="19"/>
  <c r="R23" i="28"/>
  <c r="A4" i="14" s="1"/>
  <c r="O21" i="43"/>
  <c r="R37" i="28"/>
  <c r="R36" i="28"/>
  <c r="A3" i="14" s="1"/>
  <c r="G40" i="42"/>
  <c r="G42" i="42"/>
  <c r="G47" i="42" s="1"/>
  <c r="G48" i="42" s="1"/>
  <c r="E46" i="2"/>
  <c r="E47" i="19" s="1"/>
  <c r="E43" i="19"/>
  <c r="A5" i="2" s="1"/>
  <c r="O23" i="28"/>
  <c r="E8" i="27" s="1"/>
  <c r="AS40" i="19"/>
  <c r="AS39" i="42"/>
  <c r="AS42" i="42" s="1"/>
  <c r="AS47" i="42" s="1"/>
  <c r="M46" i="2"/>
  <c r="M47" i="19" s="1"/>
  <c r="M43" i="19"/>
  <c r="E42" i="42"/>
  <c r="E47" i="42" s="1"/>
  <c r="E48" i="42" s="1"/>
  <c r="E33" i="42"/>
  <c r="AC46" i="2"/>
  <c r="AC47" i="19" s="1"/>
  <c r="AC43" i="19"/>
  <c r="E5" i="27" l="1"/>
  <c r="A3" i="2"/>
  <c r="A7" i="2"/>
  <c r="AS48" i="19"/>
  <c r="A6" i="2" s="1"/>
  <c r="T16" i="28"/>
  <c r="E6" i="27"/>
</calcChain>
</file>

<file path=xl/sharedStrings.xml><?xml version="1.0" encoding="utf-8"?>
<sst xmlns="http://schemas.openxmlformats.org/spreadsheetml/2006/main" count="925" uniqueCount="372">
  <si>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</si>
  <si>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</si>
  <si>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</si>
  <si>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</si>
  <si>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</si>
  <si>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</si>
  <si>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</si>
  <si>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</si>
  <si>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</si>
  <si>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</si>
  <si>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</si>
  <si>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</si>
  <si>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</si>
  <si>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</si>
  <si>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</si>
  <si>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</si>
  <si>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</si>
  <si>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</si>
  <si>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</si>
  <si>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</si>
  <si>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</si>
  <si>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</si>
  <si>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</si>
  <si>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</si>
  <si>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</si>
  <si>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</si>
  <si>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</si>
  <si>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</si>
  <si>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</si>
  <si>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</si>
  <si>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</si>
  <si>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</si>
  <si>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</si>
  <si>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</si>
  <si>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</si>
  <si>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</si>
  <si>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</si>
  <si>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</si>
  <si>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</si>
  <si>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</si>
  <si>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</si>
  <si>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</si>
  <si>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</si>
  <si>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</si>
  <si>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</si>
  <si>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</si>
  <si>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</si>
  <si>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</si>
  <si>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</si>
  <si>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</si>
  <si>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</si>
  <si>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</si>
  <si>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</si>
  <si>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</si>
  <si>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</si>
  <si>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</si>
  <si>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</si>
  <si>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</si>
  <si>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</si>
  <si>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</si>
  <si>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</si>
  <si>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</si>
  <si>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</si>
  <si>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</si>
  <si>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</si>
  <si>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</si>
  <si>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</si>
  <si>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</si>
  <si>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</si>
  <si>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</si>
  <si>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</si>
  <si>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</si>
  <si>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</si>
  <si>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</si>
  <si>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</si>
  <si>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</si>
  <si>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</si>
  <si>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</si>
  <si>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</si>
  <si>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</si>
  <si>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</si>
  <si>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</si>
  <si>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</si>
  <si>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</si>
  <si>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</si>
  <si>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</si>
  <si>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</si>
  <si>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</si>
  <si>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</si>
  <si>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</si>
  <si>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</si>
  <si>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</si>
  <si>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</si>
  <si>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</si>
  <si>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</si>
  <si>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</si>
  <si>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</si>
  <si>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</si>
  <si>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</si>
  <si>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</si>
  <si>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</si>
  <si>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</si>
  <si>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</si>
  <si>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</si>
  <si>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</si>
  <si>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</si>
  <si>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</si>
  <si>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</si>
  <si>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</si>
  <si>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</si>
  <si>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</si>
  <si>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</si>
  <si>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</si>
  <si>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</si>
  <si>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</si>
  <si>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</si>
  <si>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</si>
  <si>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</si>
  <si>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</si>
  <si>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</si>
  <si>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</si>
  <si>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</si>
  <si>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</si>
  <si>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</si>
  <si>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</si>
  <si>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</si>
  <si>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</si>
  <si>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</si>
  <si>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</si>
  <si>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</si>
  <si>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</si>
  <si>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</si>
  <si>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</si>
  <si>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</si>
  <si>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</si>
  <si>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</si>
  <si>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</si>
  <si>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</si>
  <si>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</si>
  <si>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</si>
  <si>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</si>
  <si>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</si>
  <si>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</si>
  <si>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</si>
  <si>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</si>
  <si>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</si>
  <si>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</si>
  <si>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</si>
  <si>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</si>
  <si>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</si>
  <si>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</si>
  <si>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</si>
  <si>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</si>
  <si>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</si>
  <si>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</si>
  <si>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</si>
  <si>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</si>
  <si>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</si>
  <si>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</si>
  <si>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</si>
  <si>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</si>
  <si>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</si>
  <si>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</si>
  <si>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</si>
  <si>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</si>
  <si>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</si>
  <si>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</si>
  <si>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</si>
  <si>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</si>
  <si>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</si>
  <si>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</si>
  <si>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</si>
  <si>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</si>
  <si>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</si>
  <si>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</si>
  <si>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</si>
  <si>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</si>
  <si>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</si>
  <si>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</si>
  <si>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</si>
  <si>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</si>
  <si>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</si>
  <si>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</si>
  <si>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</si>
  <si>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</si>
  <si>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</si>
  <si>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</si>
  <si>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</si>
  <si>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</si>
  <si>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</si>
  <si>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</si>
  <si>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</si>
  <si>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</si>
  <si>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</si>
  <si>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</si>
  <si>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</si>
  <si>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</si>
  <si>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</si>
  <si>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</si>
  <si>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</si>
  <si>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</si>
  <si>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</si>
  <si>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</si>
  <si>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</si>
  <si>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</si>
  <si>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</si>
  <si>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</si>
  <si>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декабря  2009 года </t>
  </si>
  <si>
    <t>Nominal or notional principal amounts outstanding at end-December 2009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</si>
  <si>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</si>
  <si>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</si>
  <si>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</si>
  <si>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</si>
  <si>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</si>
  <si>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</si>
  <si>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</si>
  <si>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</si>
  <si>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</si>
  <si>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</si>
  <si>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</si>
  <si>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</si>
  <si>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</si>
  <si>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</si>
  <si>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</si>
  <si>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</si>
  <si>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</si>
  <si>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</si>
  <si>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</si>
  <si>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</si>
  <si>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</si>
  <si>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</si>
  <si>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</si>
  <si>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</si>
  <si>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</si>
  <si>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</si>
  <si>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</si>
  <si>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</si>
  <si>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</si>
  <si>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</si>
  <si>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</si>
  <si>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</si>
  <si>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</si>
  <si>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</si>
  <si>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</si>
  <si>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</si>
  <si>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</si>
  <si>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</si>
  <si>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</si>
  <si>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</si>
  <si>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</si>
  <si>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</si>
  <si>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</si>
  <si>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</si>
  <si>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</si>
  <si>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</si>
  <si>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</si>
  <si>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</si>
  <si>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</si>
  <si>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</si>
  <si>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</si>
  <si>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</si>
  <si>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</si>
  <si>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</si>
  <si>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</si>
  <si>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</si>
  <si>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</si>
  <si>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</si>
  <si>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</si>
  <si>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</si>
  <si>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</si>
  <si>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</si>
  <si>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</si>
  <si>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</si>
  <si>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</si>
  <si>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2272</t>
  </si>
  <si>
    <t>ОАО АКБ "РОСБАНК"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</si>
  <si>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</si>
  <si>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</si>
  <si>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</si>
  <si>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</si>
  <si>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</si>
  <si>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</si>
  <si>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</si>
  <si>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</si>
  <si>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</si>
  <si>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</si>
  <si>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</si>
  <si>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</si>
  <si>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</si>
  <si>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</si>
  <si>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</si>
  <si>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</si>
  <si>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</si>
  <si>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</si>
  <si>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</si>
  <si>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</si>
  <si>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</si>
  <si>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</si>
  <si>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</si>
  <si>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</si>
  <si>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</si>
  <si>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</si>
  <si>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</si>
  <si>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</si>
  <si>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</si>
  <si>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</si>
  <si>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</si>
  <si>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</si>
  <si>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</si>
  <si>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</si>
  <si>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</si>
  <si>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</si>
  <si>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</si>
  <si>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</si>
  <si>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</si>
  <si>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</si>
  <si>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</si>
  <si>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</si>
  <si>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</si>
  <si>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</si>
  <si>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</si>
  <si>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</si>
  <si>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</si>
  <si>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</si>
  <si>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3087</t>
  </si>
  <si>
    <t>ОАО НТБ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</si>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</sst>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76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226</v>
      </c>
    </row>
    <row r="14" spans="1:4">
      <c r="A14">
        <v>11</v>
      </c>
      <c r="B14" s="438" t="s">
        <v>233</v>
      </c>
      <c r="C14" s="439" t="s">
        <v>234</v>
      </c>
      <c r="D14" s="439" t="s">
        <v>226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218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255</v>
      </c>
    </row>
    <row r="25" spans="1:4">
      <c r="A25">
        <v>22</v>
      </c>
      <c r="B25" s="438" t="s">
        <v>256</v>
      </c>
      <c r="C25" s="439" t="s">
        <v>257</v>
      </c>
      <c r="D25" s="439" t="s">
        <v>218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218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255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226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211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255</v>
      </c>
    </row>
    <row r="60" spans="1:4">
      <c r="A60">
        <v>57</v>
      </c>
      <c r="B60" s="438" t="s">
        <v>326</v>
      </c>
      <c r="C60" s="439" t="s">
        <v>327</v>
      </c>
      <c r="D60" s="439" t="s">
        <v>218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255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  <row r="79" spans="1:4">
      <c r="A79">
        <v>76</v>
      </c>
      <c r="B79" s="438" t="s">
        <v>364</v>
      </c>
      <c r="C79" s="439" t="s">
        <v>365</v>
      </c>
      <c r="D79" s="439" t="s">
        <v>211</v>
      </c>
    </row>
    <row r="80" spans="1:4">
      <c r="A80">
        <v>77</v>
      </c>
      <c r="B80" s="438" t="s">
        <v>366</v>
      </c>
      <c r="C80" s="439" t="s">
        <v>367</v>
      </c>
      <c r="D80" s="439" t="s">
        <v>211</v>
      </c>
    </row>
    <row r="81" spans="1:4">
      <c r="A81">
        <v>78</v>
      </c>
      <c r="B81" s="438" t="s">
        <v>368</v>
      </c>
      <c r="C81" s="439" t="s">
        <v>369</v>
      </c>
      <c r="D81" s="439" t="s">
        <v>211</v>
      </c>
    </row>
    <row r="82" spans="1:4">
      <c r="A82">
        <v>79</v>
      </c>
      <c r="B82" s="438" t="s">
        <v>370</v>
      </c>
      <c r="C82" s="439" t="s">
        <v>371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10809.942523405</v>
      </c>
      <c r="E18" s="315">
        <v>5789.1833793399992</v>
      </c>
      <c r="F18" s="315">
        <v>129.43245138999998</v>
      </c>
      <c r="G18" s="315">
        <v>115.22748265000001</v>
      </c>
      <c r="H18" s="315">
        <v>7850.0822688000007</v>
      </c>
      <c r="I18" s="315">
        <v>0</v>
      </c>
      <c r="J18" s="315">
        <v>50.043321809999995</v>
      </c>
      <c r="K18" s="315">
        <v>104.62824999</v>
      </c>
      <c r="L18" s="316">
        <v>0</v>
      </c>
      <c r="M18" s="297">
        <f t="shared" ref="M18:O20" si="0">+SUM(D18,G18,J18)</f>
        <v>10975.213327865</v>
      </c>
      <c r="N18" s="297">
        <f>+SUM(E18,H18,K18)</f>
        <v>13743.893898130002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28953.961886124955</v>
      </c>
      <c r="E19" s="315">
        <v>10740.850599994994</v>
      </c>
      <c r="F19" s="315">
        <v>536.62262607999992</v>
      </c>
      <c r="G19" s="315">
        <v>223.009523745</v>
      </c>
      <c r="H19" s="315">
        <v>7221.1436123000012</v>
      </c>
      <c r="I19" s="315">
        <v>0</v>
      </c>
      <c r="J19" s="315">
        <v>148.83760789000002</v>
      </c>
      <c r="K19" s="315">
        <v>264.46133852999998</v>
      </c>
      <c r="L19" s="316">
        <v>0</v>
      </c>
      <c r="M19" s="297">
        <f t="shared" si="0"/>
        <v>29325.809017759955</v>
      </c>
      <c r="N19" s="297">
        <f>+SUM(E19,H19,K19)</f>
        <v>18226.455550824994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2650.2835468549979</v>
      </c>
      <c r="E20" s="315">
        <v>1446.2351898600007</v>
      </c>
      <c r="F20" s="315">
        <v>11.389088749999999</v>
      </c>
      <c r="G20" s="315">
        <v>125.792643325</v>
      </c>
      <c r="H20" s="315">
        <v>404.3318371200001</v>
      </c>
      <c r="I20" s="315">
        <v>12.097759030000001</v>
      </c>
      <c r="J20" s="315">
        <v>38.254291960000003</v>
      </c>
      <c r="K20" s="315">
        <v>162.94940394</v>
      </c>
      <c r="L20" s="316">
        <v>15.170583690000001</v>
      </c>
      <c r="M20" s="297">
        <f t="shared" si="0"/>
        <v>2814.3304821399979</v>
      </c>
      <c r="N20" s="297">
        <f t="shared" si="0"/>
        <v>2013.5164309200006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42414.187956384951</v>
      </c>
      <c r="E21" s="296">
        <f t="shared" ref="E21:K21" si="1">+SUM(E18:E20)</f>
        <v>17976.269169194991</v>
      </c>
      <c r="F21" s="296">
        <f t="shared" si="1"/>
        <v>677.44416621999994</v>
      </c>
      <c r="G21" s="296">
        <f t="shared" si="1"/>
        <v>464.02964971999995</v>
      </c>
      <c r="H21" s="296">
        <f t="shared" si="1"/>
        <v>15475.557718220003</v>
      </c>
      <c r="I21" s="296">
        <f>+SUM(I18:I20)</f>
        <v>12.097759030000001</v>
      </c>
      <c r="J21" s="296">
        <f>+SUM(J18:J20)</f>
        <v>237.13522166000001</v>
      </c>
      <c r="K21" s="296">
        <f t="shared" si="1"/>
        <v>532.03899246000003</v>
      </c>
      <c r="L21" s="313">
        <f>+SUM(L18:L20)</f>
        <v>15.170583690000001</v>
      </c>
      <c r="M21" s="314">
        <f>+SUM(M18:M20)</f>
        <v>43115.352827764946</v>
      </c>
      <c r="N21" s="296">
        <f>+SUM(N18:N20)</f>
        <v>33983.865879874997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79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zoomScale="75" zoomScaleNormal="75" zoomScaleSheetLayoutView="70" workbookViewId="0">
      <selection activeCell="A4" sqref="A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15992.669312279995</v>
      </c>
      <c r="E15" s="430">
        <f>OUT_1!E15</f>
        <v>4837.9199392699975</v>
      </c>
      <c r="F15" s="430">
        <f>OUT_1!F15</f>
        <v>9.7324624400000008</v>
      </c>
      <c r="G15" s="430">
        <f>OUT_1!G15</f>
        <v>123.5914755</v>
      </c>
      <c r="H15" s="430">
        <f>OUT_1!H15</f>
        <v>143.02023384000003</v>
      </c>
      <c r="I15" s="430">
        <f>OUT_1!I15</f>
        <v>9.9420439999999999E-2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12314.455061059993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12.686803510000001</v>
      </c>
      <c r="AS15" s="430">
        <f>OUT_1!AS15</f>
        <v>16728.558354169993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37967.319834660004</v>
      </c>
      <c r="E16" s="430">
        <f>OUT_1!E16</f>
        <v>9774.8347940699932</v>
      </c>
      <c r="F16" s="430">
        <f>OUT_1!F16</f>
        <v>533.91629052000008</v>
      </c>
      <c r="G16" s="430">
        <f>OUT_1!G16</f>
        <v>216.18967578000002</v>
      </c>
      <c r="H16" s="430">
        <f>OUT_1!H16</f>
        <v>357.32461946999996</v>
      </c>
      <c r="I16" s="430">
        <f>OUT_1!I16</f>
        <v>29.399863669999998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4.6636104999999999</v>
      </c>
      <c r="R16" s="430">
        <f>OUT_1!R16</f>
        <v>9.9979699999999991E-2</v>
      </c>
      <c r="S16" s="430">
        <f>OUT_1!S16</f>
        <v>0</v>
      </c>
      <c r="T16" s="430">
        <f>OUT_1!T16</f>
        <v>552.43606081999997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0.43099999999999999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30778.693948020013</v>
      </c>
      <c r="AK16" s="430">
        <f>OUT_1!AK16</f>
        <v>0</v>
      </c>
      <c r="AL16" s="430">
        <f>OUT_1!AL16</f>
        <v>0.36099259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247.19955452000002</v>
      </c>
      <c r="AS16" s="430">
        <f>OUT_1!AS16</f>
        <v>40231.435112159998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2666.6044875500011</v>
      </c>
      <c r="E17" s="430">
        <f>OUT_1!E17</f>
        <v>1324.0365501699998</v>
      </c>
      <c r="F17" s="430">
        <f>OUT_1!F17</f>
        <v>268.78416556000002</v>
      </c>
      <c r="G17" s="430">
        <f>OUT_1!G17</f>
        <v>46.189226829999996</v>
      </c>
      <c r="H17" s="430">
        <f>OUT_1!H17</f>
        <v>0</v>
      </c>
      <c r="I17" s="430">
        <f>OUT_1!I17</f>
        <v>24.599600559999999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3884.8511205900022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0.68635082000000003</v>
      </c>
      <c r="AS17" s="430">
        <f>OUT_1!AS17</f>
        <v>4107.9078254400019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56626.593634490004</v>
      </c>
      <c r="E18" s="430">
        <f>OUT_1!E18</f>
        <v>15936.791283509991</v>
      </c>
      <c r="F18" s="430">
        <f>OUT_1!F18</f>
        <v>812.43291852000004</v>
      </c>
      <c r="G18" s="430">
        <f>OUT_1!G18</f>
        <v>385.97037811000001</v>
      </c>
      <c r="H18" s="430">
        <f>OUT_1!H18</f>
        <v>500.34485330999996</v>
      </c>
      <c r="I18" s="430">
        <f>OUT_1!I18</f>
        <v>54.098884669999997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4.6636104999999999</v>
      </c>
      <c r="R18" s="430">
        <f>OUT_1!R18</f>
        <v>9.9979699999999991E-2</v>
      </c>
      <c r="S18" s="430">
        <f>OUT_1!S18</f>
        <v>0</v>
      </c>
      <c r="T18" s="430">
        <f>OUT_1!T18</f>
        <v>552.43606081999997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0.43099999999999999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46978.000129670007</v>
      </c>
      <c r="AK18" s="430">
        <f>OUT_1!AK18</f>
        <v>0</v>
      </c>
      <c r="AL18" s="430">
        <f>OUT_1!AL18</f>
        <v>0.36099259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260.57270884999997</v>
      </c>
      <c r="AS18" s="430">
        <f>OUT_1!AS18</f>
        <v>61067.901291769995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56626.593634490004</v>
      </c>
      <c r="E19" s="436">
        <f t="shared" si="0"/>
        <v>15936.791283509991</v>
      </c>
      <c r="F19" s="436">
        <f t="shared" si="0"/>
        <v>812.43291852000004</v>
      </c>
      <c r="G19" s="436">
        <f t="shared" si="0"/>
        <v>385.97037811000001</v>
      </c>
      <c r="H19" s="436">
        <f t="shared" si="0"/>
        <v>500.34485330999996</v>
      </c>
      <c r="I19" s="436">
        <f t="shared" si="0"/>
        <v>54.098884669999997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4075.64658263</v>
      </c>
      <c r="E29" s="430">
        <f>OUT_1!E29</f>
        <v>3889.6631688199996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7937.6460062000006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7965.3097514500005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4088.8405724700001</v>
      </c>
      <c r="E30" s="430">
        <f>OUT_1!E30</f>
        <v>3355.3125635800002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7223.2093632500009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7444.1531360450008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426.22331164999997</v>
      </c>
      <c r="E31" s="430">
        <f>OUT_1!E31</f>
        <v>197.18197849000001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417.36229483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542.22223946500003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8590.7104667499989</v>
      </c>
      <c r="E32" s="430">
        <f>OUT_1!E32</f>
        <v>7442.1577108900001</v>
      </c>
      <c r="F32" s="430">
        <f>OUT_1!F32</f>
        <v>43.676893959999994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15578.21766428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15951.685126960001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8590.7104667499989</v>
      </c>
      <c r="E33" s="436">
        <f t="shared" si="1"/>
        <v>7442.1577108900001</v>
      </c>
      <c r="F33" s="436">
        <f t="shared" si="1"/>
        <v>43.676893959999994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137.96061114999998</v>
      </c>
      <c r="E36" s="430">
        <f>OUT_1!E36</f>
        <v>16.710960649999997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116.19725593000001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154.67157179999998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350.61480129999995</v>
      </c>
      <c r="E37" s="430">
        <f>OUT_1!E37</f>
        <v>143.86719579000004</v>
      </c>
      <c r="F37" s="430">
        <f>OUT_1!F37</f>
        <v>44.473799870000001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108.31860833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413.29894641999999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81.655688789999999</v>
      </c>
      <c r="E38" s="430">
        <f>OUT_1!E38</f>
        <v>134.99885834999998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216.09401204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216.37427958999999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570.23110123999993</v>
      </c>
      <c r="E39" s="430">
        <f>OUT_1!E39</f>
        <v>295.57701479000002</v>
      </c>
      <c r="F39" s="430">
        <f>OUT_1!F39</f>
        <v>55.454122330000004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440.6098763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784.34479780999993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295.57701479000002</v>
      </c>
      <c r="F40" s="436">
        <f t="shared" si="2"/>
        <v>55.454122330000004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9160.9415679899994</v>
      </c>
      <c r="E42" s="430">
        <f t="shared" si="3"/>
        <v>7737.7347256800003</v>
      </c>
      <c r="F42" s="430">
        <f t="shared" si="3"/>
        <v>99.131016289999991</v>
      </c>
      <c r="G42" s="430">
        <f t="shared" si="3"/>
        <v>69.34751390000001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16018.827540580001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16736.029924770002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65787.535202480009</v>
      </c>
      <c r="E47" s="431">
        <f t="shared" si="4"/>
        <v>23674.526009189991</v>
      </c>
      <c r="F47" s="431">
        <f t="shared" si="4"/>
        <v>911.56393481000009</v>
      </c>
      <c r="G47" s="431">
        <f t="shared" si="4"/>
        <v>455.31789201000004</v>
      </c>
      <c r="H47" s="431">
        <f t="shared" si="4"/>
        <v>500.34485330999996</v>
      </c>
      <c r="I47" s="431">
        <f t="shared" si="4"/>
        <v>54.098884669999997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4.6636104999999999</v>
      </c>
      <c r="R47" s="431">
        <f t="shared" si="4"/>
        <v>9.9979699999999991E-2</v>
      </c>
      <c r="S47" s="431">
        <f t="shared" si="4"/>
        <v>0</v>
      </c>
      <c r="T47" s="431">
        <f t="shared" si="4"/>
        <v>552.43606081999997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0.43099999999999999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62996.827670250008</v>
      </c>
      <c r="AK47" s="431">
        <f t="shared" si="4"/>
        <v>0</v>
      </c>
      <c r="AL47" s="431">
        <f t="shared" si="4"/>
        <v>0.36099259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646.6501939499999</v>
      </c>
      <c r="AS47" s="431">
        <f t="shared" si="4"/>
        <v>77803.93121653999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65787.535202480009</v>
      </c>
      <c r="E48" s="390">
        <f t="shared" si="5"/>
        <v>23674.526009189991</v>
      </c>
      <c r="F48" s="390">
        <f t="shared" si="5"/>
        <v>911.56393481000009</v>
      </c>
      <c r="G48" s="390">
        <f t="shared" si="5"/>
        <v>455.31789201000004</v>
      </c>
      <c r="H48" s="390">
        <f t="shared" si="5"/>
        <v>500.34485330999996</v>
      </c>
      <c r="I48" s="390">
        <f t="shared" si="5"/>
        <v>54.098884669999997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декабря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10809.942523405</v>
      </c>
      <c r="E18" s="430">
        <f>OUT_4!E18</f>
        <v>5789.1833793399992</v>
      </c>
      <c r="F18" s="430">
        <f>OUT_4!F18</f>
        <v>129.43245138999998</v>
      </c>
      <c r="G18" s="430">
        <f>OUT_4!G18</f>
        <v>115.22748265000001</v>
      </c>
      <c r="H18" s="430">
        <f>OUT_4!H18</f>
        <v>7850.0822688000007</v>
      </c>
      <c r="I18" s="430">
        <f>OUT_4!I18</f>
        <v>0</v>
      </c>
      <c r="J18" s="430">
        <f>OUT_4!J18</f>
        <v>50.043321809999995</v>
      </c>
      <c r="K18" s="430">
        <f>OUT_4!K18</f>
        <v>104.62824999</v>
      </c>
      <c r="L18" s="430">
        <f>OUT_4!L18</f>
        <v>0</v>
      </c>
      <c r="M18" s="430">
        <f>OUT_4!M18</f>
        <v>10975.213327865</v>
      </c>
      <c r="N18" s="430">
        <f>OUT_4!N18</f>
        <v>13743.893898130002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28953.961886124955</v>
      </c>
      <c r="E19" s="430">
        <f>OUT_4!E19</f>
        <v>10740.850599994994</v>
      </c>
      <c r="F19" s="430">
        <f>OUT_4!F19</f>
        <v>536.62262607999992</v>
      </c>
      <c r="G19" s="430">
        <f>OUT_4!G19</f>
        <v>223.009523745</v>
      </c>
      <c r="H19" s="430">
        <f>OUT_4!H19</f>
        <v>7221.1436123000012</v>
      </c>
      <c r="I19" s="430">
        <f>OUT_4!I19</f>
        <v>0</v>
      </c>
      <c r="J19" s="430">
        <f>OUT_4!J19</f>
        <v>148.83760789000002</v>
      </c>
      <c r="K19" s="430">
        <f>OUT_4!K19</f>
        <v>264.46133852999998</v>
      </c>
      <c r="L19" s="430">
        <f>OUT_4!L19</f>
        <v>0</v>
      </c>
      <c r="M19" s="430">
        <f>OUT_4!M19</f>
        <v>29325.809017759955</v>
      </c>
      <c r="N19" s="430">
        <f>OUT_4!N19</f>
        <v>18226.455550824994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2650.2835468549979</v>
      </c>
      <c r="E20" s="430">
        <f>OUT_4!E20</f>
        <v>1446.2351898600007</v>
      </c>
      <c r="F20" s="430">
        <f>OUT_4!F20</f>
        <v>11.389088749999999</v>
      </c>
      <c r="G20" s="430">
        <f>OUT_4!G20</f>
        <v>125.792643325</v>
      </c>
      <c r="H20" s="430">
        <f>OUT_4!H20</f>
        <v>404.3318371200001</v>
      </c>
      <c r="I20" s="430">
        <f>OUT_4!I20</f>
        <v>12.097759030000001</v>
      </c>
      <c r="J20" s="430">
        <f>OUT_4!J20</f>
        <v>38.254291960000003</v>
      </c>
      <c r="K20" s="430">
        <f>OUT_4!K20</f>
        <v>162.94940394</v>
      </c>
      <c r="L20" s="430">
        <f>OUT_4!L20</f>
        <v>15.170583690000001</v>
      </c>
      <c r="M20" s="430">
        <f>OUT_4!M20</f>
        <v>2814.3304821399979</v>
      </c>
      <c r="N20" s="430">
        <f>OUT_4!N20</f>
        <v>2013.5164309200006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42414.187956384951</v>
      </c>
      <c r="E21" s="431">
        <f>OUT_4!E21</f>
        <v>17976.269169194991</v>
      </c>
      <c r="F21" s="431">
        <f>OUT_4!F21</f>
        <v>677.44416621999994</v>
      </c>
      <c r="G21" s="431">
        <f>OUT_4!G21</f>
        <v>464.02964971999995</v>
      </c>
      <c r="H21" s="431">
        <f>OUT_4!H21</f>
        <v>15475.557718220003</v>
      </c>
      <c r="I21" s="431">
        <f>OUT_4!I21</f>
        <v>12.097759030000001</v>
      </c>
      <c r="J21" s="431">
        <f>OUT_4!J21</f>
        <v>237.13522166000001</v>
      </c>
      <c r="K21" s="431">
        <f>OUT_4!K21</f>
        <v>532.03899246000003</v>
      </c>
      <c r="L21" s="431">
        <f>OUT_4!L21</f>
        <v>15.170583690000001</v>
      </c>
      <c r="M21" s="431">
        <f>OUT_4!M21</f>
        <v>43115.352827764946</v>
      </c>
      <c r="N21" s="431">
        <f>OUT_4!N21</f>
        <v>33983.865879874997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79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15992.669312279995</v>
      </c>
      <c r="E15" s="227">
        <v>4837.9199392699975</v>
      </c>
      <c r="F15" s="225">
        <v>9.7324624400000008</v>
      </c>
      <c r="G15" s="227">
        <v>123.5914755</v>
      </c>
      <c r="H15" s="227">
        <v>143.02023384000003</v>
      </c>
      <c r="I15" s="227">
        <v>9.9420439999999999E-2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12314.455061059993</v>
      </c>
      <c r="AK15" s="227"/>
      <c r="AL15" s="227"/>
      <c r="AM15" s="227"/>
      <c r="AN15" s="227"/>
      <c r="AO15" s="227"/>
      <c r="AP15" s="227"/>
      <c r="AQ15" s="227"/>
      <c r="AR15" s="227">
        <v>12.686803510000001</v>
      </c>
      <c r="AS15" s="295">
        <f>SUM(D15:AR15)/2</f>
        <v>16728.558354169993</v>
      </c>
    </row>
    <row r="16" spans="1:62" s="23" customFormat="1" ht="18" customHeight="1">
      <c r="A16" s="26"/>
      <c r="B16" s="51" t="s">
        <v>106</v>
      </c>
      <c r="C16" s="328"/>
      <c r="D16" s="227">
        <v>37967.319834660004</v>
      </c>
      <c r="E16" s="227">
        <v>9774.8347940699932</v>
      </c>
      <c r="F16" s="227">
        <v>533.91629052000008</v>
      </c>
      <c r="G16" s="227">
        <v>216.18967578000002</v>
      </c>
      <c r="H16" s="227">
        <v>357.32461946999996</v>
      </c>
      <c r="I16" s="225">
        <v>29.399863669999998</v>
      </c>
      <c r="J16" s="227"/>
      <c r="K16" s="227"/>
      <c r="L16" s="227"/>
      <c r="M16" s="227"/>
      <c r="N16" s="227"/>
      <c r="O16" s="227"/>
      <c r="P16" s="227"/>
      <c r="Q16" s="227">
        <v>4.6636104999999999</v>
      </c>
      <c r="R16" s="227">
        <v>9.9979699999999991E-2</v>
      </c>
      <c r="S16" s="227"/>
      <c r="T16" s="227">
        <v>552.43606081999997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0.43099999999999999</v>
      </c>
      <c r="AF16" s="227"/>
      <c r="AG16" s="227"/>
      <c r="AH16" s="227"/>
      <c r="AI16" s="227"/>
      <c r="AJ16" s="227">
        <v>30778.693948020013</v>
      </c>
      <c r="AK16" s="227"/>
      <c r="AL16" s="227">
        <v>0.36099259</v>
      </c>
      <c r="AM16" s="227"/>
      <c r="AN16" s="227"/>
      <c r="AO16" s="227"/>
      <c r="AP16" s="227"/>
      <c r="AQ16" s="227"/>
      <c r="AR16" s="227">
        <v>247.19955452000002</v>
      </c>
      <c r="AS16" s="295">
        <f>SUM(D16:AR16)/2</f>
        <v>40231.435112159998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2666.6044875500011</v>
      </c>
      <c r="E17" s="227">
        <v>1324.0365501699998</v>
      </c>
      <c r="F17" s="227">
        <v>268.78416556000002</v>
      </c>
      <c r="G17" s="227">
        <v>46.189226829999996</v>
      </c>
      <c r="H17" s="227"/>
      <c r="I17" s="227">
        <v>24.599600559999999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3884.8511205900022</v>
      </c>
      <c r="AK17" s="227"/>
      <c r="AL17" s="227"/>
      <c r="AM17" s="227"/>
      <c r="AN17" s="227"/>
      <c r="AO17" s="227"/>
      <c r="AP17" s="227"/>
      <c r="AQ17" s="227"/>
      <c r="AR17" s="227">
        <v>0.68635082000000003</v>
      </c>
      <c r="AS17" s="295">
        <f>SUM(D17:AR17)/2</f>
        <v>4107.9078254400019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56626.593634490004</v>
      </c>
      <c r="E18" s="295">
        <f t="shared" si="0"/>
        <v>15936.791283509991</v>
      </c>
      <c r="F18" s="295">
        <f t="shared" si="0"/>
        <v>812.43291852000004</v>
      </c>
      <c r="G18" s="295">
        <f t="shared" si="0"/>
        <v>385.97037811000001</v>
      </c>
      <c r="H18" s="295">
        <f t="shared" si="0"/>
        <v>500.34485330999996</v>
      </c>
      <c r="I18" s="295">
        <f t="shared" si="0"/>
        <v>54.098884669999997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4.6636104999999999</v>
      </c>
      <c r="R18" s="295">
        <f t="shared" si="0"/>
        <v>9.9979699999999991E-2</v>
      </c>
      <c r="S18" s="295">
        <f t="shared" si="0"/>
        <v>0</v>
      </c>
      <c r="T18" s="295">
        <f t="shared" si="0"/>
        <v>552.43606081999997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0.43099999999999999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46978.000129670007</v>
      </c>
      <c r="AK18" s="295">
        <f t="shared" si="0"/>
        <v>0</v>
      </c>
      <c r="AL18" s="295">
        <f t="shared" si="0"/>
        <v>0.36099259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260.57270884999997</v>
      </c>
      <c r="AS18" s="295">
        <f>SUM(D18:AR18)/2</f>
        <v>61067.901291769995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61067.901291769995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4075.64658263</v>
      </c>
      <c r="E29" s="227">
        <v>3889.6631688199996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7937.6460062000006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7965.3097514500005</v>
      </c>
    </row>
    <row r="30" spans="1:62" s="17" customFormat="1" ht="18" customHeight="1">
      <c r="A30" s="24"/>
      <c r="B30" s="51" t="s">
        <v>106</v>
      </c>
      <c r="C30" s="25"/>
      <c r="D30" s="227">
        <v>4088.8405724700001</v>
      </c>
      <c r="E30" s="227">
        <v>3355.3125635800002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7223.2093632500009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7444.1531360450008</v>
      </c>
    </row>
    <row r="31" spans="1:62" s="17" customFormat="1" ht="18" customHeight="1">
      <c r="A31" s="20"/>
      <c r="B31" s="51" t="s">
        <v>107</v>
      </c>
      <c r="C31" s="25"/>
      <c r="D31" s="227">
        <v>426.22331164999997</v>
      </c>
      <c r="E31" s="227">
        <v>197.18197849000001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417.36229483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542.22223946500003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8590.7104667499989</v>
      </c>
      <c r="E32" s="295">
        <f t="shared" si="2"/>
        <v>7442.1577108900001</v>
      </c>
      <c r="F32" s="295">
        <f t="shared" si="2"/>
        <v>43.676893959999994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15578.21766428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15951.685126960001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15951.685126960001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137.96061114999998</v>
      </c>
      <c r="E36" s="227">
        <v>16.710960649999997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116.19725593000001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154.67157179999998</v>
      </c>
    </row>
    <row r="37" spans="1:62" s="17" customFormat="1" ht="18" customHeight="1">
      <c r="A37" s="24"/>
      <c r="B37" s="51" t="s">
        <v>106</v>
      </c>
      <c r="C37" s="25"/>
      <c r="D37" s="227">
        <v>350.61480129999995</v>
      </c>
      <c r="E37" s="227">
        <v>143.86719579000004</v>
      </c>
      <c r="F37" s="227">
        <v>44.473799870000001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108.31860833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413.29894641999999</v>
      </c>
    </row>
    <row r="38" spans="1:62" s="17" customFormat="1" ht="18" customHeight="1">
      <c r="A38" s="20"/>
      <c r="B38" s="51" t="s">
        <v>107</v>
      </c>
      <c r="C38" s="25"/>
      <c r="D38" s="227">
        <v>81.655688789999999</v>
      </c>
      <c r="E38" s="227">
        <v>134.99885834999998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216.09401204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216.37427958999999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570.23110123999993</v>
      </c>
      <c r="E39" s="295">
        <f t="shared" si="3"/>
        <v>295.57701479000002</v>
      </c>
      <c r="F39" s="295">
        <f t="shared" si="3"/>
        <v>55.454122330000004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440.6098763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784.34479780999993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784.34479780999993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9160.9415679899994</v>
      </c>
      <c r="E42" s="295">
        <f>+SUM(E39,E32)</f>
        <v>7737.7347256800003</v>
      </c>
      <c r="F42" s="295">
        <f>+SUM(F39,F32)</f>
        <v>99.131016289999991</v>
      </c>
      <c r="G42" s="295">
        <f>+SUM(G39,G32)</f>
        <v>69.34751390000001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16018.827540580001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16736.029924770002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65787.535202480009</v>
      </c>
      <c r="E46" s="296">
        <f t="shared" si="5"/>
        <v>23674.526009189991</v>
      </c>
      <c r="F46" s="296">
        <f t="shared" si="5"/>
        <v>911.56393481000009</v>
      </c>
      <c r="G46" s="296">
        <f t="shared" si="5"/>
        <v>455.31789201000004</v>
      </c>
      <c r="H46" s="296">
        <f t="shared" si="5"/>
        <v>500.34485330999996</v>
      </c>
      <c r="I46" s="296">
        <f t="shared" si="5"/>
        <v>54.098884669999997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4.6636104999999999</v>
      </c>
      <c r="R46" s="296">
        <f t="shared" si="5"/>
        <v>9.9979699999999991E-2</v>
      </c>
      <c r="S46" s="296">
        <f t="shared" si="5"/>
        <v>0</v>
      </c>
      <c r="T46" s="296">
        <f t="shared" si="5"/>
        <v>552.43606081999997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0.43099999999999999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62996.827670250008</v>
      </c>
      <c r="AK46" s="296">
        <f t="shared" si="5"/>
        <v>0</v>
      </c>
      <c r="AL46" s="296">
        <f t="shared" si="5"/>
        <v>0.36099259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646.6501939499999</v>
      </c>
      <c r="AS46" s="296">
        <f>+SUM(AS42,AS25,AS18,AS44)</f>
        <v>77803.93121653999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77803.93121653999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2019-10-01T14:42:40Z</dcterms:created>
  <dcterms:modified xsi:type="dcterms:W3CDTF">2019-10-01T14:42:40Z</dcterms:modified>
  <cp:category/>
</cp:coreProperties>
</file>