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ЭтаКнига" defaultThemeVersion="124226"/>
  <mc:AlternateContent xmlns:mc="http://schemas.openxmlformats.org/markup-compatibility/2006">
    <mc:Choice Requires="x15">
      <x15ac:absPath xmlns:x15ac="http://schemas.microsoft.com/office/spreadsheetml/2010/11/ac" url="C:\Users\aa_kds\Desktop\files\"/>
    </mc:Choice>
  </mc:AlternateContent>
  <bookViews>
    <workbookView xWindow="-6375" yWindow="-30" windowWidth="27540" windowHeight="15180" tabRatio="725" activeTab="8"/>
  </bookViews>
  <sheets>
    <sheet name="Info_RUS" sheetId="96" r:id="rId1"/>
    <sheet name="A1_RUS" sheetId="98" r:id="rId2"/>
    <sheet name="A2_RUS" sheetId="99" r:id="rId3"/>
    <sheet name="A3_RUS" sheetId="100" r:id="rId4"/>
    <sheet name="A4_RUS" sheetId="101" r:id="rId5"/>
    <sheet name="B_RUS" sheetId="102" r:id="rId6"/>
    <sheet name="C_RUS" sheetId="103" r:id="rId7"/>
    <sheet name="Info" sheetId="85" r:id="rId8"/>
    <sheet name="A1" sheetId="30" r:id="rId9"/>
    <sheet name="A2" sheetId="90" r:id="rId10"/>
    <sheet name="A3" sheetId="91" r:id="rId11"/>
    <sheet name="A4" sheetId="92" r:id="rId12"/>
    <sheet name="B" sheetId="38" r:id="rId13"/>
    <sheet name="C" sheetId="95" r:id="rId14"/>
    <sheet name="E1" sheetId="66" state="hidden" r:id="rId15"/>
    <sheet name="E2" sheetId="67" state="hidden" r:id="rId16"/>
    <sheet name="E3" sheetId="68" state="hidden" r:id="rId17"/>
    <sheet name="E4" sheetId="69" state="hidden" r:id="rId18"/>
  </sheets>
  <definedNames>
    <definedName name="_AMO_UniqueIdentifier" hidden="1">"'c76cc3f4-2619-426a-a2a9-41539ad5d7b5'"</definedName>
    <definedName name="RgFwd">#REF!</definedName>
    <definedName name="RgMatFwd">#REF!</definedName>
    <definedName name="RgMatSwaps">#REF!</definedName>
    <definedName name="RgSpot">#REF!</definedName>
    <definedName name="RgSwaps">#REF!</definedName>
    <definedName name="_xlnm.Print_Titles" localSheetId="8">'A1'!$B:$C,'A1'!$1:$8</definedName>
    <definedName name="_xlnm.Print_Titles" localSheetId="1">A1_RUS!$B:$C,A1_RUS!$1:$8</definedName>
    <definedName name="_xlnm.Print_Titles" localSheetId="9">'A2'!$B:$C,'A2'!$1:$8</definedName>
    <definedName name="_xlnm.Print_Titles" localSheetId="2">A2_RUS!$B:$C,A2_RUS!$1:$8</definedName>
    <definedName name="_xlnm.Print_Titles" localSheetId="10">'A3'!$B:$C,'A3'!$1:$8</definedName>
    <definedName name="_xlnm.Print_Titles" localSheetId="3">A3_RUS!$B:$C,A3_RUS!$1:$8</definedName>
    <definedName name="_xlnm.Print_Titles" localSheetId="11">'A4'!$B:$C,'A4'!$1:$8</definedName>
    <definedName name="_xlnm.Print_Titles" localSheetId="4">A4_RUS!$B:$C,A4_RUS!$1:$8</definedName>
    <definedName name="_xlnm.Print_Titles" localSheetId="14">'E1'!$B:$C,'E1'!$1:$8</definedName>
    <definedName name="_xlnm.Print_Titles" localSheetId="15">'E2'!$B:$C,'E2'!$1:$8</definedName>
    <definedName name="_xlnm.Print_Titles" localSheetId="16">'E3'!$B:$C,'E3'!$1:$8</definedName>
    <definedName name="_xlnm.Print_Area" localSheetId="8">'A1'!$B$1:$N$138</definedName>
    <definedName name="_xlnm.Print_Area" localSheetId="1">A1_RUS!$B$1:$N$138</definedName>
    <definedName name="_xlnm.Print_Area" localSheetId="9">'A2'!$B$1:$AA$138</definedName>
    <definedName name="_xlnm.Print_Area" localSheetId="2">A2_RUS!$B$1:$AA$138</definedName>
    <definedName name="_xlnm.Print_Area" localSheetId="10">'A3'!$B$1:$AB$140</definedName>
    <definedName name="_xlnm.Print_Area" localSheetId="3">A3_RUS!$B$1:$AB$140</definedName>
    <definedName name="_xlnm.Print_Area" localSheetId="11">'A4'!$B$1:$AN$138</definedName>
    <definedName name="_xlnm.Print_Area" localSheetId="4">A4_RUS!$B$1:$AN$138</definedName>
    <definedName name="_xlnm.Print_Area" localSheetId="12">B!$B$1:$AR$58</definedName>
    <definedName name="_xlnm.Print_Area" localSheetId="5">B_RUS!$B$1:$AR$58</definedName>
    <definedName name="_xlnm.Print_Area" localSheetId="13">'C'!$B$1:$M$48</definedName>
    <definedName name="_xlnm.Print_Area" localSheetId="6">C_RUS!$B$1:$M$48</definedName>
    <definedName name="_xlnm.Print_Area" localSheetId="14">'E1'!$B$1:$AA$102</definedName>
    <definedName name="_xlnm.Print_Area" localSheetId="15">'E2'!$B$1:$AB$104</definedName>
    <definedName name="_xlnm.Print_Area" localSheetId="16">'E3'!$B$1:$AN$102</definedName>
    <definedName name="_xlnm.Print_Area" localSheetId="17">'E4'!$B$1:$AR$34</definedName>
    <definedName name="_xlnm.Print_Area" localSheetId="7">Info!$B$1:$J$49</definedName>
    <definedName name="_xlnm.Print_Area" localSheetId="0">Info_RUS!$B$1:$J$53</definedName>
  </definedNames>
  <calcPr calcId="162913" fullCalcOnLoad="1"/>
</workbook>
</file>

<file path=xl/calcChain.xml><?xml version="1.0" encoding="utf-8"?>
<calcChain xmlns="http://schemas.openxmlformats.org/spreadsheetml/2006/main">
  <c r="C5" i="101" l="1"/>
  <c r="B5" i="103" s="1"/>
  <c r="C4" i="101"/>
  <c r="B4" i="103" s="1"/>
  <c r="C7" i="100"/>
  <c r="C7" i="99"/>
  <c r="C7" i="101" s="1"/>
  <c r="C115" i="98"/>
  <c r="C96" i="98"/>
  <c r="C76" i="98"/>
  <c r="C29" i="98"/>
  <c r="C53" i="98" s="1"/>
  <c r="E48" i="96"/>
  <c r="E46" i="96"/>
  <c r="E45" i="96"/>
  <c r="E44" i="96"/>
  <c r="E43" i="96"/>
  <c r="E40" i="96"/>
  <c r="E39" i="96"/>
  <c r="E38" i="96"/>
  <c r="G35" i="96"/>
  <c r="G34" i="96"/>
  <c r="G33" i="96"/>
  <c r="G32" i="96"/>
  <c r="F35" i="96"/>
  <c r="F33" i="96"/>
  <c r="F32" i="96"/>
  <c r="E35" i="96"/>
  <c r="E34" i="96"/>
  <c r="E33" i="96"/>
  <c r="E32" i="96"/>
  <c r="D35" i="96"/>
  <c r="D34" i="96"/>
  <c r="D33" i="96"/>
  <c r="D32" i="96"/>
  <c r="G26" i="96"/>
  <c r="F26" i="96"/>
  <c r="D26" i="96"/>
  <c r="E20" i="96"/>
  <c r="E19" i="96"/>
  <c r="E16" i="96"/>
  <c r="E15" i="96"/>
  <c r="E14" i="96"/>
  <c r="E11" i="96"/>
  <c r="F34" i="85"/>
  <c r="F34" i="96" s="1"/>
  <c r="BD93" i="66"/>
  <c r="BJ42" i="66"/>
  <c r="DJ11" i="68"/>
  <c r="DJ15" i="68"/>
  <c r="DL24" i="68"/>
  <c r="DF15" i="68"/>
  <c r="DF17" i="68"/>
  <c r="DG15" i="68"/>
  <c r="DG17" i="68"/>
  <c r="DH14" i="68"/>
  <c r="DH15" i="68"/>
  <c r="DH17" i="68"/>
  <c r="DI14" i="68"/>
  <c r="DI15" i="68"/>
  <c r="DI17" i="68"/>
  <c r="DK16" i="68"/>
  <c r="DK17" i="68"/>
  <c r="DL14" i="68"/>
  <c r="DL17" i="68"/>
  <c r="DB14" i="68"/>
  <c r="DB15" i="68"/>
  <c r="DB16" i="68"/>
  <c r="CY14" i="68"/>
  <c r="CY15" i="68"/>
  <c r="CY16" i="68"/>
  <c r="CY17" i="68"/>
  <c r="CX14" i="68"/>
  <c r="CX15" i="68"/>
  <c r="CX16" i="68"/>
  <c r="CW15" i="68"/>
  <c r="CW17" i="68"/>
  <c r="CQ14" i="68"/>
  <c r="CQ16" i="68"/>
  <c r="CQ17" i="68"/>
  <c r="CP16" i="68"/>
  <c r="CO15" i="68"/>
  <c r="CO17" i="68"/>
  <c r="CN14" i="68"/>
  <c r="CN15" i="68"/>
  <c r="CN17" i="68"/>
  <c r="CM12" i="68"/>
  <c r="CM15" i="68"/>
  <c r="CM16" i="68"/>
  <c r="CM17" i="68"/>
  <c r="CK15" i="68"/>
  <c r="CK16" i="68"/>
  <c r="CI13" i="68"/>
  <c r="CI15" i="68"/>
  <c r="CI17" i="68"/>
  <c r="CH16" i="68"/>
  <c r="CD14" i="68"/>
  <c r="CD17" i="68"/>
  <c r="DH10" i="68"/>
  <c r="CW10" i="68"/>
  <c r="DI10" i="68"/>
  <c r="CH11" i="68"/>
  <c r="CM11" i="68"/>
  <c r="CQ11" i="68"/>
  <c r="DF11" i="68"/>
  <c r="DI11" i="68"/>
  <c r="CD12" i="68"/>
  <c r="CO12" i="68"/>
  <c r="DF12" i="68"/>
  <c r="DL12" i="68"/>
  <c r="CD13" i="68"/>
  <c r="CH13" i="68"/>
  <c r="CK13" i="68"/>
  <c r="CP13" i="68"/>
  <c r="CQ13" i="68"/>
  <c r="CW13" i="68"/>
  <c r="CX13" i="68"/>
  <c r="CY13" i="68"/>
  <c r="DB13" i="68"/>
  <c r="DF13" i="68"/>
  <c r="DH13" i="68"/>
  <c r="DI13" i="68"/>
  <c r="DK13" i="68"/>
  <c r="DG18" i="68"/>
  <c r="DL18" i="68"/>
  <c r="BS14" i="67"/>
  <c r="BQ15" i="67"/>
  <c r="BP16" i="67"/>
  <c r="BO11" i="67"/>
  <c r="BO17" i="67"/>
  <c r="BN11" i="67"/>
  <c r="BN13" i="67"/>
  <c r="BN14" i="67"/>
  <c r="BN17" i="67"/>
  <c r="BL14" i="67"/>
  <c r="BL15" i="67"/>
  <c r="BK12" i="67"/>
  <c r="BK16" i="67"/>
  <c r="BJ16" i="67"/>
  <c r="BI13" i="67"/>
  <c r="BI14" i="67"/>
  <c r="BH14" i="67"/>
  <c r="BH15" i="67"/>
  <c r="BG12" i="67"/>
  <c r="BG15" i="67"/>
  <c r="BX17" i="66"/>
  <c r="BW11" i="66"/>
  <c r="BW14" i="66"/>
  <c r="BU15" i="66"/>
  <c r="BT16" i="66"/>
  <c r="BS13" i="66"/>
  <c r="BS17" i="66"/>
  <c r="BQ14" i="66"/>
  <c r="BP11" i="66"/>
  <c r="BL16" i="66"/>
  <c r="BJ13" i="66"/>
  <c r="BJ17" i="66"/>
  <c r="BI11" i="66"/>
  <c r="BI14" i="66"/>
  <c r="BG12" i="66"/>
  <c r="BG16" i="66"/>
  <c r="BF12" i="66"/>
  <c r="BE13" i="66"/>
  <c r="BC13" i="66"/>
  <c r="BC17" i="66"/>
  <c r="CC35" i="67"/>
  <c r="CK27" i="69"/>
  <c r="CK26" i="69"/>
  <c r="CK25" i="69"/>
  <c r="CK22" i="69"/>
  <c r="CK21" i="69"/>
  <c r="CK20" i="69"/>
  <c r="CK16" i="69"/>
  <c r="CK15" i="69"/>
  <c r="CK14" i="69"/>
  <c r="CK11" i="69"/>
  <c r="CK10" i="69"/>
  <c r="CK9" i="69"/>
  <c r="CK7" i="69"/>
  <c r="BC96" i="66"/>
  <c r="BC95" i="66"/>
  <c r="BC93" i="66"/>
  <c r="BC92" i="66"/>
  <c r="BC91" i="66"/>
  <c r="BC90" i="66"/>
  <c r="BC89" i="66"/>
  <c r="BC88" i="66"/>
  <c r="BC87" i="66"/>
  <c r="BC86" i="66"/>
  <c r="BC85" i="66"/>
  <c r="BC83" i="66"/>
  <c r="BC82" i="66"/>
  <c r="BC80" i="66"/>
  <c r="BC79" i="66"/>
  <c r="BC78" i="66"/>
  <c r="BC77" i="66"/>
  <c r="BC76" i="66"/>
  <c r="BC75" i="66"/>
  <c r="BC74" i="66"/>
  <c r="BC73" i="66"/>
  <c r="BC72" i="66"/>
  <c r="BC69" i="66"/>
  <c r="BC68" i="66"/>
  <c r="BC66" i="66"/>
  <c r="BC65" i="66"/>
  <c r="BC64" i="66"/>
  <c r="BC63" i="66"/>
  <c r="BC62" i="66"/>
  <c r="BC61" i="66"/>
  <c r="BC60" i="66"/>
  <c r="BC59" i="66"/>
  <c r="BC58" i="66"/>
  <c r="BC56" i="66"/>
  <c r="BC55" i="66"/>
  <c r="BC52" i="66"/>
  <c r="BC51" i="66"/>
  <c r="BC49" i="66"/>
  <c r="BC48" i="66"/>
  <c r="BC47" i="66"/>
  <c r="BC46" i="66"/>
  <c r="BC45" i="66"/>
  <c r="BC44" i="66"/>
  <c r="BC43" i="66"/>
  <c r="BC42" i="66"/>
  <c r="BC41" i="66"/>
  <c r="BC39" i="66"/>
  <c r="BC37" i="66"/>
  <c r="BC34" i="66"/>
  <c r="BC33" i="66"/>
  <c r="BC31" i="66"/>
  <c r="BC30" i="66"/>
  <c r="BC29" i="66"/>
  <c r="BC28" i="66"/>
  <c r="BC27" i="66"/>
  <c r="BC26" i="66"/>
  <c r="BC25" i="66"/>
  <c r="BC24" i="66"/>
  <c r="BC23" i="66"/>
  <c r="BC21" i="66"/>
  <c r="BC20" i="66"/>
  <c r="BC16" i="66"/>
  <c r="BC15" i="66"/>
  <c r="BC14" i="66"/>
  <c r="BC12" i="66"/>
  <c r="DL96" i="68"/>
  <c r="DK96" i="68"/>
  <c r="DJ96" i="68"/>
  <c r="DI96" i="68"/>
  <c r="DH96" i="68"/>
  <c r="DG96" i="68"/>
  <c r="DF96" i="68"/>
  <c r="DE96" i="68"/>
  <c r="DD96" i="68"/>
  <c r="DC96" i="68"/>
  <c r="DB96" i="68"/>
  <c r="DA96" i="68"/>
  <c r="CZ96" i="68"/>
  <c r="CY96" i="68"/>
  <c r="CX96" i="68"/>
  <c r="CW96" i="68"/>
  <c r="CV96" i="68"/>
  <c r="CU96" i="68"/>
  <c r="CT96" i="68"/>
  <c r="CS96" i="68"/>
  <c r="CR96" i="68"/>
  <c r="CQ96" i="68"/>
  <c r="CP96" i="68"/>
  <c r="CO96" i="68"/>
  <c r="CN96" i="68"/>
  <c r="CM96" i="68"/>
  <c r="CL96" i="68"/>
  <c r="CK96" i="68"/>
  <c r="CJ96" i="68"/>
  <c r="CI96" i="68"/>
  <c r="CH96" i="68"/>
  <c r="CG96" i="68"/>
  <c r="CF96" i="68"/>
  <c r="CE96" i="68"/>
  <c r="CD96" i="68"/>
  <c r="DL95" i="68"/>
  <c r="DK95" i="68"/>
  <c r="DJ95" i="68"/>
  <c r="DI95" i="68"/>
  <c r="DH95" i="68"/>
  <c r="DG95" i="68"/>
  <c r="DF95" i="68"/>
  <c r="DE95" i="68"/>
  <c r="DD95" i="68"/>
  <c r="DC95" i="68"/>
  <c r="DB95" i="68"/>
  <c r="DA95" i="68"/>
  <c r="CZ95" i="68"/>
  <c r="CY95" i="68"/>
  <c r="CX95" i="68"/>
  <c r="CW95" i="68"/>
  <c r="CV95" i="68"/>
  <c r="CU95" i="68"/>
  <c r="CT95" i="68"/>
  <c r="CS95" i="68"/>
  <c r="CR95" i="68"/>
  <c r="CQ95" i="68"/>
  <c r="CP95" i="68"/>
  <c r="CO95" i="68"/>
  <c r="CN95" i="68"/>
  <c r="CM95" i="68"/>
  <c r="CL95" i="68"/>
  <c r="CK95" i="68"/>
  <c r="CJ95" i="68"/>
  <c r="CI95" i="68"/>
  <c r="CH95" i="68"/>
  <c r="CG95" i="68"/>
  <c r="CF95" i="68"/>
  <c r="CE95" i="68"/>
  <c r="CD95" i="68"/>
  <c r="DL93" i="68"/>
  <c r="DK93" i="68"/>
  <c r="DJ93" i="68"/>
  <c r="DI93" i="68"/>
  <c r="DH93" i="68"/>
  <c r="DG93" i="68"/>
  <c r="DF93" i="68"/>
  <c r="DE93" i="68"/>
  <c r="DD93" i="68"/>
  <c r="DC93" i="68"/>
  <c r="DB93" i="68"/>
  <c r="DA93" i="68"/>
  <c r="CZ93" i="68"/>
  <c r="CY93" i="68"/>
  <c r="CX93" i="68"/>
  <c r="CW93" i="68"/>
  <c r="CV93" i="68"/>
  <c r="CU93" i="68"/>
  <c r="CT93" i="68"/>
  <c r="CS93" i="68"/>
  <c r="CR93" i="68"/>
  <c r="CQ93" i="68"/>
  <c r="CP93" i="68"/>
  <c r="CO93" i="68"/>
  <c r="CN93" i="68"/>
  <c r="CM93" i="68"/>
  <c r="CL93" i="68"/>
  <c r="CK93" i="68"/>
  <c r="CJ93" i="68"/>
  <c r="CI93" i="68"/>
  <c r="CH93" i="68"/>
  <c r="CG93" i="68"/>
  <c r="CF93" i="68"/>
  <c r="CE93" i="68"/>
  <c r="CD93" i="68"/>
  <c r="DL92" i="68"/>
  <c r="DK92" i="68"/>
  <c r="DJ92" i="68"/>
  <c r="DI92" i="68"/>
  <c r="DH92" i="68"/>
  <c r="DG92" i="68"/>
  <c r="DF92" i="68"/>
  <c r="DE92" i="68"/>
  <c r="DD92" i="68"/>
  <c r="DC92" i="68"/>
  <c r="DB92" i="68"/>
  <c r="DA92" i="68"/>
  <c r="CZ92" i="68"/>
  <c r="CY92" i="68"/>
  <c r="CX92" i="68"/>
  <c r="CW92" i="68"/>
  <c r="CV92" i="68"/>
  <c r="CU92" i="68"/>
  <c r="CT92" i="68"/>
  <c r="CS92" i="68"/>
  <c r="CR92" i="68"/>
  <c r="CQ92" i="68"/>
  <c r="CP92" i="68"/>
  <c r="CO92" i="68"/>
  <c r="CN92" i="68"/>
  <c r="CM92" i="68"/>
  <c r="CL92" i="68"/>
  <c r="CK92" i="68"/>
  <c r="CJ92" i="68"/>
  <c r="CI92" i="68"/>
  <c r="CH92" i="68"/>
  <c r="CG92" i="68"/>
  <c r="CF92" i="68"/>
  <c r="CE92" i="68"/>
  <c r="CD92" i="68"/>
  <c r="DL91" i="68"/>
  <c r="DK91" i="68"/>
  <c r="DJ91" i="68"/>
  <c r="DI91" i="68"/>
  <c r="DH91" i="68"/>
  <c r="DG91" i="68"/>
  <c r="DF91" i="68"/>
  <c r="DE91" i="68"/>
  <c r="DD91" i="68"/>
  <c r="DC91" i="68"/>
  <c r="DB91" i="68"/>
  <c r="DA91" i="68"/>
  <c r="CZ91" i="68"/>
  <c r="CY91" i="68"/>
  <c r="CX91" i="68"/>
  <c r="CW91" i="68"/>
  <c r="CV91" i="68"/>
  <c r="CU91" i="68"/>
  <c r="CT91" i="68"/>
  <c r="CS91" i="68"/>
  <c r="CR91" i="68"/>
  <c r="CQ91" i="68"/>
  <c r="CP91" i="68"/>
  <c r="CO91" i="68"/>
  <c r="CN91" i="68"/>
  <c r="CM91" i="68"/>
  <c r="CL91" i="68"/>
  <c r="CK91" i="68"/>
  <c r="CJ91" i="68"/>
  <c r="CI91" i="68"/>
  <c r="CH91" i="68"/>
  <c r="CG91" i="68"/>
  <c r="CF91" i="68"/>
  <c r="CE91" i="68"/>
  <c r="CD91" i="68"/>
  <c r="DL90" i="68"/>
  <c r="DK90" i="68"/>
  <c r="DJ90" i="68"/>
  <c r="DI90" i="68"/>
  <c r="DH90" i="68"/>
  <c r="DG90" i="68"/>
  <c r="DF90" i="68"/>
  <c r="DE90" i="68"/>
  <c r="DD90" i="68"/>
  <c r="DC90" i="68"/>
  <c r="DB90" i="68"/>
  <c r="DA90" i="68"/>
  <c r="CZ90" i="68"/>
  <c r="CY90" i="68"/>
  <c r="CX90" i="68"/>
  <c r="CW90" i="68"/>
  <c r="CV90" i="68"/>
  <c r="CU90" i="68"/>
  <c r="CT90" i="68"/>
  <c r="CS90" i="68"/>
  <c r="CR90" i="68"/>
  <c r="CQ90" i="68"/>
  <c r="CP90" i="68"/>
  <c r="CO90" i="68"/>
  <c r="CN90" i="68"/>
  <c r="CM90" i="68"/>
  <c r="CL90" i="68"/>
  <c r="CK90" i="68"/>
  <c r="CJ90" i="68"/>
  <c r="CI90" i="68"/>
  <c r="CH90" i="68"/>
  <c r="CG90" i="68"/>
  <c r="CF90" i="68"/>
  <c r="CE90" i="68"/>
  <c r="CD90" i="68"/>
  <c r="DL89" i="68"/>
  <c r="DK89" i="68"/>
  <c r="DJ89" i="68"/>
  <c r="DI89" i="68"/>
  <c r="DH89" i="68"/>
  <c r="DG89" i="68"/>
  <c r="DF89" i="68"/>
  <c r="DE89" i="68"/>
  <c r="DD89" i="68"/>
  <c r="DC89" i="68"/>
  <c r="DB89" i="68"/>
  <c r="DA89" i="68"/>
  <c r="CZ89" i="68"/>
  <c r="CY89" i="68"/>
  <c r="CX89" i="68"/>
  <c r="CW89" i="68"/>
  <c r="CV89" i="68"/>
  <c r="CU89" i="68"/>
  <c r="CT89" i="68"/>
  <c r="CS89" i="68"/>
  <c r="CR89" i="68"/>
  <c r="CQ89" i="68"/>
  <c r="CP89" i="68"/>
  <c r="CO89" i="68"/>
  <c r="CN89" i="68"/>
  <c r="CM89" i="68"/>
  <c r="CL89" i="68"/>
  <c r="CK89" i="68"/>
  <c r="CJ89" i="68"/>
  <c r="CI89" i="68"/>
  <c r="CH89" i="68"/>
  <c r="CG89" i="68"/>
  <c r="CF89" i="68"/>
  <c r="CE89" i="68"/>
  <c r="CD89" i="68"/>
  <c r="DL88" i="68"/>
  <c r="DK88" i="68"/>
  <c r="DJ88" i="68"/>
  <c r="DI88" i="68"/>
  <c r="DH88" i="68"/>
  <c r="DG88" i="68"/>
  <c r="DF88" i="68"/>
  <c r="DE88" i="68"/>
  <c r="DD88" i="68"/>
  <c r="DC88" i="68"/>
  <c r="DB88" i="68"/>
  <c r="DA88" i="68"/>
  <c r="CZ88" i="68"/>
  <c r="CY88" i="68"/>
  <c r="CX88" i="68"/>
  <c r="CW88" i="68"/>
  <c r="CV88" i="68"/>
  <c r="CU88" i="68"/>
  <c r="CT88" i="68"/>
  <c r="CS88" i="68"/>
  <c r="CR88" i="68"/>
  <c r="CQ88" i="68"/>
  <c r="CP88" i="68"/>
  <c r="CO88" i="68"/>
  <c r="CN88" i="68"/>
  <c r="CM88" i="68"/>
  <c r="CL88" i="68"/>
  <c r="CK88" i="68"/>
  <c r="CJ88" i="68"/>
  <c r="CI88" i="68"/>
  <c r="CH88" i="68"/>
  <c r="CG88" i="68"/>
  <c r="CF88" i="68"/>
  <c r="CE88" i="68"/>
  <c r="CD88" i="68"/>
  <c r="DL87" i="68"/>
  <c r="DK87" i="68"/>
  <c r="DJ87" i="68"/>
  <c r="DI87" i="68"/>
  <c r="DH87" i="68"/>
  <c r="DG87" i="68"/>
  <c r="DF87" i="68"/>
  <c r="DE87" i="68"/>
  <c r="DD87" i="68"/>
  <c r="DC87" i="68"/>
  <c r="DB87" i="68"/>
  <c r="DA87" i="68"/>
  <c r="CZ87" i="68"/>
  <c r="CY87" i="68"/>
  <c r="CX87" i="68"/>
  <c r="CW87" i="68"/>
  <c r="CV87" i="68"/>
  <c r="CU87" i="68"/>
  <c r="CT87" i="68"/>
  <c r="CS87" i="68"/>
  <c r="CR87" i="68"/>
  <c r="CQ87" i="68"/>
  <c r="CP87" i="68"/>
  <c r="CO87" i="68"/>
  <c r="CN87" i="68"/>
  <c r="CM87" i="68"/>
  <c r="CL87" i="68"/>
  <c r="CK87" i="68"/>
  <c r="CJ87" i="68"/>
  <c r="CI87" i="68"/>
  <c r="CH87" i="68"/>
  <c r="CG87" i="68"/>
  <c r="CF87" i="68"/>
  <c r="CE87" i="68"/>
  <c r="CD87" i="68"/>
  <c r="DL86" i="68"/>
  <c r="DK86" i="68"/>
  <c r="DJ86" i="68"/>
  <c r="DI86" i="68"/>
  <c r="DH86" i="68"/>
  <c r="DG86" i="68"/>
  <c r="DF86" i="68"/>
  <c r="DE86" i="68"/>
  <c r="DD86" i="68"/>
  <c r="DC86" i="68"/>
  <c r="DB86" i="68"/>
  <c r="DA86" i="68"/>
  <c r="CZ86" i="68"/>
  <c r="CY86" i="68"/>
  <c r="CX86" i="68"/>
  <c r="CW86" i="68"/>
  <c r="CV86" i="68"/>
  <c r="CU86" i="68"/>
  <c r="CT86" i="68"/>
  <c r="CS86" i="68"/>
  <c r="CR86" i="68"/>
  <c r="CQ86" i="68"/>
  <c r="CP86" i="68"/>
  <c r="CO86" i="68"/>
  <c r="CN86" i="68"/>
  <c r="CM86" i="68"/>
  <c r="CL86" i="68"/>
  <c r="CK86" i="68"/>
  <c r="CJ86" i="68"/>
  <c r="CI86" i="68"/>
  <c r="CH86" i="68"/>
  <c r="CG86" i="68"/>
  <c r="CF86" i="68"/>
  <c r="CE86" i="68"/>
  <c r="CD86" i="68"/>
  <c r="DL85" i="68"/>
  <c r="DK85" i="68"/>
  <c r="DJ85" i="68"/>
  <c r="DI85" i="68"/>
  <c r="DH85" i="68"/>
  <c r="DG85" i="68"/>
  <c r="DF85" i="68"/>
  <c r="DE85" i="68"/>
  <c r="DD85" i="68"/>
  <c r="DC85" i="68"/>
  <c r="DB85" i="68"/>
  <c r="DA85" i="68"/>
  <c r="CZ85" i="68"/>
  <c r="CY85" i="68"/>
  <c r="CX85" i="68"/>
  <c r="CW85" i="68"/>
  <c r="CV85" i="68"/>
  <c r="CU85" i="68"/>
  <c r="CT85" i="68"/>
  <c r="CS85" i="68"/>
  <c r="CR85" i="68"/>
  <c r="CQ85" i="68"/>
  <c r="CP85" i="68"/>
  <c r="CO85" i="68"/>
  <c r="CN85" i="68"/>
  <c r="CM85" i="68"/>
  <c r="CL85" i="68"/>
  <c r="CK85" i="68"/>
  <c r="CJ85" i="68"/>
  <c r="CI85" i="68"/>
  <c r="CH85" i="68"/>
  <c r="CG85" i="68"/>
  <c r="CF85" i="68"/>
  <c r="CE85" i="68"/>
  <c r="CD85" i="68"/>
  <c r="DL83" i="68"/>
  <c r="DK83" i="68"/>
  <c r="DJ83" i="68"/>
  <c r="DI83" i="68"/>
  <c r="DH83" i="68"/>
  <c r="DG83" i="68"/>
  <c r="DF83" i="68"/>
  <c r="DE83" i="68"/>
  <c r="DD83" i="68"/>
  <c r="DC83" i="68"/>
  <c r="DB83" i="68"/>
  <c r="DA83" i="68"/>
  <c r="CZ83" i="68"/>
  <c r="CY83" i="68"/>
  <c r="CX83" i="68"/>
  <c r="CW83" i="68"/>
  <c r="CV83" i="68"/>
  <c r="CU83" i="68"/>
  <c r="CT83" i="68"/>
  <c r="CS83" i="68"/>
  <c r="CR83" i="68"/>
  <c r="CQ83" i="68"/>
  <c r="CP83" i="68"/>
  <c r="CO83" i="68"/>
  <c r="CN83" i="68"/>
  <c r="CM83" i="68"/>
  <c r="CL83" i="68"/>
  <c r="CK83" i="68"/>
  <c r="CJ83" i="68"/>
  <c r="CI83" i="68"/>
  <c r="CH83" i="68"/>
  <c r="CG83" i="68"/>
  <c r="CF83" i="68"/>
  <c r="CE83" i="68"/>
  <c r="CD83" i="68"/>
  <c r="DL82" i="68"/>
  <c r="DK82" i="68"/>
  <c r="DJ82" i="68"/>
  <c r="DI82" i="68"/>
  <c r="DH82" i="68"/>
  <c r="DG82" i="68"/>
  <c r="DF82" i="68"/>
  <c r="DE82" i="68"/>
  <c r="DD82" i="68"/>
  <c r="DC82" i="68"/>
  <c r="DB82" i="68"/>
  <c r="DA82" i="68"/>
  <c r="CZ82" i="68"/>
  <c r="CY82" i="68"/>
  <c r="CX82" i="68"/>
  <c r="CW82" i="68"/>
  <c r="CV82" i="68"/>
  <c r="CU82" i="68"/>
  <c r="CT82" i="68"/>
  <c r="CS82" i="68"/>
  <c r="CR82" i="68"/>
  <c r="CQ82" i="68"/>
  <c r="CP82" i="68"/>
  <c r="CO82" i="68"/>
  <c r="CN82" i="68"/>
  <c r="CM82" i="68"/>
  <c r="CL82" i="68"/>
  <c r="CK82" i="68"/>
  <c r="CJ82" i="68"/>
  <c r="CI82" i="68"/>
  <c r="CH82" i="68"/>
  <c r="CG82" i="68"/>
  <c r="CF82" i="68"/>
  <c r="CE82" i="68"/>
  <c r="CD82" i="68"/>
  <c r="DL80" i="68"/>
  <c r="DK80" i="68"/>
  <c r="DJ80" i="68"/>
  <c r="DI80" i="68"/>
  <c r="DH80" i="68"/>
  <c r="DG80" i="68"/>
  <c r="DF80" i="68"/>
  <c r="DE80" i="68"/>
  <c r="DD80" i="68"/>
  <c r="DC80" i="68"/>
  <c r="DB80" i="68"/>
  <c r="DA80" i="68"/>
  <c r="CZ80" i="68"/>
  <c r="CY80" i="68"/>
  <c r="CX80" i="68"/>
  <c r="CW80" i="68"/>
  <c r="CV80" i="68"/>
  <c r="CU80" i="68"/>
  <c r="CT80" i="68"/>
  <c r="CS80" i="68"/>
  <c r="CR80" i="68"/>
  <c r="CQ80" i="68"/>
  <c r="CP80" i="68"/>
  <c r="CO80" i="68"/>
  <c r="CN80" i="68"/>
  <c r="CM80" i="68"/>
  <c r="CL80" i="68"/>
  <c r="CK80" i="68"/>
  <c r="CJ80" i="68"/>
  <c r="CI80" i="68"/>
  <c r="CH80" i="68"/>
  <c r="CG80" i="68"/>
  <c r="CF80" i="68"/>
  <c r="CE80" i="68"/>
  <c r="CD80" i="68"/>
  <c r="DL79" i="68"/>
  <c r="DK79" i="68"/>
  <c r="DJ79" i="68"/>
  <c r="DI79" i="68"/>
  <c r="DH79" i="68"/>
  <c r="DG79" i="68"/>
  <c r="DF79" i="68"/>
  <c r="DE79" i="68"/>
  <c r="DD79" i="68"/>
  <c r="DC79" i="68"/>
  <c r="DB79" i="68"/>
  <c r="DA79" i="68"/>
  <c r="CZ79" i="68"/>
  <c r="CY79" i="68"/>
  <c r="CX79" i="68"/>
  <c r="CW79" i="68"/>
  <c r="CV79" i="68"/>
  <c r="CU79" i="68"/>
  <c r="CT79" i="68"/>
  <c r="CS79" i="68"/>
  <c r="CR79" i="68"/>
  <c r="CQ79" i="68"/>
  <c r="CP79" i="68"/>
  <c r="CO79" i="68"/>
  <c r="CN79" i="68"/>
  <c r="CM79" i="68"/>
  <c r="CL79" i="68"/>
  <c r="CK79" i="68"/>
  <c r="CJ79" i="68"/>
  <c r="CI79" i="68"/>
  <c r="CH79" i="68"/>
  <c r="CG79" i="68"/>
  <c r="CF79" i="68"/>
  <c r="CE79" i="68"/>
  <c r="CD79" i="68"/>
  <c r="DL78" i="68"/>
  <c r="DK78" i="68"/>
  <c r="DJ78" i="68"/>
  <c r="DI78" i="68"/>
  <c r="DH78" i="68"/>
  <c r="DG78" i="68"/>
  <c r="DF78" i="68"/>
  <c r="DE78" i="68"/>
  <c r="DD78" i="68"/>
  <c r="DC78" i="68"/>
  <c r="DB78" i="68"/>
  <c r="DA78" i="68"/>
  <c r="CZ78" i="68"/>
  <c r="CY78" i="68"/>
  <c r="CX78" i="68"/>
  <c r="CW78" i="68"/>
  <c r="CV78" i="68"/>
  <c r="CU78" i="68"/>
  <c r="CT78" i="68"/>
  <c r="CS78" i="68"/>
  <c r="CR78" i="68"/>
  <c r="CQ78" i="68"/>
  <c r="CP78" i="68"/>
  <c r="CO78" i="68"/>
  <c r="CN78" i="68"/>
  <c r="CM78" i="68"/>
  <c r="CL78" i="68"/>
  <c r="CK78" i="68"/>
  <c r="CJ78" i="68"/>
  <c r="CI78" i="68"/>
  <c r="CH78" i="68"/>
  <c r="CG78" i="68"/>
  <c r="CF78" i="68"/>
  <c r="CE78" i="68"/>
  <c r="CD78" i="68"/>
  <c r="DL77" i="68"/>
  <c r="DK77" i="68"/>
  <c r="DJ77" i="68"/>
  <c r="DI77" i="68"/>
  <c r="DH77" i="68"/>
  <c r="DG77" i="68"/>
  <c r="DF77" i="68"/>
  <c r="DE77" i="68"/>
  <c r="DD77" i="68"/>
  <c r="DC77" i="68"/>
  <c r="DB77" i="68"/>
  <c r="DA77" i="68"/>
  <c r="CZ77" i="68"/>
  <c r="CY77" i="68"/>
  <c r="CX77" i="68"/>
  <c r="CW77" i="68"/>
  <c r="CV77" i="68"/>
  <c r="CU77" i="68"/>
  <c r="CT77" i="68"/>
  <c r="CS77" i="68"/>
  <c r="CR77" i="68"/>
  <c r="CQ77" i="68"/>
  <c r="CP77" i="68"/>
  <c r="CO77" i="68"/>
  <c r="CN77" i="68"/>
  <c r="CM77" i="68"/>
  <c r="CL77" i="68"/>
  <c r="CK77" i="68"/>
  <c r="CJ77" i="68"/>
  <c r="CI77" i="68"/>
  <c r="CH77" i="68"/>
  <c r="CG77" i="68"/>
  <c r="CF77" i="68"/>
  <c r="CE77" i="68"/>
  <c r="CD77" i="68"/>
  <c r="DL76" i="68"/>
  <c r="DK76" i="68"/>
  <c r="DJ76" i="68"/>
  <c r="DI76" i="68"/>
  <c r="DH76" i="68"/>
  <c r="DG76" i="68"/>
  <c r="DF76" i="68"/>
  <c r="DE76" i="68"/>
  <c r="DD76" i="68"/>
  <c r="DC76" i="68"/>
  <c r="DB76" i="68"/>
  <c r="DA76" i="68"/>
  <c r="CZ76" i="68"/>
  <c r="CY76" i="68"/>
  <c r="CX76" i="68"/>
  <c r="CW76" i="68"/>
  <c r="CV76" i="68"/>
  <c r="CU76" i="68"/>
  <c r="CT76" i="68"/>
  <c r="CS76" i="68"/>
  <c r="CR76" i="68"/>
  <c r="CQ76" i="68"/>
  <c r="CP76" i="68"/>
  <c r="CO76" i="68"/>
  <c r="CN76" i="68"/>
  <c r="CM76" i="68"/>
  <c r="CL76" i="68"/>
  <c r="CK76" i="68"/>
  <c r="CJ76" i="68"/>
  <c r="CI76" i="68"/>
  <c r="CH76" i="68"/>
  <c r="CG76" i="68"/>
  <c r="CF76" i="68"/>
  <c r="CE76" i="68"/>
  <c r="CD76" i="68"/>
  <c r="DL75" i="68"/>
  <c r="DK75" i="68"/>
  <c r="DJ75" i="68"/>
  <c r="DI75" i="68"/>
  <c r="DH75" i="68"/>
  <c r="DG75" i="68"/>
  <c r="DF75" i="68"/>
  <c r="DE75" i="68"/>
  <c r="DD75" i="68"/>
  <c r="DC75" i="68"/>
  <c r="DB75" i="68"/>
  <c r="DA75" i="68"/>
  <c r="CZ75" i="68"/>
  <c r="CY75" i="68"/>
  <c r="CX75" i="68"/>
  <c r="CW75" i="68"/>
  <c r="CV75" i="68"/>
  <c r="CU75" i="68"/>
  <c r="CT75" i="68"/>
  <c r="CS75" i="68"/>
  <c r="CR75" i="68"/>
  <c r="CQ75" i="68"/>
  <c r="CP75" i="68"/>
  <c r="CO75" i="68"/>
  <c r="CN75" i="68"/>
  <c r="CM75" i="68"/>
  <c r="CL75" i="68"/>
  <c r="CK75" i="68"/>
  <c r="CJ75" i="68"/>
  <c r="CI75" i="68"/>
  <c r="CH75" i="68"/>
  <c r="CG75" i="68"/>
  <c r="CF75" i="68"/>
  <c r="CE75" i="68"/>
  <c r="CD75" i="68"/>
  <c r="DL74" i="68"/>
  <c r="DK74" i="68"/>
  <c r="DJ74" i="68"/>
  <c r="DI74" i="68"/>
  <c r="DH74" i="68"/>
  <c r="DG74" i="68"/>
  <c r="DF74" i="68"/>
  <c r="DE74" i="68"/>
  <c r="DD74" i="68"/>
  <c r="DC74" i="68"/>
  <c r="DB74" i="68"/>
  <c r="DA74" i="68"/>
  <c r="CZ74" i="68"/>
  <c r="CY74" i="68"/>
  <c r="CX74" i="68"/>
  <c r="CW74" i="68"/>
  <c r="CV74" i="68"/>
  <c r="CU74" i="68"/>
  <c r="CT74" i="68"/>
  <c r="CS74" i="68"/>
  <c r="CR74" i="68"/>
  <c r="CQ74" i="68"/>
  <c r="CP74" i="68"/>
  <c r="CO74" i="68"/>
  <c r="CN74" i="68"/>
  <c r="CM74" i="68"/>
  <c r="CL74" i="68"/>
  <c r="CK74" i="68"/>
  <c r="CJ74" i="68"/>
  <c r="CI74" i="68"/>
  <c r="CH74" i="68"/>
  <c r="CG74" i="68"/>
  <c r="CF74" i="68"/>
  <c r="CE74" i="68"/>
  <c r="CD74" i="68"/>
  <c r="DL73" i="68"/>
  <c r="DK73" i="68"/>
  <c r="DJ73" i="68"/>
  <c r="DI73" i="68"/>
  <c r="DH73" i="68"/>
  <c r="DG73" i="68"/>
  <c r="DF73" i="68"/>
  <c r="DE73" i="68"/>
  <c r="DD73" i="68"/>
  <c r="DC73" i="68"/>
  <c r="DB73" i="68"/>
  <c r="DA73" i="68"/>
  <c r="CZ73" i="68"/>
  <c r="CY73" i="68"/>
  <c r="CX73" i="68"/>
  <c r="CW73" i="68"/>
  <c r="CV73" i="68"/>
  <c r="CU73" i="68"/>
  <c r="CT73" i="68"/>
  <c r="CS73" i="68"/>
  <c r="CR73" i="68"/>
  <c r="CQ73" i="68"/>
  <c r="CP73" i="68"/>
  <c r="CO73" i="68"/>
  <c r="CN73" i="68"/>
  <c r="CM73" i="68"/>
  <c r="CL73" i="68"/>
  <c r="CK73" i="68"/>
  <c r="CJ73" i="68"/>
  <c r="CI73" i="68"/>
  <c r="CH73" i="68"/>
  <c r="CG73" i="68"/>
  <c r="CF73" i="68"/>
  <c r="CE73" i="68"/>
  <c r="CD73" i="68"/>
  <c r="DL72" i="68"/>
  <c r="DK72" i="68"/>
  <c r="DJ72" i="68"/>
  <c r="DI72" i="68"/>
  <c r="DH72" i="68"/>
  <c r="DG72" i="68"/>
  <c r="DF72" i="68"/>
  <c r="DE72" i="68"/>
  <c r="DD72" i="68"/>
  <c r="DC72" i="68"/>
  <c r="DB72" i="68"/>
  <c r="DA72" i="68"/>
  <c r="CZ72" i="68"/>
  <c r="CY72" i="68"/>
  <c r="CX72" i="68"/>
  <c r="CW72" i="68"/>
  <c r="CV72" i="68"/>
  <c r="CU72" i="68"/>
  <c r="CT72" i="68"/>
  <c r="CS72" i="68"/>
  <c r="CR72" i="68"/>
  <c r="CQ72" i="68"/>
  <c r="CP72" i="68"/>
  <c r="CO72" i="68"/>
  <c r="CN72" i="68"/>
  <c r="CM72" i="68"/>
  <c r="CL72" i="68"/>
  <c r="CK72" i="68"/>
  <c r="CJ72" i="68"/>
  <c r="CI72" i="68"/>
  <c r="CH72" i="68"/>
  <c r="CG72" i="68"/>
  <c r="CF72" i="68"/>
  <c r="CE72" i="68"/>
  <c r="CD72" i="68"/>
  <c r="DL69" i="68"/>
  <c r="DK69" i="68"/>
  <c r="DJ69" i="68"/>
  <c r="DI69" i="68"/>
  <c r="DH69" i="68"/>
  <c r="DG69" i="68"/>
  <c r="DF69" i="68"/>
  <c r="DE69" i="68"/>
  <c r="DD69" i="68"/>
  <c r="DC69" i="68"/>
  <c r="DB69" i="68"/>
  <c r="DA69" i="68"/>
  <c r="CZ69" i="68"/>
  <c r="CY69" i="68"/>
  <c r="CX69" i="68"/>
  <c r="CW69" i="68"/>
  <c r="CV69" i="68"/>
  <c r="CU69" i="68"/>
  <c r="CT69" i="68"/>
  <c r="CS69" i="68"/>
  <c r="CR69" i="68"/>
  <c r="CQ69" i="68"/>
  <c r="CP69" i="68"/>
  <c r="CO69" i="68"/>
  <c r="CN69" i="68"/>
  <c r="CM69" i="68"/>
  <c r="CL69" i="68"/>
  <c r="CK69" i="68"/>
  <c r="CJ69" i="68"/>
  <c r="CI69" i="68"/>
  <c r="CH69" i="68"/>
  <c r="CG69" i="68"/>
  <c r="CF69" i="68"/>
  <c r="CE69" i="68"/>
  <c r="CD69" i="68"/>
  <c r="DL68" i="68"/>
  <c r="DK68" i="68"/>
  <c r="DJ68" i="68"/>
  <c r="DI68" i="68"/>
  <c r="DH68" i="68"/>
  <c r="DG68" i="68"/>
  <c r="DF68" i="68"/>
  <c r="DE68" i="68"/>
  <c r="DD68" i="68"/>
  <c r="DC68" i="68"/>
  <c r="DB68" i="68"/>
  <c r="DA68" i="68"/>
  <c r="CZ68" i="68"/>
  <c r="CY68" i="68"/>
  <c r="CX68" i="68"/>
  <c r="CW68" i="68"/>
  <c r="CV68" i="68"/>
  <c r="CU68" i="68"/>
  <c r="CT68" i="68"/>
  <c r="CS68" i="68"/>
  <c r="CR68" i="68"/>
  <c r="CQ68" i="68"/>
  <c r="CP68" i="68"/>
  <c r="CO68" i="68"/>
  <c r="CN68" i="68"/>
  <c r="CM68" i="68"/>
  <c r="CL68" i="68"/>
  <c r="CK68" i="68"/>
  <c r="CJ68" i="68"/>
  <c r="CI68" i="68"/>
  <c r="CH68" i="68"/>
  <c r="CG68" i="68"/>
  <c r="CF68" i="68"/>
  <c r="CE68" i="68"/>
  <c r="CD68" i="68"/>
  <c r="DL66" i="68"/>
  <c r="DK66" i="68"/>
  <c r="DJ66" i="68"/>
  <c r="DI66" i="68"/>
  <c r="DH66" i="68"/>
  <c r="DG66" i="68"/>
  <c r="DF66" i="68"/>
  <c r="DE66" i="68"/>
  <c r="DD66" i="68"/>
  <c r="DC66" i="68"/>
  <c r="DB66" i="68"/>
  <c r="DA66" i="68"/>
  <c r="CZ66" i="68"/>
  <c r="CY66" i="68"/>
  <c r="CX66" i="68"/>
  <c r="CW66" i="68"/>
  <c r="CV66" i="68"/>
  <c r="CU66" i="68"/>
  <c r="CT66" i="68"/>
  <c r="CS66" i="68"/>
  <c r="CR66" i="68"/>
  <c r="CQ66" i="68"/>
  <c r="CP66" i="68"/>
  <c r="CO66" i="68"/>
  <c r="CN66" i="68"/>
  <c r="CM66" i="68"/>
  <c r="CL66" i="68"/>
  <c r="CK66" i="68"/>
  <c r="CJ66" i="68"/>
  <c r="CI66" i="68"/>
  <c r="CH66" i="68"/>
  <c r="CG66" i="68"/>
  <c r="CF66" i="68"/>
  <c r="CE66" i="68"/>
  <c r="CD66" i="68"/>
  <c r="DL65" i="68"/>
  <c r="DK65" i="68"/>
  <c r="DJ65" i="68"/>
  <c r="DI65" i="68"/>
  <c r="DH65" i="68"/>
  <c r="DG65" i="68"/>
  <c r="DF65" i="68"/>
  <c r="DE65" i="68"/>
  <c r="DD65" i="68"/>
  <c r="DC65" i="68"/>
  <c r="DB65" i="68"/>
  <c r="DA65" i="68"/>
  <c r="CZ65" i="68"/>
  <c r="CY65" i="68"/>
  <c r="CX65" i="68"/>
  <c r="CW65" i="68"/>
  <c r="CV65" i="68"/>
  <c r="CU65" i="68"/>
  <c r="CT65" i="68"/>
  <c r="CS65" i="68"/>
  <c r="CR65" i="68"/>
  <c r="CQ65" i="68"/>
  <c r="CP65" i="68"/>
  <c r="CO65" i="68"/>
  <c r="CN65" i="68"/>
  <c r="CM65" i="68"/>
  <c r="CL65" i="68"/>
  <c r="CK65" i="68"/>
  <c r="CJ65" i="68"/>
  <c r="CI65" i="68"/>
  <c r="CH65" i="68"/>
  <c r="CG65" i="68"/>
  <c r="CF65" i="68"/>
  <c r="CE65" i="68"/>
  <c r="CD65" i="68"/>
  <c r="DL64" i="68"/>
  <c r="DK64" i="68"/>
  <c r="DJ64" i="68"/>
  <c r="DI64" i="68"/>
  <c r="DH64" i="68"/>
  <c r="DG64" i="68"/>
  <c r="DF64" i="68"/>
  <c r="DE64" i="68"/>
  <c r="DD64" i="68"/>
  <c r="DC64" i="68"/>
  <c r="DB64" i="68"/>
  <c r="DA64" i="68"/>
  <c r="CZ64" i="68"/>
  <c r="CY64" i="68"/>
  <c r="CX64" i="68"/>
  <c r="CW64" i="68"/>
  <c r="CV64" i="68"/>
  <c r="CU64" i="68"/>
  <c r="CT64" i="68"/>
  <c r="CS64" i="68"/>
  <c r="CR64" i="68"/>
  <c r="CQ64" i="68"/>
  <c r="CP64" i="68"/>
  <c r="CO64" i="68"/>
  <c r="CN64" i="68"/>
  <c r="CM64" i="68"/>
  <c r="CL64" i="68"/>
  <c r="CK64" i="68"/>
  <c r="CJ64" i="68"/>
  <c r="CI64" i="68"/>
  <c r="CH64" i="68"/>
  <c r="CG64" i="68"/>
  <c r="CF64" i="68"/>
  <c r="CE64" i="68"/>
  <c r="CD64" i="68"/>
  <c r="DL63" i="68"/>
  <c r="DK63" i="68"/>
  <c r="DJ63" i="68"/>
  <c r="DI63" i="68"/>
  <c r="DH63" i="68"/>
  <c r="DG63" i="68"/>
  <c r="DF63" i="68"/>
  <c r="DE63" i="68"/>
  <c r="DD63" i="68"/>
  <c r="DC63" i="68"/>
  <c r="DB63" i="68"/>
  <c r="DA63" i="68"/>
  <c r="CZ63" i="68"/>
  <c r="CY63" i="68"/>
  <c r="CX63" i="68"/>
  <c r="CW63" i="68"/>
  <c r="CV63" i="68"/>
  <c r="CU63" i="68"/>
  <c r="CT63" i="68"/>
  <c r="CS63" i="68"/>
  <c r="CR63" i="68"/>
  <c r="CQ63" i="68"/>
  <c r="CP63" i="68"/>
  <c r="CO63" i="68"/>
  <c r="CN63" i="68"/>
  <c r="CM63" i="68"/>
  <c r="CL63" i="68"/>
  <c r="CK63" i="68"/>
  <c r="CJ63" i="68"/>
  <c r="CI63" i="68"/>
  <c r="CH63" i="68"/>
  <c r="CG63" i="68"/>
  <c r="CF63" i="68"/>
  <c r="CE63" i="68"/>
  <c r="CD63" i="68"/>
  <c r="DL62" i="68"/>
  <c r="DK62" i="68"/>
  <c r="DJ62" i="68"/>
  <c r="DI62" i="68"/>
  <c r="DH62" i="68"/>
  <c r="DG62" i="68"/>
  <c r="DF62" i="68"/>
  <c r="DE62" i="68"/>
  <c r="DD62" i="68"/>
  <c r="DC62" i="68"/>
  <c r="DB62" i="68"/>
  <c r="DA62" i="68"/>
  <c r="CZ62" i="68"/>
  <c r="CY62" i="68"/>
  <c r="CX62" i="68"/>
  <c r="CW62" i="68"/>
  <c r="CV62" i="68"/>
  <c r="CU62" i="68"/>
  <c r="CT62" i="68"/>
  <c r="CS62" i="68"/>
  <c r="CR62" i="68"/>
  <c r="CQ62" i="68"/>
  <c r="CP62" i="68"/>
  <c r="CO62" i="68"/>
  <c r="CN62" i="68"/>
  <c r="CM62" i="68"/>
  <c r="CL62" i="68"/>
  <c r="CK62" i="68"/>
  <c r="CJ62" i="68"/>
  <c r="CI62" i="68"/>
  <c r="CH62" i="68"/>
  <c r="CG62" i="68"/>
  <c r="CF62" i="68"/>
  <c r="CE62" i="68"/>
  <c r="CD62" i="68"/>
  <c r="DL61" i="68"/>
  <c r="DK61" i="68"/>
  <c r="DJ61" i="68"/>
  <c r="DI61" i="68"/>
  <c r="DH61" i="68"/>
  <c r="DG61" i="68"/>
  <c r="DF61" i="68"/>
  <c r="DE61" i="68"/>
  <c r="DD61" i="68"/>
  <c r="DC61" i="68"/>
  <c r="DB61" i="68"/>
  <c r="DA61" i="68"/>
  <c r="CZ61" i="68"/>
  <c r="CY61" i="68"/>
  <c r="CX61" i="68"/>
  <c r="CW61" i="68"/>
  <c r="CV61" i="68"/>
  <c r="CU61" i="68"/>
  <c r="CT61" i="68"/>
  <c r="CS61" i="68"/>
  <c r="CR61" i="68"/>
  <c r="CQ61" i="68"/>
  <c r="CP61" i="68"/>
  <c r="CO61" i="68"/>
  <c r="CN61" i="68"/>
  <c r="CM61" i="68"/>
  <c r="CL61" i="68"/>
  <c r="CK61" i="68"/>
  <c r="CJ61" i="68"/>
  <c r="CI61" i="68"/>
  <c r="CH61" i="68"/>
  <c r="CG61" i="68"/>
  <c r="CF61" i="68"/>
  <c r="CE61" i="68"/>
  <c r="CD61" i="68"/>
  <c r="DL60" i="68"/>
  <c r="DK60" i="68"/>
  <c r="DJ60" i="68"/>
  <c r="DI60" i="68"/>
  <c r="DH60" i="68"/>
  <c r="DG60" i="68"/>
  <c r="DF60" i="68"/>
  <c r="DE60" i="68"/>
  <c r="DD60" i="68"/>
  <c r="DC60" i="68"/>
  <c r="DB60" i="68"/>
  <c r="DA60" i="68"/>
  <c r="CZ60" i="68"/>
  <c r="CY60" i="68"/>
  <c r="CX60" i="68"/>
  <c r="CW60" i="68"/>
  <c r="CV60" i="68"/>
  <c r="CU60" i="68"/>
  <c r="CT60" i="68"/>
  <c r="CS60" i="68"/>
  <c r="CR60" i="68"/>
  <c r="CQ60" i="68"/>
  <c r="CP60" i="68"/>
  <c r="CO60" i="68"/>
  <c r="CN60" i="68"/>
  <c r="CM60" i="68"/>
  <c r="CL60" i="68"/>
  <c r="CK60" i="68"/>
  <c r="CJ60" i="68"/>
  <c r="CI60" i="68"/>
  <c r="CH60" i="68"/>
  <c r="CG60" i="68"/>
  <c r="CF60" i="68"/>
  <c r="CE60" i="68"/>
  <c r="CD60" i="68"/>
  <c r="DL59" i="68"/>
  <c r="DK59" i="68"/>
  <c r="DJ59" i="68"/>
  <c r="DI59" i="68"/>
  <c r="DH59" i="68"/>
  <c r="DG59" i="68"/>
  <c r="DF59" i="68"/>
  <c r="DE59" i="68"/>
  <c r="DD59" i="68"/>
  <c r="DC59" i="68"/>
  <c r="DB59" i="68"/>
  <c r="DA59" i="68"/>
  <c r="CZ59" i="68"/>
  <c r="CY59" i="68"/>
  <c r="CX59" i="68"/>
  <c r="CW59" i="68"/>
  <c r="CV59" i="68"/>
  <c r="CU59" i="68"/>
  <c r="CT59" i="68"/>
  <c r="CS59" i="68"/>
  <c r="CR59" i="68"/>
  <c r="CQ59" i="68"/>
  <c r="CP59" i="68"/>
  <c r="CO59" i="68"/>
  <c r="CN59" i="68"/>
  <c r="CM59" i="68"/>
  <c r="CL59" i="68"/>
  <c r="CK59" i="68"/>
  <c r="CJ59" i="68"/>
  <c r="CI59" i="68"/>
  <c r="CH59" i="68"/>
  <c r="CG59" i="68"/>
  <c r="CF59" i="68"/>
  <c r="CE59" i="68"/>
  <c r="CD59" i="68"/>
  <c r="DL58" i="68"/>
  <c r="DK58" i="68"/>
  <c r="DJ58" i="68"/>
  <c r="DI58" i="68"/>
  <c r="DH58" i="68"/>
  <c r="DG58" i="68"/>
  <c r="DF58" i="68"/>
  <c r="DE58" i="68"/>
  <c r="DD58" i="68"/>
  <c r="DC58" i="68"/>
  <c r="DB58" i="68"/>
  <c r="DA58" i="68"/>
  <c r="CZ58" i="68"/>
  <c r="CY58" i="68"/>
  <c r="CX58" i="68"/>
  <c r="CW58" i="68"/>
  <c r="CV58" i="68"/>
  <c r="CU58" i="68"/>
  <c r="CT58" i="68"/>
  <c r="CS58" i="68"/>
  <c r="CR58" i="68"/>
  <c r="CQ58" i="68"/>
  <c r="CP58" i="68"/>
  <c r="CO58" i="68"/>
  <c r="CN58" i="68"/>
  <c r="CM58" i="68"/>
  <c r="CL58" i="68"/>
  <c r="CK58" i="68"/>
  <c r="CJ58" i="68"/>
  <c r="CI58" i="68"/>
  <c r="CH58" i="68"/>
  <c r="CG58" i="68"/>
  <c r="CF58" i="68"/>
  <c r="CE58" i="68"/>
  <c r="CD58" i="68"/>
  <c r="DL56" i="68"/>
  <c r="DK56" i="68"/>
  <c r="DJ56" i="68"/>
  <c r="DI56" i="68"/>
  <c r="DH56" i="68"/>
  <c r="DG56" i="68"/>
  <c r="DF56" i="68"/>
  <c r="DE56" i="68"/>
  <c r="DD56" i="68"/>
  <c r="DC56" i="68"/>
  <c r="DB56" i="68"/>
  <c r="DA56" i="68"/>
  <c r="CZ56" i="68"/>
  <c r="CY56" i="68"/>
  <c r="CX56" i="68"/>
  <c r="CW56" i="68"/>
  <c r="CV56" i="68"/>
  <c r="CU56" i="68"/>
  <c r="CT56" i="68"/>
  <c r="CS56" i="68"/>
  <c r="CR56" i="68"/>
  <c r="CQ56" i="68"/>
  <c r="CP56" i="68"/>
  <c r="CO56" i="68"/>
  <c r="CN56" i="68"/>
  <c r="CM56" i="68"/>
  <c r="CL56" i="68"/>
  <c r="CK56" i="68"/>
  <c r="CJ56" i="68"/>
  <c r="CI56" i="68"/>
  <c r="CH56" i="68"/>
  <c r="CG56" i="68"/>
  <c r="CF56" i="68"/>
  <c r="CE56" i="68"/>
  <c r="CD56" i="68"/>
  <c r="DL55" i="68"/>
  <c r="DK55" i="68"/>
  <c r="DJ55" i="68"/>
  <c r="DI55" i="68"/>
  <c r="DH55" i="68"/>
  <c r="DG55" i="68"/>
  <c r="DF55" i="68"/>
  <c r="DE55" i="68"/>
  <c r="DD55" i="68"/>
  <c r="DC55" i="68"/>
  <c r="DB55" i="68"/>
  <c r="DA55" i="68"/>
  <c r="CZ55" i="68"/>
  <c r="CY55" i="68"/>
  <c r="CX55" i="68"/>
  <c r="CW55" i="68"/>
  <c r="CV55" i="68"/>
  <c r="CU55" i="68"/>
  <c r="CT55" i="68"/>
  <c r="CS55" i="68"/>
  <c r="CR55" i="68"/>
  <c r="CQ55" i="68"/>
  <c r="CP55" i="68"/>
  <c r="CO55" i="68"/>
  <c r="CN55" i="68"/>
  <c r="CM55" i="68"/>
  <c r="CL55" i="68"/>
  <c r="CK55" i="68"/>
  <c r="CJ55" i="68"/>
  <c r="CI55" i="68"/>
  <c r="CH55" i="68"/>
  <c r="CG55" i="68"/>
  <c r="CF55" i="68"/>
  <c r="CE55" i="68"/>
  <c r="CD55" i="68"/>
  <c r="DL54" i="68"/>
  <c r="DK54" i="68"/>
  <c r="DJ54" i="68"/>
  <c r="DI54" i="68"/>
  <c r="DH54" i="68"/>
  <c r="DG54" i="68"/>
  <c r="DF54" i="68"/>
  <c r="DE54" i="68"/>
  <c r="DD54" i="68"/>
  <c r="DC54" i="68"/>
  <c r="DB54" i="68"/>
  <c r="DA54" i="68"/>
  <c r="CZ54" i="68"/>
  <c r="CX54" i="68"/>
  <c r="CW54" i="68"/>
  <c r="CV54" i="68"/>
  <c r="CU54" i="68"/>
  <c r="CT54" i="68"/>
  <c r="CS54" i="68"/>
  <c r="CR54" i="68"/>
  <c r="CQ54" i="68"/>
  <c r="CM54" i="68"/>
  <c r="CL54" i="68"/>
  <c r="CJ54" i="68"/>
  <c r="CI54" i="68"/>
  <c r="CG54" i="68"/>
  <c r="CF54" i="68"/>
  <c r="CE54" i="68"/>
  <c r="DL52" i="68"/>
  <c r="DK52" i="68"/>
  <c r="DJ52" i="68"/>
  <c r="DI52" i="68"/>
  <c r="DH52" i="68"/>
  <c r="DG52" i="68"/>
  <c r="DF52" i="68"/>
  <c r="DE52" i="68"/>
  <c r="DD52" i="68"/>
  <c r="DC52" i="68"/>
  <c r="DB52" i="68"/>
  <c r="DA52" i="68"/>
  <c r="CZ52" i="68"/>
  <c r="CY52" i="68"/>
  <c r="CX52" i="68"/>
  <c r="CW52" i="68"/>
  <c r="CV52" i="68"/>
  <c r="CU52" i="68"/>
  <c r="CT52" i="68"/>
  <c r="CS52" i="68"/>
  <c r="CR52" i="68"/>
  <c r="CQ52" i="68"/>
  <c r="CP52" i="68"/>
  <c r="CO52" i="68"/>
  <c r="CN52" i="68"/>
  <c r="CM52" i="68"/>
  <c r="CL52" i="68"/>
  <c r="CK52" i="68"/>
  <c r="CJ52" i="68"/>
  <c r="CI52" i="68"/>
  <c r="CH52" i="68"/>
  <c r="CG52" i="68"/>
  <c r="CF52" i="68"/>
  <c r="CE52" i="68"/>
  <c r="CD52" i="68"/>
  <c r="DK51" i="68"/>
  <c r="DJ51" i="68"/>
  <c r="DI51" i="68"/>
  <c r="DH51" i="68"/>
  <c r="DG51" i="68"/>
  <c r="DF51" i="68"/>
  <c r="DE51" i="68"/>
  <c r="DD51" i="68"/>
  <c r="DC51" i="68"/>
  <c r="DB51" i="68"/>
  <c r="DA51" i="68"/>
  <c r="CZ51" i="68"/>
  <c r="CY51" i="68"/>
  <c r="CX51" i="68"/>
  <c r="CW51" i="68"/>
  <c r="CV51" i="68"/>
  <c r="CU51" i="68"/>
  <c r="CT51" i="68"/>
  <c r="CS51" i="68"/>
  <c r="CR51" i="68"/>
  <c r="CQ51" i="68"/>
  <c r="CP51" i="68"/>
  <c r="CO51" i="68"/>
  <c r="CN51" i="68"/>
  <c r="CM51" i="68"/>
  <c r="CL51" i="68"/>
  <c r="CK51" i="68"/>
  <c r="CJ51" i="68"/>
  <c r="CI51" i="68"/>
  <c r="CH51" i="68"/>
  <c r="CG51" i="68"/>
  <c r="CF51" i="68"/>
  <c r="CE51" i="68"/>
  <c r="CD51" i="68"/>
  <c r="DL49" i="68"/>
  <c r="DK49" i="68"/>
  <c r="DJ49" i="68"/>
  <c r="DI49" i="68"/>
  <c r="DH49" i="68"/>
  <c r="DG49" i="68"/>
  <c r="DF49" i="68"/>
  <c r="DE49" i="68"/>
  <c r="DD49" i="68"/>
  <c r="DC49" i="68"/>
  <c r="DB49" i="68"/>
  <c r="DA49" i="68"/>
  <c r="CZ49" i="68"/>
  <c r="CY49" i="68"/>
  <c r="CX49" i="68"/>
  <c r="CW49" i="68"/>
  <c r="CV49" i="68"/>
  <c r="CU49" i="68"/>
  <c r="CT49" i="68"/>
  <c r="CS49" i="68"/>
  <c r="CR49" i="68"/>
  <c r="CQ49" i="68"/>
  <c r="CP49" i="68"/>
  <c r="CO49" i="68"/>
  <c r="CN49" i="68"/>
  <c r="CM49" i="68"/>
  <c r="CL49" i="68"/>
  <c r="CK49" i="68"/>
  <c r="CJ49" i="68"/>
  <c r="CI49" i="68"/>
  <c r="CH49" i="68"/>
  <c r="CG49" i="68"/>
  <c r="CF49" i="68"/>
  <c r="CE49" i="68"/>
  <c r="CD49" i="68"/>
  <c r="DL48" i="68"/>
  <c r="DK48" i="68"/>
  <c r="DJ48" i="68"/>
  <c r="DI48" i="68"/>
  <c r="DH48" i="68"/>
  <c r="DG48" i="68"/>
  <c r="DF48" i="68"/>
  <c r="DE48" i="68"/>
  <c r="DD48" i="68"/>
  <c r="DC48" i="68"/>
  <c r="DB48" i="68"/>
  <c r="DA48" i="68"/>
  <c r="CZ48" i="68"/>
  <c r="CY48" i="68"/>
  <c r="CX48" i="68"/>
  <c r="CW48" i="68"/>
  <c r="CV48" i="68"/>
  <c r="CU48" i="68"/>
  <c r="CT48" i="68"/>
  <c r="CS48" i="68"/>
  <c r="CR48" i="68"/>
  <c r="CQ48" i="68"/>
  <c r="CP48" i="68"/>
  <c r="CO48" i="68"/>
  <c r="CN48" i="68"/>
  <c r="CM48" i="68"/>
  <c r="CL48" i="68"/>
  <c r="CK48" i="68"/>
  <c r="CJ48" i="68"/>
  <c r="CI48" i="68"/>
  <c r="CH48" i="68"/>
  <c r="CG48" i="68"/>
  <c r="CF48" i="68"/>
  <c r="CE48" i="68"/>
  <c r="CD48" i="68"/>
  <c r="DL47" i="68"/>
  <c r="DK47" i="68"/>
  <c r="DJ47" i="68"/>
  <c r="DI47" i="68"/>
  <c r="DH47" i="68"/>
  <c r="DG47" i="68"/>
  <c r="DF47" i="68"/>
  <c r="DE47" i="68"/>
  <c r="DD47" i="68"/>
  <c r="DC47" i="68"/>
  <c r="DB47" i="68"/>
  <c r="DA47" i="68"/>
  <c r="CZ47" i="68"/>
  <c r="CY47" i="68"/>
  <c r="CX47" i="68"/>
  <c r="CW47" i="68"/>
  <c r="CV47" i="68"/>
  <c r="CU47" i="68"/>
  <c r="CT47" i="68"/>
  <c r="CS47" i="68"/>
  <c r="CR47" i="68"/>
  <c r="CQ47" i="68"/>
  <c r="CP47" i="68"/>
  <c r="CO47" i="68"/>
  <c r="CN47" i="68"/>
  <c r="CM47" i="68"/>
  <c r="CL47" i="68"/>
  <c r="CK47" i="68"/>
  <c r="CJ47" i="68"/>
  <c r="CI47" i="68"/>
  <c r="CH47" i="68"/>
  <c r="CG47" i="68"/>
  <c r="CF47" i="68"/>
  <c r="CE47" i="68"/>
  <c r="CD47" i="68"/>
  <c r="DL46" i="68"/>
  <c r="DK46" i="68"/>
  <c r="DJ46" i="68"/>
  <c r="DI46" i="68"/>
  <c r="DH46" i="68"/>
  <c r="DG46" i="68"/>
  <c r="DF46" i="68"/>
  <c r="DE46" i="68"/>
  <c r="DD46" i="68"/>
  <c r="DC46" i="68"/>
  <c r="DB46" i="68"/>
  <c r="DA46" i="68"/>
  <c r="CZ46" i="68"/>
  <c r="CY46" i="68"/>
  <c r="CX46" i="68"/>
  <c r="CW46" i="68"/>
  <c r="CV46" i="68"/>
  <c r="CU46" i="68"/>
  <c r="CT46" i="68"/>
  <c r="CS46" i="68"/>
  <c r="CR46" i="68"/>
  <c r="CQ46" i="68"/>
  <c r="CP46" i="68"/>
  <c r="CO46" i="68"/>
  <c r="CN46" i="68"/>
  <c r="CM46" i="68"/>
  <c r="CL46" i="68"/>
  <c r="CK46" i="68"/>
  <c r="CJ46" i="68"/>
  <c r="CI46" i="68"/>
  <c r="CH46" i="68"/>
  <c r="CG46" i="68"/>
  <c r="CF46" i="68"/>
  <c r="CE46" i="68"/>
  <c r="CD46" i="68"/>
  <c r="DL45" i="68"/>
  <c r="DK45" i="68"/>
  <c r="DJ45" i="68"/>
  <c r="DI45" i="68"/>
  <c r="DH45" i="68"/>
  <c r="DG45" i="68"/>
  <c r="DF45" i="68"/>
  <c r="DE45" i="68"/>
  <c r="DD45" i="68"/>
  <c r="DC45" i="68"/>
  <c r="DB45" i="68"/>
  <c r="DA45" i="68"/>
  <c r="CZ45" i="68"/>
  <c r="CY45" i="68"/>
  <c r="CX45" i="68"/>
  <c r="CW45" i="68"/>
  <c r="CV45" i="68"/>
  <c r="CU45" i="68"/>
  <c r="CT45" i="68"/>
  <c r="CS45" i="68"/>
  <c r="CR45" i="68"/>
  <c r="CQ45" i="68"/>
  <c r="CP45" i="68"/>
  <c r="CO45" i="68"/>
  <c r="CN45" i="68"/>
  <c r="CM45" i="68"/>
  <c r="CL45" i="68"/>
  <c r="CK45" i="68"/>
  <c r="CJ45" i="68"/>
  <c r="CI45" i="68"/>
  <c r="CH45" i="68"/>
  <c r="CG45" i="68"/>
  <c r="CF45" i="68"/>
  <c r="CE45" i="68"/>
  <c r="CD45" i="68"/>
  <c r="DL44" i="68"/>
  <c r="DK44" i="68"/>
  <c r="DJ44" i="68"/>
  <c r="DI44" i="68"/>
  <c r="DH44" i="68"/>
  <c r="DG44" i="68"/>
  <c r="DF44" i="68"/>
  <c r="DE44" i="68"/>
  <c r="DD44" i="68"/>
  <c r="DC44" i="68"/>
  <c r="DB44" i="68"/>
  <c r="DA44" i="68"/>
  <c r="CZ44" i="68"/>
  <c r="CY44" i="68"/>
  <c r="CX44" i="68"/>
  <c r="CW44" i="68"/>
  <c r="CV44" i="68"/>
  <c r="CU44" i="68"/>
  <c r="CT44" i="68"/>
  <c r="CS44" i="68"/>
  <c r="CR44" i="68"/>
  <c r="CQ44" i="68"/>
  <c r="CO44" i="68"/>
  <c r="CN44" i="68"/>
  <c r="CM44" i="68"/>
  <c r="CL44" i="68"/>
  <c r="CK44" i="68"/>
  <c r="CJ44" i="68"/>
  <c r="CI44" i="68"/>
  <c r="CH44" i="68"/>
  <c r="CG44" i="68"/>
  <c r="CF44" i="68"/>
  <c r="CE44" i="68"/>
  <c r="CD44" i="68"/>
  <c r="DL43" i="68"/>
  <c r="DK43" i="68"/>
  <c r="DJ43" i="68"/>
  <c r="DI43" i="68"/>
  <c r="DH43" i="68"/>
  <c r="DG43" i="68"/>
  <c r="DF43" i="68"/>
  <c r="DE43" i="68"/>
  <c r="DD43" i="68"/>
  <c r="DC43" i="68"/>
  <c r="DB43" i="68"/>
  <c r="DA43" i="68"/>
  <c r="CZ43" i="68"/>
  <c r="CY43" i="68"/>
  <c r="CX43" i="68"/>
  <c r="CW43" i="68"/>
  <c r="CV43" i="68"/>
  <c r="CU43" i="68"/>
  <c r="CT43" i="68"/>
  <c r="CS43" i="68"/>
  <c r="CR43" i="68"/>
  <c r="CQ43" i="68"/>
  <c r="CO43" i="68"/>
  <c r="CN43" i="68"/>
  <c r="CM43" i="68"/>
  <c r="CL43" i="68"/>
  <c r="CJ43" i="68"/>
  <c r="CI43" i="68"/>
  <c r="CH43" i="68"/>
  <c r="CG43" i="68"/>
  <c r="CF43" i="68"/>
  <c r="CE43" i="68"/>
  <c r="CD43" i="68"/>
  <c r="DL42" i="68"/>
  <c r="DK42" i="68"/>
  <c r="DJ42" i="68"/>
  <c r="DI42" i="68"/>
  <c r="DH42" i="68"/>
  <c r="DG42" i="68"/>
  <c r="DF42" i="68"/>
  <c r="DE42" i="68"/>
  <c r="DD42" i="68"/>
  <c r="DC42" i="68"/>
  <c r="DB42" i="68"/>
  <c r="DA42" i="68"/>
  <c r="CZ42" i="68"/>
  <c r="CY42" i="68"/>
  <c r="CX42" i="68"/>
  <c r="CW42" i="68"/>
  <c r="CV42" i="68"/>
  <c r="CU42" i="68"/>
  <c r="CT42" i="68"/>
  <c r="CS42" i="68"/>
  <c r="CR42" i="68"/>
  <c r="CQ42" i="68"/>
  <c r="CO42" i="68"/>
  <c r="CN42" i="68"/>
  <c r="CM42" i="68"/>
  <c r="CL42" i="68"/>
  <c r="CJ42" i="68"/>
  <c r="CI42" i="68"/>
  <c r="CH42" i="68"/>
  <c r="CG42" i="68"/>
  <c r="CF42" i="68"/>
  <c r="CE42" i="68"/>
  <c r="CD42" i="68"/>
  <c r="DL41" i="68"/>
  <c r="DK41" i="68"/>
  <c r="DJ41" i="68"/>
  <c r="DI41" i="68"/>
  <c r="DH41" i="68"/>
  <c r="DG41" i="68"/>
  <c r="DF41" i="68"/>
  <c r="DE41" i="68"/>
  <c r="DD41" i="68"/>
  <c r="DC41" i="68"/>
  <c r="DB41" i="68"/>
  <c r="DA41" i="68"/>
  <c r="CZ41" i="68"/>
  <c r="CY41" i="68"/>
  <c r="CX41" i="68"/>
  <c r="CW41" i="68"/>
  <c r="CV41" i="68"/>
  <c r="CU41" i="68"/>
  <c r="CT41" i="68"/>
  <c r="CS41" i="68"/>
  <c r="CR41" i="68"/>
  <c r="CQ41" i="68"/>
  <c r="CO41" i="68"/>
  <c r="CN41" i="68"/>
  <c r="CM41" i="68"/>
  <c r="CL41" i="68"/>
  <c r="CJ41" i="68"/>
  <c r="CI41" i="68"/>
  <c r="CH41" i="68"/>
  <c r="CG41" i="68"/>
  <c r="CF41" i="68"/>
  <c r="CE41" i="68"/>
  <c r="CD41" i="68"/>
  <c r="DL39" i="68"/>
  <c r="DK39" i="68"/>
  <c r="DJ39" i="68"/>
  <c r="DI39" i="68"/>
  <c r="DH39" i="68"/>
  <c r="DG39" i="68"/>
  <c r="DF39" i="68"/>
  <c r="DE39" i="68"/>
  <c r="DD39" i="68"/>
  <c r="DC39" i="68"/>
  <c r="DB39" i="68"/>
  <c r="DA39" i="68"/>
  <c r="CZ39" i="68"/>
  <c r="CY39" i="68"/>
  <c r="CX39" i="68"/>
  <c r="CW39" i="68"/>
  <c r="CV39" i="68"/>
  <c r="CU39" i="68"/>
  <c r="CT39" i="68"/>
  <c r="CS39" i="68"/>
  <c r="CR39" i="68"/>
  <c r="CQ39" i="68"/>
  <c r="CP39" i="68"/>
  <c r="CO39" i="68"/>
  <c r="CN39" i="68"/>
  <c r="CM39" i="68"/>
  <c r="CL39" i="68"/>
  <c r="CK39" i="68"/>
  <c r="CJ39" i="68"/>
  <c r="CI39" i="68"/>
  <c r="CH39" i="68"/>
  <c r="CG39" i="68"/>
  <c r="CF39" i="68"/>
  <c r="CE39" i="68"/>
  <c r="CD39" i="68"/>
  <c r="DL38" i="68"/>
  <c r="DK38" i="68"/>
  <c r="DJ38" i="68"/>
  <c r="DI38" i="68"/>
  <c r="DH38" i="68"/>
  <c r="DG38" i="68"/>
  <c r="DF38" i="68"/>
  <c r="DE38" i="68"/>
  <c r="DD38" i="68"/>
  <c r="DC38" i="68"/>
  <c r="DB38" i="68"/>
  <c r="DA38" i="68"/>
  <c r="CZ38" i="68"/>
  <c r="CY38" i="68"/>
  <c r="CX38" i="68"/>
  <c r="CW38" i="68"/>
  <c r="CV38" i="68"/>
  <c r="CU38" i="68"/>
  <c r="CT38" i="68"/>
  <c r="CS38" i="68"/>
  <c r="CR38" i="68"/>
  <c r="CQ38" i="68"/>
  <c r="CP38" i="68"/>
  <c r="CO38" i="68"/>
  <c r="CN38" i="68"/>
  <c r="CM38" i="68"/>
  <c r="CL38" i="68"/>
  <c r="CK38" i="68"/>
  <c r="CJ38" i="68"/>
  <c r="CI38" i="68"/>
  <c r="CH38" i="68"/>
  <c r="CG38" i="68"/>
  <c r="CF38" i="68"/>
  <c r="CE38" i="68"/>
  <c r="CD38" i="68"/>
  <c r="DL37" i="68"/>
  <c r="DK37" i="68"/>
  <c r="DJ37" i="68"/>
  <c r="DI37" i="68"/>
  <c r="DH37" i="68"/>
  <c r="DG37" i="68"/>
  <c r="DF37" i="68"/>
  <c r="DE37" i="68"/>
  <c r="DD37" i="68"/>
  <c r="DC37" i="68"/>
  <c r="DB37" i="68"/>
  <c r="DA37" i="68"/>
  <c r="CZ37" i="68"/>
  <c r="CX37" i="68"/>
  <c r="CW37" i="68"/>
  <c r="CV37" i="68"/>
  <c r="CU37" i="68"/>
  <c r="CT37" i="68"/>
  <c r="CS37" i="68"/>
  <c r="CR37" i="68"/>
  <c r="CQ37" i="68"/>
  <c r="CP37" i="68"/>
  <c r="CN37" i="68"/>
  <c r="CM37" i="68"/>
  <c r="CL37" i="68"/>
  <c r="CK37" i="68"/>
  <c r="CJ37" i="68"/>
  <c r="CH37" i="68"/>
  <c r="CG37" i="68"/>
  <c r="CF37" i="68"/>
  <c r="CE37" i="68"/>
  <c r="CD37" i="68"/>
  <c r="DL34" i="68"/>
  <c r="DK34" i="68"/>
  <c r="DJ34" i="68"/>
  <c r="DI34" i="68"/>
  <c r="DH34" i="68"/>
  <c r="DG34" i="68"/>
  <c r="DF34" i="68"/>
  <c r="DE34" i="68"/>
  <c r="DD34" i="68"/>
  <c r="DC34" i="68"/>
  <c r="DB34" i="68"/>
  <c r="DA34" i="68"/>
  <c r="CZ34" i="68"/>
  <c r="CY34" i="68"/>
  <c r="CX34" i="68"/>
  <c r="CW34" i="68"/>
  <c r="CV34" i="68"/>
  <c r="CU34" i="68"/>
  <c r="CT34" i="68"/>
  <c r="CS34" i="68"/>
  <c r="CR34" i="68"/>
  <c r="CQ34" i="68"/>
  <c r="CP34" i="68"/>
  <c r="CO34" i="68"/>
  <c r="CN34" i="68"/>
  <c r="CM34" i="68"/>
  <c r="CL34" i="68"/>
  <c r="CK34" i="68"/>
  <c r="CJ34" i="68"/>
  <c r="CI34" i="68"/>
  <c r="CH34" i="68"/>
  <c r="CG34" i="68"/>
  <c r="CF34" i="68"/>
  <c r="CE34" i="68"/>
  <c r="CD34" i="68"/>
  <c r="DL33" i="68"/>
  <c r="DK33" i="68"/>
  <c r="DJ33" i="68"/>
  <c r="DI33" i="68"/>
  <c r="DH33" i="68"/>
  <c r="DG33" i="68"/>
  <c r="DF33" i="68"/>
  <c r="DE33" i="68"/>
  <c r="DD33" i="68"/>
  <c r="DC33" i="68"/>
  <c r="DB33" i="68"/>
  <c r="DA33" i="68"/>
  <c r="CZ33" i="68"/>
  <c r="CY33" i="68"/>
  <c r="CX33" i="68"/>
  <c r="CW33" i="68"/>
  <c r="CV33" i="68"/>
  <c r="CU33" i="68"/>
  <c r="CT33" i="68"/>
  <c r="CS33" i="68"/>
  <c r="CR33" i="68"/>
  <c r="CQ33" i="68"/>
  <c r="CP33" i="68"/>
  <c r="CO33" i="68"/>
  <c r="CN33" i="68"/>
  <c r="CM33" i="68"/>
  <c r="CL33" i="68"/>
  <c r="CK33" i="68"/>
  <c r="CJ33" i="68"/>
  <c r="CI33" i="68"/>
  <c r="CH33" i="68"/>
  <c r="CG33" i="68"/>
  <c r="CF33" i="68"/>
  <c r="CE33" i="68"/>
  <c r="CD33" i="68"/>
  <c r="DK31" i="68"/>
  <c r="DJ31" i="68"/>
  <c r="DI31" i="68"/>
  <c r="DH31" i="68"/>
  <c r="DG31" i="68"/>
  <c r="DF31" i="68"/>
  <c r="DE31" i="68"/>
  <c r="DD31" i="68"/>
  <c r="DC31" i="68"/>
  <c r="DB31" i="68"/>
  <c r="DA31" i="68"/>
  <c r="CZ31" i="68"/>
  <c r="CY31" i="68"/>
  <c r="CX31" i="68"/>
  <c r="CW31" i="68"/>
  <c r="CV31" i="68"/>
  <c r="CU31" i="68"/>
  <c r="CT31" i="68"/>
  <c r="CS31" i="68"/>
  <c r="CR31" i="68"/>
  <c r="CQ31" i="68"/>
  <c r="CP31" i="68"/>
  <c r="CN31" i="68"/>
  <c r="CM31" i="68"/>
  <c r="CL31" i="68"/>
  <c r="CJ31" i="68"/>
  <c r="CI31" i="68"/>
  <c r="CH31" i="68"/>
  <c r="CG31" i="68"/>
  <c r="CF31" i="68"/>
  <c r="CE31" i="68"/>
  <c r="CD31" i="68"/>
  <c r="DL30" i="68"/>
  <c r="DK30" i="68"/>
  <c r="DJ30" i="68"/>
  <c r="DI30" i="68"/>
  <c r="DH30" i="68"/>
  <c r="DG30" i="68"/>
  <c r="DF30" i="68"/>
  <c r="DE30" i="68"/>
  <c r="DD30" i="68"/>
  <c r="DC30" i="68"/>
  <c r="DB30" i="68"/>
  <c r="DA30" i="68"/>
  <c r="CZ30" i="68"/>
  <c r="CY30" i="68"/>
  <c r="CX30" i="68"/>
  <c r="CW30" i="68"/>
  <c r="CV30" i="68"/>
  <c r="CU30" i="68"/>
  <c r="CT30" i="68"/>
  <c r="CS30" i="68"/>
  <c r="CR30" i="68"/>
  <c r="CQ30" i="68"/>
  <c r="CP30" i="68"/>
  <c r="CO30" i="68"/>
  <c r="CN30" i="68"/>
  <c r="CM30" i="68"/>
  <c r="CL30" i="68"/>
  <c r="CK30" i="68"/>
  <c r="CJ30" i="68"/>
  <c r="CI30" i="68"/>
  <c r="CH30" i="68"/>
  <c r="CG30" i="68"/>
  <c r="CF30" i="68"/>
  <c r="CE30" i="68"/>
  <c r="CD30" i="68"/>
  <c r="DL29" i="68"/>
  <c r="DK29" i="68"/>
  <c r="DJ29" i="68"/>
  <c r="DI29" i="68"/>
  <c r="DH29" i="68"/>
  <c r="DG29" i="68"/>
  <c r="DF29" i="68"/>
  <c r="DE29" i="68"/>
  <c r="DD29" i="68"/>
  <c r="DC29" i="68"/>
  <c r="DB29" i="68"/>
  <c r="DA29" i="68"/>
  <c r="CZ29" i="68"/>
  <c r="CY29" i="68"/>
  <c r="CX29" i="68"/>
  <c r="CW29" i="68"/>
  <c r="CV29" i="68"/>
  <c r="CU29" i="68"/>
  <c r="CT29" i="68"/>
  <c r="CS29" i="68"/>
  <c r="CR29" i="68"/>
  <c r="CQ29" i="68"/>
  <c r="CP29" i="68"/>
  <c r="CO29" i="68"/>
  <c r="CN29" i="68"/>
  <c r="CM29" i="68"/>
  <c r="CL29" i="68"/>
  <c r="CK29" i="68"/>
  <c r="CJ29" i="68"/>
  <c r="CI29" i="68"/>
  <c r="CH29" i="68"/>
  <c r="CG29" i="68"/>
  <c r="CF29" i="68"/>
  <c r="CE29" i="68"/>
  <c r="CD29" i="68"/>
  <c r="DL28" i="68"/>
  <c r="DK28" i="68"/>
  <c r="DJ28" i="68"/>
  <c r="DI28" i="68"/>
  <c r="DH28" i="68"/>
  <c r="DG28" i="68"/>
  <c r="DF28" i="68"/>
  <c r="DE28" i="68"/>
  <c r="DD28" i="68"/>
  <c r="DC28" i="68"/>
  <c r="DB28" i="68"/>
  <c r="DA28" i="68"/>
  <c r="CZ28" i="68"/>
  <c r="CY28" i="68"/>
  <c r="CX28" i="68"/>
  <c r="CW28" i="68"/>
  <c r="CV28" i="68"/>
  <c r="CU28" i="68"/>
  <c r="CT28" i="68"/>
  <c r="CS28" i="68"/>
  <c r="CR28" i="68"/>
  <c r="CQ28" i="68"/>
  <c r="CP28" i="68"/>
  <c r="CO28" i="68"/>
  <c r="CN28" i="68"/>
  <c r="CM28" i="68"/>
  <c r="CL28" i="68"/>
  <c r="CK28" i="68"/>
  <c r="CJ28" i="68"/>
  <c r="CI28" i="68"/>
  <c r="CH28" i="68"/>
  <c r="CG28" i="68"/>
  <c r="CF28" i="68"/>
  <c r="CE28" i="68"/>
  <c r="CD28" i="68"/>
  <c r="DL27" i="68"/>
  <c r="DK27" i="68"/>
  <c r="DJ27" i="68"/>
  <c r="DI27" i="68"/>
  <c r="DH27" i="68"/>
  <c r="DG27" i="68"/>
  <c r="DF27" i="68"/>
  <c r="DE27" i="68"/>
  <c r="DD27" i="68"/>
  <c r="DC27" i="68"/>
  <c r="DB27" i="68"/>
  <c r="DA27" i="68"/>
  <c r="CZ27" i="68"/>
  <c r="CY27" i="68"/>
  <c r="CX27" i="68"/>
  <c r="CW27" i="68"/>
  <c r="CV27" i="68"/>
  <c r="CU27" i="68"/>
  <c r="CT27" i="68"/>
  <c r="CS27" i="68"/>
  <c r="CR27" i="68"/>
  <c r="CQ27" i="68"/>
  <c r="CP27" i="68"/>
  <c r="CO27" i="68"/>
  <c r="CN27" i="68"/>
  <c r="CM27" i="68"/>
  <c r="CL27" i="68"/>
  <c r="CK27" i="68"/>
  <c r="CJ27" i="68"/>
  <c r="CI27" i="68"/>
  <c r="CH27" i="68"/>
  <c r="CG27" i="68"/>
  <c r="CF27" i="68"/>
  <c r="CE27" i="68"/>
  <c r="CD27" i="68"/>
  <c r="DL26" i="68"/>
  <c r="DK26" i="68"/>
  <c r="DJ26" i="68"/>
  <c r="DI26" i="68"/>
  <c r="DH26" i="68"/>
  <c r="DG26" i="68"/>
  <c r="DF26" i="68"/>
  <c r="DE26" i="68"/>
  <c r="DD26" i="68"/>
  <c r="DC26" i="68"/>
  <c r="DB26" i="68"/>
  <c r="DA26" i="68"/>
  <c r="CZ26" i="68"/>
  <c r="CY26" i="68"/>
  <c r="CX26" i="68"/>
  <c r="CW26" i="68"/>
  <c r="CV26" i="68"/>
  <c r="CU26" i="68"/>
  <c r="CT26" i="68"/>
  <c r="CS26" i="68"/>
  <c r="CR26" i="68"/>
  <c r="CQ26" i="68"/>
  <c r="CP26" i="68"/>
  <c r="CO26" i="68"/>
  <c r="CN26" i="68"/>
  <c r="CM26" i="68"/>
  <c r="CL26" i="68"/>
  <c r="CK26" i="68"/>
  <c r="CJ26" i="68"/>
  <c r="CI26" i="68"/>
  <c r="CH26" i="68"/>
  <c r="CG26" i="68"/>
  <c r="CF26" i="68"/>
  <c r="CE26" i="68"/>
  <c r="CD26" i="68"/>
  <c r="DK25" i="68"/>
  <c r="DJ25" i="68"/>
  <c r="DI25" i="68"/>
  <c r="DH25" i="68"/>
  <c r="DG25" i="68"/>
  <c r="DF25" i="68"/>
  <c r="DE25" i="68"/>
  <c r="DD25" i="68"/>
  <c r="DC25" i="68"/>
  <c r="DB25" i="68"/>
  <c r="DA25" i="68"/>
  <c r="CZ25" i="68"/>
  <c r="CY25" i="68"/>
  <c r="CX25" i="68"/>
  <c r="CW25" i="68"/>
  <c r="CV25" i="68"/>
  <c r="CU25" i="68"/>
  <c r="CT25" i="68"/>
  <c r="CS25" i="68"/>
  <c r="CR25" i="68"/>
  <c r="CQ25" i="68"/>
  <c r="CP25" i="68"/>
  <c r="CO25" i="68"/>
  <c r="CN25" i="68"/>
  <c r="CM25" i="68"/>
  <c r="CL25" i="68"/>
  <c r="CK25" i="68"/>
  <c r="CJ25" i="68"/>
  <c r="CI25" i="68"/>
  <c r="CH25" i="68"/>
  <c r="CG25" i="68"/>
  <c r="CF25" i="68"/>
  <c r="CE25" i="68"/>
  <c r="CD25" i="68"/>
  <c r="DK24" i="68"/>
  <c r="DJ24" i="68"/>
  <c r="DI24" i="68"/>
  <c r="DH24" i="68"/>
  <c r="DG24" i="68"/>
  <c r="DF24" i="68"/>
  <c r="DE24" i="68"/>
  <c r="DD24" i="68"/>
  <c r="DC24" i="68"/>
  <c r="DB24" i="68"/>
  <c r="DA24" i="68"/>
  <c r="CZ24" i="68"/>
  <c r="CX24" i="68"/>
  <c r="CW24" i="68"/>
  <c r="CV24" i="68"/>
  <c r="CU24" i="68"/>
  <c r="CT24" i="68"/>
  <c r="CS24" i="68"/>
  <c r="CR24" i="68"/>
  <c r="CQ24" i="68"/>
  <c r="CP24" i="68"/>
  <c r="CN24" i="68"/>
  <c r="CM24" i="68"/>
  <c r="CL24" i="68"/>
  <c r="CK24" i="68"/>
  <c r="CJ24" i="68"/>
  <c r="CH24" i="68"/>
  <c r="CG24" i="68"/>
  <c r="CF24" i="68"/>
  <c r="CE24" i="68"/>
  <c r="CD24" i="68"/>
  <c r="DK23" i="68"/>
  <c r="DJ23" i="68"/>
  <c r="DI23" i="68"/>
  <c r="DH23" i="68"/>
  <c r="DG23" i="68"/>
  <c r="DF23" i="68"/>
  <c r="DE23" i="68"/>
  <c r="DD23" i="68"/>
  <c r="DC23" i="68"/>
  <c r="DB23" i="68"/>
  <c r="DA23" i="68"/>
  <c r="CZ23" i="68"/>
  <c r="CY23" i="68"/>
  <c r="CX23" i="68"/>
  <c r="CW23" i="68"/>
  <c r="CV23" i="68"/>
  <c r="CU23" i="68"/>
  <c r="CT23" i="68"/>
  <c r="CS23" i="68"/>
  <c r="CR23" i="68"/>
  <c r="CQ23" i="68"/>
  <c r="CP23" i="68"/>
  <c r="CO23" i="68"/>
  <c r="CN23" i="68"/>
  <c r="CM23" i="68"/>
  <c r="CL23" i="68"/>
  <c r="CK23" i="68"/>
  <c r="CJ23" i="68"/>
  <c r="CI23" i="68"/>
  <c r="CH23" i="68"/>
  <c r="CG23" i="68"/>
  <c r="CF23" i="68"/>
  <c r="CE23" i="68"/>
  <c r="CD23" i="68"/>
  <c r="DL21" i="68"/>
  <c r="DK21" i="68"/>
  <c r="DJ21" i="68"/>
  <c r="DI21" i="68"/>
  <c r="DH21" i="68"/>
  <c r="DG21" i="68"/>
  <c r="DF21" i="68"/>
  <c r="DE21" i="68"/>
  <c r="DD21" i="68"/>
  <c r="DC21" i="68"/>
  <c r="DB21" i="68"/>
  <c r="DA21" i="68"/>
  <c r="CZ21" i="68"/>
  <c r="CY21" i="68"/>
  <c r="CX21" i="68"/>
  <c r="CW21" i="68"/>
  <c r="CV21" i="68"/>
  <c r="CU21" i="68"/>
  <c r="CT21" i="68"/>
  <c r="CS21" i="68"/>
  <c r="CR21" i="68"/>
  <c r="CQ21" i="68"/>
  <c r="CP21" i="68"/>
  <c r="CO21" i="68"/>
  <c r="CN21" i="68"/>
  <c r="CM21" i="68"/>
  <c r="CL21" i="68"/>
  <c r="CJ21" i="68"/>
  <c r="CI21" i="68"/>
  <c r="CH21" i="68"/>
  <c r="CG21" i="68"/>
  <c r="CF21" i="68"/>
  <c r="CE21" i="68"/>
  <c r="CD21" i="68"/>
  <c r="DL20" i="68"/>
  <c r="DK20" i="68"/>
  <c r="DJ20" i="68"/>
  <c r="DI20" i="68"/>
  <c r="DH20" i="68"/>
  <c r="DG20" i="68"/>
  <c r="DF20" i="68"/>
  <c r="DE20" i="68"/>
  <c r="DD20" i="68"/>
  <c r="DC20" i="68"/>
  <c r="DB20" i="68"/>
  <c r="DA20" i="68"/>
  <c r="CZ20" i="68"/>
  <c r="CY20" i="68"/>
  <c r="CX20" i="68"/>
  <c r="CW20" i="68"/>
  <c r="CV20" i="68"/>
  <c r="CU20" i="68"/>
  <c r="CT20" i="68"/>
  <c r="CS20" i="68"/>
  <c r="CR20" i="68"/>
  <c r="CQ20" i="68"/>
  <c r="CP20" i="68"/>
  <c r="CO20" i="68"/>
  <c r="CN20" i="68"/>
  <c r="CM20" i="68"/>
  <c r="CL20" i="68"/>
  <c r="CJ20" i="68"/>
  <c r="CI20" i="68"/>
  <c r="CH20" i="68"/>
  <c r="CG20" i="68"/>
  <c r="CF20" i="68"/>
  <c r="CE20" i="68"/>
  <c r="CD20" i="68"/>
  <c r="DJ18" i="68"/>
  <c r="DE18" i="68"/>
  <c r="DD18" i="68"/>
  <c r="DC18" i="68"/>
  <c r="DA18" i="68"/>
  <c r="CZ18" i="68"/>
  <c r="CV18" i="68"/>
  <c r="CU18" i="68"/>
  <c r="CT18" i="68"/>
  <c r="CS18" i="68"/>
  <c r="CR18" i="68"/>
  <c r="CL18" i="68"/>
  <c r="CJ18" i="68"/>
  <c r="CG18" i="68"/>
  <c r="CF18" i="68"/>
  <c r="CE18" i="68"/>
  <c r="DJ17" i="68"/>
  <c r="DE17" i="68"/>
  <c r="DD17" i="68"/>
  <c r="DC17" i="68"/>
  <c r="DB17" i="68"/>
  <c r="DA17" i="68"/>
  <c r="CZ17" i="68"/>
  <c r="CX17" i="68"/>
  <c r="CV17" i="68"/>
  <c r="CU17" i="68"/>
  <c r="CT17" i="68"/>
  <c r="CS17" i="68"/>
  <c r="CR17" i="68"/>
  <c r="CP17" i="68"/>
  <c r="CL17" i="68"/>
  <c r="CK17" i="68"/>
  <c r="CJ17" i="68"/>
  <c r="CG17" i="68"/>
  <c r="CF17" i="68"/>
  <c r="CE17" i="68"/>
  <c r="DL16" i="68"/>
  <c r="DJ16" i="68"/>
  <c r="DI16" i="68"/>
  <c r="DG16" i="68"/>
  <c r="DF16" i="68"/>
  <c r="DE16" i="68"/>
  <c r="DD16" i="68"/>
  <c r="DC16" i="68"/>
  <c r="DA16" i="68"/>
  <c r="CZ16" i="68"/>
  <c r="CW16" i="68"/>
  <c r="CV16" i="68"/>
  <c r="CU16" i="68"/>
  <c r="CT16" i="68"/>
  <c r="CS16" i="68"/>
  <c r="CR16" i="68"/>
  <c r="CO16" i="68"/>
  <c r="CN16" i="68"/>
  <c r="CL16" i="68"/>
  <c r="CJ16" i="68"/>
  <c r="CI16" i="68"/>
  <c r="CG16" i="68"/>
  <c r="CF16" i="68"/>
  <c r="CE16" i="68"/>
  <c r="DL15" i="68"/>
  <c r="DK15" i="68"/>
  <c r="DE15" i="68"/>
  <c r="DD15" i="68"/>
  <c r="DC15" i="68"/>
  <c r="DA15" i="68"/>
  <c r="CZ15" i="68"/>
  <c r="CV15" i="68"/>
  <c r="CU15" i="68"/>
  <c r="CT15" i="68"/>
  <c r="CS15" i="68"/>
  <c r="CR15" i="68"/>
  <c r="CQ15" i="68"/>
  <c r="CP15" i="68"/>
  <c r="CL15" i="68"/>
  <c r="CJ15" i="68"/>
  <c r="CH15" i="68"/>
  <c r="CG15" i="68"/>
  <c r="CF15" i="68"/>
  <c r="CE15" i="68"/>
  <c r="CD15" i="68"/>
  <c r="DK14" i="68"/>
  <c r="DJ14" i="68"/>
  <c r="DG14" i="68"/>
  <c r="DF14" i="68"/>
  <c r="DE14" i="68"/>
  <c r="DD14" i="68"/>
  <c r="DC14" i="68"/>
  <c r="DA14" i="68"/>
  <c r="CZ14" i="68"/>
  <c r="CW14" i="68"/>
  <c r="CV14" i="68"/>
  <c r="CU14" i="68"/>
  <c r="CT14" i="68"/>
  <c r="CS14" i="68"/>
  <c r="CR14" i="68"/>
  <c r="CO14" i="68"/>
  <c r="CL14" i="68"/>
  <c r="CK14" i="68"/>
  <c r="CJ14" i="68"/>
  <c r="CI14" i="68"/>
  <c r="CG14" i="68"/>
  <c r="CF14" i="68"/>
  <c r="CE14" i="68"/>
  <c r="DJ13" i="68"/>
  <c r="DE13" i="68"/>
  <c r="DD13" i="68"/>
  <c r="DC13" i="68"/>
  <c r="DA13" i="68"/>
  <c r="CZ13" i="68"/>
  <c r="CV13" i="68"/>
  <c r="CU13" i="68"/>
  <c r="CT13" i="68"/>
  <c r="CS13" i="68"/>
  <c r="CR13" i="68"/>
  <c r="CM13" i="68"/>
  <c r="CL13" i="68"/>
  <c r="CJ13" i="68"/>
  <c r="CG13" i="68"/>
  <c r="CF13" i="68"/>
  <c r="CE13" i="68"/>
  <c r="DJ12" i="68"/>
  <c r="DE12" i="68"/>
  <c r="DD12" i="68"/>
  <c r="DC12" i="68"/>
  <c r="DA12" i="68"/>
  <c r="CZ12" i="68"/>
  <c r="CW12" i="68"/>
  <c r="CV12" i="68"/>
  <c r="CU12" i="68"/>
  <c r="CT12" i="68"/>
  <c r="CS12" i="68"/>
  <c r="CR12" i="68"/>
  <c r="CN12" i="68"/>
  <c r="CL12" i="68"/>
  <c r="CJ12" i="68"/>
  <c r="CG12" i="68"/>
  <c r="CF12" i="68"/>
  <c r="CE12" i="68"/>
  <c r="DE11" i="68"/>
  <c r="DD11" i="68"/>
  <c r="DC11" i="68"/>
  <c r="DA11" i="68"/>
  <c r="CZ11" i="68"/>
  <c r="CV11" i="68"/>
  <c r="CU11" i="68"/>
  <c r="CT11" i="68"/>
  <c r="CS11" i="68"/>
  <c r="CR11" i="68"/>
  <c r="CL11" i="68"/>
  <c r="CJ11" i="68"/>
  <c r="CG11" i="68"/>
  <c r="CF11" i="68"/>
  <c r="CE11" i="68"/>
  <c r="DE10" i="68"/>
  <c r="DD10" i="68"/>
  <c r="DC10" i="68"/>
  <c r="DA10" i="68"/>
  <c r="CZ10" i="68"/>
  <c r="CV10" i="68"/>
  <c r="CU10" i="68"/>
  <c r="CT10" i="68"/>
  <c r="CS10" i="68"/>
  <c r="CR10" i="68"/>
  <c r="CL10" i="68"/>
  <c r="CJ10" i="68"/>
  <c r="CG10" i="68"/>
  <c r="CF10" i="68"/>
  <c r="CE10" i="68"/>
  <c r="CC96" i="68"/>
  <c r="CC95" i="68"/>
  <c r="CC93" i="68"/>
  <c r="CC92" i="68"/>
  <c r="CC91" i="68"/>
  <c r="CC90" i="68"/>
  <c r="CC89" i="68"/>
  <c r="CC88" i="68"/>
  <c r="CC87" i="68"/>
  <c r="CC86" i="68"/>
  <c r="CC85" i="68"/>
  <c r="CC83" i="68"/>
  <c r="CC82" i="68"/>
  <c r="CC80" i="68"/>
  <c r="CC79" i="68"/>
  <c r="CC78" i="68"/>
  <c r="CC77" i="68"/>
  <c r="CC76" i="68"/>
  <c r="CC75" i="68"/>
  <c r="CC74" i="68"/>
  <c r="CC73" i="68"/>
  <c r="CC72" i="68"/>
  <c r="CC69" i="68"/>
  <c r="CC68" i="68"/>
  <c r="CC66" i="68"/>
  <c r="CC65" i="68"/>
  <c r="CC64" i="68"/>
  <c r="CC63" i="68"/>
  <c r="CC62" i="68"/>
  <c r="CC61" i="68"/>
  <c r="CC60" i="68"/>
  <c r="CC59" i="68"/>
  <c r="CC58" i="68"/>
  <c r="CC56" i="68"/>
  <c r="CC55" i="68"/>
  <c r="CC54" i="68"/>
  <c r="CC52" i="68"/>
  <c r="CC51" i="68"/>
  <c r="CC49" i="68"/>
  <c r="CC48" i="68"/>
  <c r="CC47" i="68"/>
  <c r="CC46" i="68"/>
  <c r="CC45" i="68"/>
  <c r="CC44" i="68"/>
  <c r="CC43" i="68"/>
  <c r="CC42" i="68"/>
  <c r="CC41" i="68"/>
  <c r="CC39" i="68"/>
  <c r="CC38" i="68"/>
  <c r="CC37" i="68"/>
  <c r="CC34" i="68"/>
  <c r="CC33" i="68"/>
  <c r="CC31" i="68"/>
  <c r="CC30" i="68"/>
  <c r="CC29" i="68"/>
  <c r="CC28" i="68"/>
  <c r="CC27" i="68"/>
  <c r="CC26" i="68"/>
  <c r="CC25" i="68"/>
  <c r="CC24" i="68"/>
  <c r="CC23" i="68"/>
  <c r="CC21" i="68"/>
  <c r="CC20" i="68"/>
  <c r="CC18" i="68"/>
  <c r="CC17" i="68"/>
  <c r="CC16" i="68"/>
  <c r="CC15" i="68"/>
  <c r="CC14" i="68"/>
  <c r="CC13" i="68"/>
  <c r="CC12" i="68"/>
  <c r="CC11" i="68"/>
  <c r="CC10" i="68"/>
  <c r="BT35" i="67"/>
  <c r="CB35" i="67"/>
  <c r="CC96" i="67"/>
  <c r="CA96" i="67"/>
  <c r="BZ96" i="67"/>
  <c r="BY96" i="67"/>
  <c r="BX96" i="67"/>
  <c r="BW96" i="67"/>
  <c r="BV96" i="67"/>
  <c r="BU96" i="67"/>
  <c r="BS96" i="67"/>
  <c r="BR96" i="67"/>
  <c r="BQ96" i="67"/>
  <c r="BP96" i="67"/>
  <c r="BO96" i="67"/>
  <c r="BN96" i="67"/>
  <c r="BM96" i="67"/>
  <c r="BL96" i="67"/>
  <c r="BK96" i="67"/>
  <c r="BJ96" i="67"/>
  <c r="BI96" i="67"/>
  <c r="BH96" i="67"/>
  <c r="CC95" i="67"/>
  <c r="CA95" i="67"/>
  <c r="BZ95" i="67"/>
  <c r="BY95" i="67"/>
  <c r="BX95" i="67"/>
  <c r="BW95" i="67"/>
  <c r="BV95" i="67"/>
  <c r="BU95" i="67"/>
  <c r="BS95" i="67"/>
  <c r="BR95" i="67"/>
  <c r="BQ95" i="67"/>
  <c r="BP95" i="67"/>
  <c r="BO95" i="67"/>
  <c r="BN95" i="67"/>
  <c r="BM95" i="67"/>
  <c r="BL95" i="67"/>
  <c r="BK95" i="67"/>
  <c r="BJ95" i="67"/>
  <c r="BI95" i="67"/>
  <c r="BH95" i="67"/>
  <c r="CC93" i="67"/>
  <c r="CA93" i="67"/>
  <c r="BZ93" i="67"/>
  <c r="BY93" i="67"/>
  <c r="BX93" i="67"/>
  <c r="BW93" i="67"/>
  <c r="BV93" i="67"/>
  <c r="BU93" i="67"/>
  <c r="BS93" i="67"/>
  <c r="BR93" i="67"/>
  <c r="BQ93" i="67"/>
  <c r="BP93" i="67"/>
  <c r="BO93" i="67"/>
  <c r="BN93" i="67"/>
  <c r="BM93" i="67"/>
  <c r="BL93" i="67"/>
  <c r="BK93" i="67"/>
  <c r="BJ93" i="67"/>
  <c r="BI93" i="67"/>
  <c r="BH93" i="67"/>
  <c r="CC92" i="67"/>
  <c r="CA92" i="67"/>
  <c r="BZ92" i="67"/>
  <c r="BY92" i="67"/>
  <c r="BX92" i="67"/>
  <c r="BW92" i="67"/>
  <c r="BV92" i="67"/>
  <c r="BU92" i="67"/>
  <c r="BS92" i="67"/>
  <c r="BR92" i="67"/>
  <c r="BQ92" i="67"/>
  <c r="BP92" i="67"/>
  <c r="BO92" i="67"/>
  <c r="BN92" i="67"/>
  <c r="BM92" i="67"/>
  <c r="BL92" i="67"/>
  <c r="BK92" i="67"/>
  <c r="BJ92" i="67"/>
  <c r="BI92" i="67"/>
  <c r="BH92" i="67"/>
  <c r="CC91" i="67"/>
  <c r="CA91" i="67"/>
  <c r="BZ91" i="67"/>
  <c r="BY91" i="67"/>
  <c r="BX91" i="67"/>
  <c r="BW91" i="67"/>
  <c r="BV91" i="67"/>
  <c r="BU91" i="67"/>
  <c r="BS91" i="67"/>
  <c r="BR91" i="67"/>
  <c r="BQ91" i="67"/>
  <c r="BP91" i="67"/>
  <c r="BO91" i="67"/>
  <c r="BN91" i="67"/>
  <c r="BM91" i="67"/>
  <c r="BL91" i="67"/>
  <c r="BK91" i="67"/>
  <c r="BJ91" i="67"/>
  <c r="BI91" i="67"/>
  <c r="BH91" i="67"/>
  <c r="CC90" i="67"/>
  <c r="CA90" i="67"/>
  <c r="BZ90" i="67"/>
  <c r="BY90" i="67"/>
  <c r="BX90" i="67"/>
  <c r="BW90" i="67"/>
  <c r="BV90" i="67"/>
  <c r="BU90" i="67"/>
  <c r="BS90" i="67"/>
  <c r="BR90" i="67"/>
  <c r="BQ90" i="67"/>
  <c r="BP90" i="67"/>
  <c r="BO90" i="67"/>
  <c r="BN90" i="67"/>
  <c r="BM90" i="67"/>
  <c r="BL90" i="67"/>
  <c r="BK90" i="67"/>
  <c r="BJ90" i="67"/>
  <c r="BI90" i="67"/>
  <c r="BH90" i="67"/>
  <c r="CC89" i="67"/>
  <c r="CA89" i="67"/>
  <c r="BZ89" i="67"/>
  <c r="BY89" i="67"/>
  <c r="BX89" i="67"/>
  <c r="BW89" i="67"/>
  <c r="BV89" i="67"/>
  <c r="BU89" i="67"/>
  <c r="BS89" i="67"/>
  <c r="BR89" i="67"/>
  <c r="BQ89" i="67"/>
  <c r="BP89" i="67"/>
  <c r="BO89" i="67"/>
  <c r="BN89" i="67"/>
  <c r="BM89" i="67"/>
  <c r="BL89" i="67"/>
  <c r="BK89" i="67"/>
  <c r="BJ89" i="67"/>
  <c r="BI89" i="67"/>
  <c r="BH89" i="67"/>
  <c r="CC88" i="67"/>
  <c r="CA88" i="67"/>
  <c r="BZ88" i="67"/>
  <c r="BY88" i="67"/>
  <c r="BX88" i="67"/>
  <c r="BW88" i="67"/>
  <c r="BV88" i="67"/>
  <c r="BU88" i="67"/>
  <c r="BS88" i="67"/>
  <c r="BR88" i="67"/>
  <c r="BQ88" i="67"/>
  <c r="BP88" i="67"/>
  <c r="BO88" i="67"/>
  <c r="BN88" i="67"/>
  <c r="BM88" i="67"/>
  <c r="BL88" i="67"/>
  <c r="BK88" i="67"/>
  <c r="BJ88" i="67"/>
  <c r="BI88" i="67"/>
  <c r="BH88" i="67"/>
  <c r="CC87" i="67"/>
  <c r="CA87" i="67"/>
  <c r="BZ87" i="67"/>
  <c r="BY87" i="67"/>
  <c r="BX87" i="67"/>
  <c r="BW87" i="67"/>
  <c r="BV87" i="67"/>
  <c r="BU87" i="67"/>
  <c r="BS87" i="67"/>
  <c r="BR87" i="67"/>
  <c r="BQ87" i="67"/>
  <c r="BP87" i="67"/>
  <c r="BO87" i="67"/>
  <c r="BN87" i="67"/>
  <c r="BM87" i="67"/>
  <c r="BL87" i="67"/>
  <c r="BK87" i="67"/>
  <c r="BJ87" i="67"/>
  <c r="BI87" i="67"/>
  <c r="BH87" i="67"/>
  <c r="CC86" i="67"/>
  <c r="CA86" i="67"/>
  <c r="BZ86" i="67"/>
  <c r="BY86" i="67"/>
  <c r="BX86" i="67"/>
  <c r="BW86" i="67"/>
  <c r="BV86" i="67"/>
  <c r="BU86" i="67"/>
  <c r="BS86" i="67"/>
  <c r="BR86" i="67"/>
  <c r="BQ86" i="67"/>
  <c r="BP86" i="67"/>
  <c r="BO86" i="67"/>
  <c r="BN86" i="67"/>
  <c r="BM86" i="67"/>
  <c r="BL86" i="67"/>
  <c r="BK86" i="67"/>
  <c r="BJ86" i="67"/>
  <c r="BI86" i="67"/>
  <c r="BH86" i="67"/>
  <c r="CC85" i="67"/>
  <c r="CA85" i="67"/>
  <c r="BZ85" i="67"/>
  <c r="BY85" i="67"/>
  <c r="BX85" i="67"/>
  <c r="BW85" i="67"/>
  <c r="BV85" i="67"/>
  <c r="BU85" i="67"/>
  <c r="BS85" i="67"/>
  <c r="BR85" i="67"/>
  <c r="BQ85" i="67"/>
  <c r="BP85" i="67"/>
  <c r="BO85" i="67"/>
  <c r="BN85" i="67"/>
  <c r="BM85" i="67"/>
  <c r="BL85" i="67"/>
  <c r="BK85" i="67"/>
  <c r="BJ85" i="67"/>
  <c r="BI85" i="67"/>
  <c r="BH85" i="67"/>
  <c r="CC83" i="67"/>
  <c r="CA83" i="67"/>
  <c r="BZ83" i="67"/>
  <c r="BY83" i="67"/>
  <c r="BX83" i="67"/>
  <c r="BW83" i="67"/>
  <c r="BV83" i="67"/>
  <c r="BU83" i="67"/>
  <c r="BS83" i="67"/>
  <c r="BR83" i="67"/>
  <c r="BQ83" i="67"/>
  <c r="BP83" i="67"/>
  <c r="BO83" i="67"/>
  <c r="BN83" i="67"/>
  <c r="BM83" i="67"/>
  <c r="BL83" i="67"/>
  <c r="BK83" i="67"/>
  <c r="BJ83" i="67"/>
  <c r="BI83" i="67"/>
  <c r="BH83" i="67"/>
  <c r="CC82" i="67"/>
  <c r="CA82" i="67"/>
  <c r="BZ82" i="67"/>
  <c r="BY82" i="67"/>
  <c r="BX82" i="67"/>
  <c r="BW82" i="67"/>
  <c r="BV82" i="67"/>
  <c r="BU82" i="67"/>
  <c r="BS82" i="67"/>
  <c r="BR82" i="67"/>
  <c r="BQ82" i="67"/>
  <c r="BP82" i="67"/>
  <c r="BO82" i="67"/>
  <c r="BN82" i="67"/>
  <c r="BM82" i="67"/>
  <c r="BL82" i="67"/>
  <c r="BK82" i="67"/>
  <c r="BJ82" i="67"/>
  <c r="BI82" i="67"/>
  <c r="BH82" i="67"/>
  <c r="CC80" i="67"/>
  <c r="CA80" i="67"/>
  <c r="BZ80" i="67"/>
  <c r="BY80" i="67"/>
  <c r="BX80" i="67"/>
  <c r="BW80" i="67"/>
  <c r="BV80" i="67"/>
  <c r="BU80" i="67"/>
  <c r="BS80" i="67"/>
  <c r="BR80" i="67"/>
  <c r="BQ80" i="67"/>
  <c r="BP80" i="67"/>
  <c r="BO80" i="67"/>
  <c r="BN80" i="67"/>
  <c r="BM80" i="67"/>
  <c r="BL80" i="67"/>
  <c r="BK80" i="67"/>
  <c r="BJ80" i="67"/>
  <c r="BI80" i="67"/>
  <c r="BH80" i="67"/>
  <c r="CC79" i="67"/>
  <c r="CA79" i="67"/>
  <c r="BZ79" i="67"/>
  <c r="BY79" i="67"/>
  <c r="BX79" i="67"/>
  <c r="BW79" i="67"/>
  <c r="BV79" i="67"/>
  <c r="BU79" i="67"/>
  <c r="BS79" i="67"/>
  <c r="BR79" i="67"/>
  <c r="BQ79" i="67"/>
  <c r="BP79" i="67"/>
  <c r="BO79" i="67"/>
  <c r="BN79" i="67"/>
  <c r="BM79" i="67"/>
  <c r="BL79" i="67"/>
  <c r="BK79" i="67"/>
  <c r="BJ79" i="67"/>
  <c r="BI79" i="67"/>
  <c r="BH79" i="67"/>
  <c r="CC78" i="67"/>
  <c r="CA78" i="67"/>
  <c r="BZ78" i="67"/>
  <c r="BY78" i="67"/>
  <c r="BX78" i="67"/>
  <c r="BW78" i="67"/>
  <c r="BV78" i="67"/>
  <c r="BU78" i="67"/>
  <c r="BS78" i="67"/>
  <c r="BR78" i="67"/>
  <c r="BQ78" i="67"/>
  <c r="BP78" i="67"/>
  <c r="BO78" i="67"/>
  <c r="BN78" i="67"/>
  <c r="BM78" i="67"/>
  <c r="BL78" i="67"/>
  <c r="BK78" i="67"/>
  <c r="BJ78" i="67"/>
  <c r="BI78" i="67"/>
  <c r="BH78" i="67"/>
  <c r="CC77" i="67"/>
  <c r="CA77" i="67"/>
  <c r="BZ77" i="67"/>
  <c r="BY77" i="67"/>
  <c r="BX77" i="67"/>
  <c r="BW77" i="67"/>
  <c r="BV77" i="67"/>
  <c r="BU77" i="67"/>
  <c r="BS77" i="67"/>
  <c r="BR77" i="67"/>
  <c r="BQ77" i="67"/>
  <c r="BP77" i="67"/>
  <c r="BO77" i="67"/>
  <c r="BN77" i="67"/>
  <c r="BM77" i="67"/>
  <c r="BL77" i="67"/>
  <c r="BK77" i="67"/>
  <c r="BJ77" i="67"/>
  <c r="BI77" i="67"/>
  <c r="BH77" i="67"/>
  <c r="CC76" i="67"/>
  <c r="CA76" i="67"/>
  <c r="BZ76" i="67"/>
  <c r="BY76" i="67"/>
  <c r="BX76" i="67"/>
  <c r="BW76" i="67"/>
  <c r="BV76" i="67"/>
  <c r="BU76" i="67"/>
  <c r="BS76" i="67"/>
  <c r="BR76" i="67"/>
  <c r="BQ76" i="67"/>
  <c r="BP76" i="67"/>
  <c r="BO76" i="67"/>
  <c r="BN76" i="67"/>
  <c r="BM76" i="67"/>
  <c r="BL76" i="67"/>
  <c r="BK76" i="67"/>
  <c r="BJ76" i="67"/>
  <c r="BI76" i="67"/>
  <c r="BH76" i="67"/>
  <c r="CC75" i="67"/>
  <c r="CA75" i="67"/>
  <c r="BZ75" i="67"/>
  <c r="BY75" i="67"/>
  <c r="BX75" i="67"/>
  <c r="BW75" i="67"/>
  <c r="BV75" i="67"/>
  <c r="BU75" i="67"/>
  <c r="BS75" i="67"/>
  <c r="BR75" i="67"/>
  <c r="BQ75" i="67"/>
  <c r="BP75" i="67"/>
  <c r="BO75" i="67"/>
  <c r="BN75" i="67"/>
  <c r="BM75" i="67"/>
  <c r="BL75" i="67"/>
  <c r="BK75" i="67"/>
  <c r="BJ75" i="67"/>
  <c r="BI75" i="67"/>
  <c r="BH75" i="67"/>
  <c r="CC74" i="67"/>
  <c r="CA74" i="67"/>
  <c r="BZ74" i="67"/>
  <c r="BY74" i="67"/>
  <c r="BX74" i="67"/>
  <c r="BW74" i="67"/>
  <c r="BV74" i="67"/>
  <c r="BU74" i="67"/>
  <c r="BS74" i="67"/>
  <c r="BR74" i="67"/>
  <c r="BQ74" i="67"/>
  <c r="BP74" i="67"/>
  <c r="BO74" i="67"/>
  <c r="BN74" i="67"/>
  <c r="BM74" i="67"/>
  <c r="BL74" i="67"/>
  <c r="BK74" i="67"/>
  <c r="BJ74" i="67"/>
  <c r="BI74" i="67"/>
  <c r="BH74" i="67"/>
  <c r="CC73" i="67"/>
  <c r="CA73" i="67"/>
  <c r="BZ73" i="67"/>
  <c r="BY73" i="67"/>
  <c r="BX73" i="67"/>
  <c r="BW73" i="67"/>
  <c r="BV73" i="67"/>
  <c r="BU73" i="67"/>
  <c r="BS73" i="67"/>
  <c r="BR73" i="67"/>
  <c r="BQ73" i="67"/>
  <c r="BP73" i="67"/>
  <c r="BO73" i="67"/>
  <c r="BN73" i="67"/>
  <c r="BM73" i="67"/>
  <c r="BL73" i="67"/>
  <c r="BK73" i="67"/>
  <c r="BJ73" i="67"/>
  <c r="BI73" i="67"/>
  <c r="BH73" i="67"/>
  <c r="CC72" i="67"/>
  <c r="CA72" i="67"/>
  <c r="BZ72" i="67"/>
  <c r="BY72" i="67"/>
  <c r="BX72" i="67"/>
  <c r="BW72" i="67"/>
  <c r="BV72" i="67"/>
  <c r="BU72" i="67"/>
  <c r="BS72" i="67"/>
  <c r="BR72" i="67"/>
  <c r="BQ72" i="67"/>
  <c r="BP72" i="67"/>
  <c r="BO72" i="67"/>
  <c r="BN72" i="67"/>
  <c r="BM72" i="67"/>
  <c r="BL72" i="67"/>
  <c r="BK72" i="67"/>
  <c r="BJ72" i="67"/>
  <c r="BI72" i="67"/>
  <c r="BH72" i="67"/>
  <c r="CC69" i="67"/>
  <c r="CA69" i="67"/>
  <c r="BZ69" i="67"/>
  <c r="BY69" i="67"/>
  <c r="BX69" i="67"/>
  <c r="BW69" i="67"/>
  <c r="BV69" i="67"/>
  <c r="BU69" i="67"/>
  <c r="BS69" i="67"/>
  <c r="BR69" i="67"/>
  <c r="BQ69" i="67"/>
  <c r="BP69" i="67"/>
  <c r="BO69" i="67"/>
  <c r="BN69" i="67"/>
  <c r="BM69" i="67"/>
  <c r="BL69" i="67"/>
  <c r="BK69" i="67"/>
  <c r="BJ69" i="67"/>
  <c r="BI69" i="67"/>
  <c r="BH69" i="67"/>
  <c r="CC68" i="67"/>
  <c r="CA68" i="67"/>
  <c r="BZ68" i="67"/>
  <c r="BY68" i="67"/>
  <c r="BX68" i="67"/>
  <c r="BW68" i="67"/>
  <c r="BV68" i="67"/>
  <c r="BU68" i="67"/>
  <c r="BS68" i="67"/>
  <c r="BR68" i="67"/>
  <c r="BQ68" i="67"/>
  <c r="BP68" i="67"/>
  <c r="BO68" i="67"/>
  <c r="BN68" i="67"/>
  <c r="BM68" i="67"/>
  <c r="BL68" i="67"/>
  <c r="BK68" i="67"/>
  <c r="BJ68" i="67"/>
  <c r="BI68" i="67"/>
  <c r="BH68" i="67"/>
  <c r="CC66" i="67"/>
  <c r="CA66" i="67"/>
  <c r="BZ66" i="67"/>
  <c r="BY66" i="67"/>
  <c r="BX66" i="67"/>
  <c r="BW66" i="67"/>
  <c r="BV66" i="67"/>
  <c r="BU66" i="67"/>
  <c r="BS66" i="67"/>
  <c r="BR66" i="67"/>
  <c r="BQ66" i="67"/>
  <c r="BP66" i="67"/>
  <c r="BO66" i="67"/>
  <c r="BN66" i="67"/>
  <c r="BM66" i="67"/>
  <c r="BL66" i="67"/>
  <c r="BK66" i="67"/>
  <c r="BJ66" i="67"/>
  <c r="BI66" i="67"/>
  <c r="BH66" i="67"/>
  <c r="CC65" i="67"/>
  <c r="CA65" i="67"/>
  <c r="BZ65" i="67"/>
  <c r="BY65" i="67"/>
  <c r="BX65" i="67"/>
  <c r="BW65" i="67"/>
  <c r="BV65" i="67"/>
  <c r="BU65" i="67"/>
  <c r="BS65" i="67"/>
  <c r="BR65" i="67"/>
  <c r="BQ65" i="67"/>
  <c r="BP65" i="67"/>
  <c r="BO65" i="67"/>
  <c r="BN65" i="67"/>
  <c r="BM65" i="67"/>
  <c r="BL65" i="67"/>
  <c r="BK65" i="67"/>
  <c r="BJ65" i="67"/>
  <c r="BI65" i="67"/>
  <c r="BH65" i="67"/>
  <c r="CC64" i="67"/>
  <c r="CA64" i="67"/>
  <c r="BZ64" i="67"/>
  <c r="BY64" i="67"/>
  <c r="BX64" i="67"/>
  <c r="BW64" i="67"/>
  <c r="BV64" i="67"/>
  <c r="BU64" i="67"/>
  <c r="BS64" i="67"/>
  <c r="BR64" i="67"/>
  <c r="BQ64" i="67"/>
  <c r="BP64" i="67"/>
  <c r="BO64" i="67"/>
  <c r="BN64" i="67"/>
  <c r="BM64" i="67"/>
  <c r="BL64" i="67"/>
  <c r="BK64" i="67"/>
  <c r="BJ64" i="67"/>
  <c r="BI64" i="67"/>
  <c r="BH64" i="67"/>
  <c r="CC63" i="67"/>
  <c r="CA63" i="67"/>
  <c r="BZ63" i="67"/>
  <c r="BY63" i="67"/>
  <c r="BX63" i="67"/>
  <c r="BW63" i="67"/>
  <c r="BV63" i="67"/>
  <c r="BU63" i="67"/>
  <c r="BS63" i="67"/>
  <c r="BR63" i="67"/>
  <c r="BQ63" i="67"/>
  <c r="BP63" i="67"/>
  <c r="BO63" i="67"/>
  <c r="BN63" i="67"/>
  <c r="BM63" i="67"/>
  <c r="BL63" i="67"/>
  <c r="BK63" i="67"/>
  <c r="BJ63" i="67"/>
  <c r="BI63" i="67"/>
  <c r="BH63" i="67"/>
  <c r="CC62" i="67"/>
  <c r="CA62" i="67"/>
  <c r="BZ62" i="67"/>
  <c r="BY62" i="67"/>
  <c r="BX62" i="67"/>
  <c r="BW62" i="67"/>
  <c r="BV62" i="67"/>
  <c r="BU62" i="67"/>
  <c r="BS62" i="67"/>
  <c r="BR62" i="67"/>
  <c r="BQ62" i="67"/>
  <c r="BP62" i="67"/>
  <c r="BO62" i="67"/>
  <c r="BN62" i="67"/>
  <c r="BM62" i="67"/>
  <c r="BL62" i="67"/>
  <c r="BK62" i="67"/>
  <c r="BJ62" i="67"/>
  <c r="BI62" i="67"/>
  <c r="BH62" i="67"/>
  <c r="CC61" i="67"/>
  <c r="CA61" i="67"/>
  <c r="BZ61" i="67"/>
  <c r="BY61" i="67"/>
  <c r="BX61" i="67"/>
  <c r="BW61" i="67"/>
  <c r="BV61" i="67"/>
  <c r="BU61" i="67"/>
  <c r="BS61" i="67"/>
  <c r="BR61" i="67"/>
  <c r="BQ61" i="67"/>
  <c r="BP61" i="67"/>
  <c r="BO61" i="67"/>
  <c r="BN61" i="67"/>
  <c r="BM61" i="67"/>
  <c r="BL61" i="67"/>
  <c r="BK61" i="67"/>
  <c r="BJ61" i="67"/>
  <c r="BI61" i="67"/>
  <c r="BH61" i="67"/>
  <c r="CC60" i="67"/>
  <c r="CA60" i="67"/>
  <c r="BZ60" i="67"/>
  <c r="BY60" i="67"/>
  <c r="BX60" i="67"/>
  <c r="BW60" i="67"/>
  <c r="BV60" i="67"/>
  <c r="BU60" i="67"/>
  <c r="BS60" i="67"/>
  <c r="BR60" i="67"/>
  <c r="BQ60" i="67"/>
  <c r="BP60" i="67"/>
  <c r="BO60" i="67"/>
  <c r="BN60" i="67"/>
  <c r="BM60" i="67"/>
  <c r="BL60" i="67"/>
  <c r="BK60" i="67"/>
  <c r="BJ60" i="67"/>
  <c r="BI60" i="67"/>
  <c r="BH60" i="67"/>
  <c r="CC59" i="67"/>
  <c r="CA59" i="67"/>
  <c r="BZ59" i="67"/>
  <c r="BY59" i="67"/>
  <c r="BX59" i="67"/>
  <c r="BW59" i="67"/>
  <c r="BV59" i="67"/>
  <c r="BU59" i="67"/>
  <c r="BS59" i="67"/>
  <c r="BR59" i="67"/>
  <c r="BQ59" i="67"/>
  <c r="BP59" i="67"/>
  <c r="BO59" i="67"/>
  <c r="BN59" i="67"/>
  <c r="BM59" i="67"/>
  <c r="BL59" i="67"/>
  <c r="BK59" i="67"/>
  <c r="BJ59" i="67"/>
  <c r="BI59" i="67"/>
  <c r="BH59" i="67"/>
  <c r="CC58" i="67"/>
  <c r="CA58" i="67"/>
  <c r="BZ58" i="67"/>
  <c r="BY58" i="67"/>
  <c r="BX58" i="67"/>
  <c r="BW58" i="67"/>
  <c r="BV58" i="67"/>
  <c r="BU58" i="67"/>
  <c r="BS58" i="67"/>
  <c r="BR58" i="67"/>
  <c r="BQ58" i="67"/>
  <c r="BP58" i="67"/>
  <c r="BO58" i="67"/>
  <c r="BN58" i="67"/>
  <c r="BM58" i="67"/>
  <c r="BL58" i="67"/>
  <c r="BK58" i="67"/>
  <c r="BJ58" i="67"/>
  <c r="BI58" i="67"/>
  <c r="BH58" i="67"/>
  <c r="CC56" i="67"/>
  <c r="CA56" i="67"/>
  <c r="BZ56" i="67"/>
  <c r="BY56" i="67"/>
  <c r="BX56" i="67"/>
  <c r="BW56" i="67"/>
  <c r="BV56" i="67"/>
  <c r="BU56" i="67"/>
  <c r="BS56" i="67"/>
  <c r="BR56" i="67"/>
  <c r="BQ56" i="67"/>
  <c r="BP56" i="67"/>
  <c r="BO56" i="67"/>
  <c r="BN56" i="67"/>
  <c r="BM56" i="67"/>
  <c r="BL56" i="67"/>
  <c r="BK56" i="67"/>
  <c r="BJ56" i="67"/>
  <c r="BI56" i="67"/>
  <c r="BH56" i="67"/>
  <c r="CC55" i="67"/>
  <c r="CA55" i="67"/>
  <c r="BZ55" i="67"/>
  <c r="BY55" i="67"/>
  <c r="BX55" i="67"/>
  <c r="BW55" i="67"/>
  <c r="BV55" i="67"/>
  <c r="BU55" i="67"/>
  <c r="BS55" i="67"/>
  <c r="BR55" i="67"/>
  <c r="BQ55" i="67"/>
  <c r="BP55" i="67"/>
  <c r="BO55" i="67"/>
  <c r="BN55" i="67"/>
  <c r="BM55" i="67"/>
  <c r="BL55" i="67"/>
  <c r="BK55" i="67"/>
  <c r="BJ55" i="67"/>
  <c r="BI55" i="67"/>
  <c r="BH55" i="67"/>
  <c r="CA54" i="67"/>
  <c r="BZ54" i="67"/>
  <c r="BY54" i="67"/>
  <c r="BV54" i="67"/>
  <c r="BR54" i="67"/>
  <c r="BQ54" i="67"/>
  <c r="BP54" i="67"/>
  <c r="BO54" i="67"/>
  <c r="BM54" i="67"/>
  <c r="BK54" i="67"/>
  <c r="BJ54" i="67"/>
  <c r="BI54" i="67"/>
  <c r="CC52" i="67"/>
  <c r="CA52" i="67"/>
  <c r="BZ52" i="67"/>
  <c r="BY52" i="67"/>
  <c r="BX52" i="67"/>
  <c r="BW52" i="67"/>
  <c r="BV52" i="67"/>
  <c r="BU52" i="67"/>
  <c r="BS52" i="67"/>
  <c r="BR52" i="67"/>
  <c r="BQ52" i="67"/>
  <c r="BP52" i="67"/>
  <c r="BO52" i="67"/>
  <c r="BN52" i="67"/>
  <c r="BM52" i="67"/>
  <c r="BL52" i="67"/>
  <c r="BK52" i="67"/>
  <c r="BJ52" i="67"/>
  <c r="BI52" i="67"/>
  <c r="BH52" i="67"/>
  <c r="CC51" i="67"/>
  <c r="CA51" i="67"/>
  <c r="BZ51" i="67"/>
  <c r="BY51" i="67"/>
  <c r="BX51" i="67"/>
  <c r="BW51" i="67"/>
  <c r="BV51" i="67"/>
  <c r="BU51" i="67"/>
  <c r="BS51" i="67"/>
  <c r="BR51" i="67"/>
  <c r="BQ51" i="67"/>
  <c r="BP51" i="67"/>
  <c r="BO51" i="67"/>
  <c r="BN51" i="67"/>
  <c r="BM51" i="67"/>
  <c r="BL51" i="67"/>
  <c r="BK51" i="67"/>
  <c r="BJ51" i="67"/>
  <c r="BI51" i="67"/>
  <c r="BH51" i="67"/>
  <c r="CC49" i="67"/>
  <c r="CA49" i="67"/>
  <c r="BZ49" i="67"/>
  <c r="BY49" i="67"/>
  <c r="BX49" i="67"/>
  <c r="BW49" i="67"/>
  <c r="BV49" i="67"/>
  <c r="BU49" i="67"/>
  <c r="BS49" i="67"/>
  <c r="BR49" i="67"/>
  <c r="BQ49" i="67"/>
  <c r="BP49" i="67"/>
  <c r="BO49" i="67"/>
  <c r="BN49" i="67"/>
  <c r="BM49" i="67"/>
  <c r="BL49" i="67"/>
  <c r="BK49" i="67"/>
  <c r="BJ49" i="67"/>
  <c r="BI49" i="67"/>
  <c r="BH49" i="67"/>
  <c r="CC48" i="67"/>
  <c r="CA48" i="67"/>
  <c r="BZ48" i="67"/>
  <c r="BY48" i="67"/>
  <c r="BX48" i="67"/>
  <c r="BW48" i="67"/>
  <c r="BV48" i="67"/>
  <c r="BU48" i="67"/>
  <c r="BS48" i="67"/>
  <c r="BR48" i="67"/>
  <c r="BQ48" i="67"/>
  <c r="BP48" i="67"/>
  <c r="BO48" i="67"/>
  <c r="BN48" i="67"/>
  <c r="BM48" i="67"/>
  <c r="BL48" i="67"/>
  <c r="BK48" i="67"/>
  <c r="BJ48" i="67"/>
  <c r="BI48" i="67"/>
  <c r="BH48" i="67"/>
  <c r="CC47" i="67"/>
  <c r="CA47" i="67"/>
  <c r="BZ47" i="67"/>
  <c r="BY47" i="67"/>
  <c r="BX47" i="67"/>
  <c r="BW47" i="67"/>
  <c r="BV47" i="67"/>
  <c r="BU47" i="67"/>
  <c r="BS47" i="67"/>
  <c r="BR47" i="67"/>
  <c r="BQ47" i="67"/>
  <c r="BP47" i="67"/>
  <c r="BO47" i="67"/>
  <c r="BN47" i="67"/>
  <c r="BM47" i="67"/>
  <c r="BL47" i="67"/>
  <c r="BK47" i="67"/>
  <c r="BJ47" i="67"/>
  <c r="BI47" i="67"/>
  <c r="BH47" i="67"/>
  <c r="CC46" i="67"/>
  <c r="CA46" i="67"/>
  <c r="BZ46" i="67"/>
  <c r="BY46" i="67"/>
  <c r="BX46" i="67"/>
  <c r="BW46" i="67"/>
  <c r="BV46" i="67"/>
  <c r="BU46" i="67"/>
  <c r="BS46" i="67"/>
  <c r="BR46" i="67"/>
  <c r="BQ46" i="67"/>
  <c r="BP46" i="67"/>
  <c r="BO46" i="67"/>
  <c r="BN46" i="67"/>
  <c r="BM46" i="67"/>
  <c r="BL46" i="67"/>
  <c r="BK46" i="67"/>
  <c r="BJ46" i="67"/>
  <c r="BI46" i="67"/>
  <c r="BH46" i="67"/>
  <c r="CC45" i="67"/>
  <c r="CA45" i="67"/>
  <c r="BZ45" i="67"/>
  <c r="BY45" i="67"/>
  <c r="BX45" i="67"/>
  <c r="BW45" i="67"/>
  <c r="BV45" i="67"/>
  <c r="BU45" i="67"/>
  <c r="BS45" i="67"/>
  <c r="BR45" i="67"/>
  <c r="BQ45" i="67"/>
  <c r="BP45" i="67"/>
  <c r="BO45" i="67"/>
  <c r="BN45" i="67"/>
  <c r="BM45" i="67"/>
  <c r="BL45" i="67"/>
  <c r="BK45" i="67"/>
  <c r="BJ45" i="67"/>
  <c r="BI45" i="67"/>
  <c r="BH45" i="67"/>
  <c r="CC44" i="67"/>
  <c r="CA44" i="67"/>
  <c r="BZ44" i="67"/>
  <c r="BY44" i="67"/>
  <c r="BX44" i="67"/>
  <c r="BW44" i="67"/>
  <c r="BV44" i="67"/>
  <c r="BU44" i="67"/>
  <c r="BS44" i="67"/>
  <c r="BR44" i="67"/>
  <c r="BQ44" i="67"/>
  <c r="BP44" i="67"/>
  <c r="BO44" i="67"/>
  <c r="BN44" i="67"/>
  <c r="BM44" i="67"/>
  <c r="BL44" i="67"/>
  <c r="BK44" i="67"/>
  <c r="BJ44" i="67"/>
  <c r="BI44" i="67"/>
  <c r="BH44" i="67"/>
  <c r="CC43" i="67"/>
  <c r="CA43" i="67"/>
  <c r="BZ43" i="67"/>
  <c r="BY43" i="67"/>
  <c r="BX43" i="67"/>
  <c r="BW43" i="67"/>
  <c r="BV43" i="67"/>
  <c r="BU43" i="67"/>
  <c r="BS43" i="67"/>
  <c r="BR43" i="67"/>
  <c r="BQ43" i="67"/>
  <c r="BP43" i="67"/>
  <c r="BO43" i="67"/>
  <c r="BN43" i="67"/>
  <c r="BM43" i="67"/>
  <c r="BL43" i="67"/>
  <c r="BK43" i="67"/>
  <c r="BJ43" i="67"/>
  <c r="BI43" i="67"/>
  <c r="BH43" i="67"/>
  <c r="CC42" i="67"/>
  <c r="CA42" i="67"/>
  <c r="BZ42" i="67"/>
  <c r="BY42" i="67"/>
  <c r="BX42" i="67"/>
  <c r="BW42" i="67"/>
  <c r="BV42" i="67"/>
  <c r="BU42" i="67"/>
  <c r="BS42" i="67"/>
  <c r="BR42" i="67"/>
  <c r="BQ42" i="67"/>
  <c r="BP42" i="67"/>
  <c r="BO42" i="67"/>
  <c r="BN42" i="67"/>
  <c r="BM42" i="67"/>
  <c r="BL42" i="67"/>
  <c r="BK42" i="67"/>
  <c r="BJ42" i="67"/>
  <c r="BI42" i="67"/>
  <c r="BH42" i="67"/>
  <c r="CC41" i="67"/>
  <c r="CA41" i="67"/>
  <c r="BZ41" i="67"/>
  <c r="BY41" i="67"/>
  <c r="BX41" i="67"/>
  <c r="BW41" i="67"/>
  <c r="BV41" i="67"/>
  <c r="BU41" i="67"/>
  <c r="BS41" i="67"/>
  <c r="BR41" i="67"/>
  <c r="BQ41" i="67"/>
  <c r="BP41" i="67"/>
  <c r="BO41" i="67"/>
  <c r="BN41" i="67"/>
  <c r="BM41" i="67"/>
  <c r="BL41" i="67"/>
  <c r="BK41" i="67"/>
  <c r="BJ41" i="67"/>
  <c r="BI41" i="67"/>
  <c r="BH41" i="67"/>
  <c r="CC39" i="67"/>
  <c r="CA39" i="67"/>
  <c r="BZ39" i="67"/>
  <c r="BY39" i="67"/>
  <c r="BX39" i="67"/>
  <c r="BW39" i="67"/>
  <c r="BV39" i="67"/>
  <c r="BU39" i="67"/>
  <c r="BS39" i="67"/>
  <c r="BR39" i="67"/>
  <c r="BQ39" i="67"/>
  <c r="BP39" i="67"/>
  <c r="BO39" i="67"/>
  <c r="BN39" i="67"/>
  <c r="BM39" i="67"/>
  <c r="BL39" i="67"/>
  <c r="BK39" i="67"/>
  <c r="BJ39" i="67"/>
  <c r="BI39" i="67"/>
  <c r="BH39" i="67"/>
  <c r="CC38" i="67"/>
  <c r="CA38" i="67"/>
  <c r="BZ38" i="67"/>
  <c r="BY38" i="67"/>
  <c r="BX38" i="67"/>
  <c r="BW38" i="67"/>
  <c r="BV38" i="67"/>
  <c r="BU38" i="67"/>
  <c r="BS38" i="67"/>
  <c r="BR38" i="67"/>
  <c r="BQ38" i="67"/>
  <c r="BP38" i="67"/>
  <c r="BO38" i="67"/>
  <c r="BN38" i="67"/>
  <c r="BM38" i="67"/>
  <c r="BL38" i="67"/>
  <c r="BK38" i="67"/>
  <c r="BJ38" i="67"/>
  <c r="BI38" i="67"/>
  <c r="BH38" i="67"/>
  <c r="BZ37" i="67"/>
  <c r="BY37" i="67"/>
  <c r="BX37" i="67"/>
  <c r="BW37" i="67"/>
  <c r="BV37" i="67"/>
  <c r="BU37" i="67"/>
  <c r="BS37" i="67"/>
  <c r="BR37" i="67"/>
  <c r="BQ37" i="67"/>
  <c r="BP37" i="67"/>
  <c r="BO37" i="67"/>
  <c r="BN37" i="67"/>
  <c r="BM37" i="67"/>
  <c r="BL37" i="67"/>
  <c r="BK37" i="67"/>
  <c r="BJ37" i="67"/>
  <c r="BI37" i="67"/>
  <c r="BH37" i="67"/>
  <c r="CC34" i="67"/>
  <c r="CA34" i="67"/>
  <c r="BZ34" i="67"/>
  <c r="BY34" i="67"/>
  <c r="BX34" i="67"/>
  <c r="BW34" i="67"/>
  <c r="BV34" i="67"/>
  <c r="BU34" i="67"/>
  <c r="BS34" i="67"/>
  <c r="BR34" i="67"/>
  <c r="BQ34" i="67"/>
  <c r="BP34" i="67"/>
  <c r="BO34" i="67"/>
  <c r="BN34" i="67"/>
  <c r="BM34" i="67"/>
  <c r="BL34" i="67"/>
  <c r="BK34" i="67"/>
  <c r="BJ34" i="67"/>
  <c r="BI34" i="67"/>
  <c r="BH34" i="67"/>
  <c r="CC33" i="67"/>
  <c r="CA33" i="67"/>
  <c r="BZ33" i="67"/>
  <c r="BY33" i="67"/>
  <c r="BX33" i="67"/>
  <c r="BW33" i="67"/>
  <c r="BV33" i="67"/>
  <c r="BU33" i="67"/>
  <c r="BS33" i="67"/>
  <c r="BR33" i="67"/>
  <c r="BQ33" i="67"/>
  <c r="BP33" i="67"/>
  <c r="BO33" i="67"/>
  <c r="BN33" i="67"/>
  <c r="BM33" i="67"/>
  <c r="BL33" i="67"/>
  <c r="BK33" i="67"/>
  <c r="BJ33" i="67"/>
  <c r="BI33" i="67"/>
  <c r="BH33" i="67"/>
  <c r="CC31" i="67"/>
  <c r="CA31" i="67"/>
  <c r="BZ31" i="67"/>
  <c r="BY31" i="67"/>
  <c r="BX31" i="67"/>
  <c r="BW31" i="67"/>
  <c r="BV31" i="67"/>
  <c r="BU31" i="67"/>
  <c r="BS31" i="67"/>
  <c r="BR31" i="67"/>
  <c r="BQ31" i="67"/>
  <c r="BP31" i="67"/>
  <c r="BO31" i="67"/>
  <c r="BN31" i="67"/>
  <c r="BM31" i="67"/>
  <c r="BL31" i="67"/>
  <c r="BK31" i="67"/>
  <c r="BJ31" i="67"/>
  <c r="BI31" i="67"/>
  <c r="BH31" i="67"/>
  <c r="CC30" i="67"/>
  <c r="CA30" i="67"/>
  <c r="BZ30" i="67"/>
  <c r="BY30" i="67"/>
  <c r="BX30" i="67"/>
  <c r="BW30" i="67"/>
  <c r="BV30" i="67"/>
  <c r="BU30" i="67"/>
  <c r="BS30" i="67"/>
  <c r="BR30" i="67"/>
  <c r="BQ30" i="67"/>
  <c r="BP30" i="67"/>
  <c r="BO30" i="67"/>
  <c r="BN30" i="67"/>
  <c r="BM30" i="67"/>
  <c r="BL30" i="67"/>
  <c r="BK30" i="67"/>
  <c r="BJ30" i="67"/>
  <c r="BI30" i="67"/>
  <c r="BH30" i="67"/>
  <c r="CC29" i="67"/>
  <c r="CA29" i="67"/>
  <c r="BZ29" i="67"/>
  <c r="BY29" i="67"/>
  <c r="BX29" i="67"/>
  <c r="BW29" i="67"/>
  <c r="BV29" i="67"/>
  <c r="BU29" i="67"/>
  <c r="BS29" i="67"/>
  <c r="BR29" i="67"/>
  <c r="BQ29" i="67"/>
  <c r="BP29" i="67"/>
  <c r="BO29" i="67"/>
  <c r="BN29" i="67"/>
  <c r="BM29" i="67"/>
  <c r="BL29" i="67"/>
  <c r="BK29" i="67"/>
  <c r="BJ29" i="67"/>
  <c r="BI29" i="67"/>
  <c r="BH29" i="67"/>
  <c r="CC28" i="67"/>
  <c r="CA28" i="67"/>
  <c r="BZ28" i="67"/>
  <c r="BY28" i="67"/>
  <c r="BX28" i="67"/>
  <c r="BW28" i="67"/>
  <c r="BV28" i="67"/>
  <c r="BU28" i="67"/>
  <c r="BS28" i="67"/>
  <c r="BR28" i="67"/>
  <c r="BQ28" i="67"/>
  <c r="BP28" i="67"/>
  <c r="BO28" i="67"/>
  <c r="BN28" i="67"/>
  <c r="BM28" i="67"/>
  <c r="BL28" i="67"/>
  <c r="BK28" i="67"/>
  <c r="BJ28" i="67"/>
  <c r="BI28" i="67"/>
  <c r="BH28" i="67"/>
  <c r="CC27" i="67"/>
  <c r="CA27" i="67"/>
  <c r="BZ27" i="67"/>
  <c r="BY27" i="67"/>
  <c r="BX27" i="67"/>
  <c r="BW27" i="67"/>
  <c r="BV27" i="67"/>
  <c r="BU27" i="67"/>
  <c r="BS27" i="67"/>
  <c r="BR27" i="67"/>
  <c r="BQ27" i="67"/>
  <c r="BP27" i="67"/>
  <c r="BO27" i="67"/>
  <c r="BN27" i="67"/>
  <c r="BM27" i="67"/>
  <c r="BL27" i="67"/>
  <c r="BK27" i="67"/>
  <c r="BJ27" i="67"/>
  <c r="BI27" i="67"/>
  <c r="BH27" i="67"/>
  <c r="CC26" i="67"/>
  <c r="CA26" i="67"/>
  <c r="BZ26" i="67"/>
  <c r="BY26" i="67"/>
  <c r="BX26" i="67"/>
  <c r="BW26" i="67"/>
  <c r="BV26" i="67"/>
  <c r="BU26" i="67"/>
  <c r="BS26" i="67"/>
  <c r="BR26" i="67"/>
  <c r="BQ26" i="67"/>
  <c r="BP26" i="67"/>
  <c r="BO26" i="67"/>
  <c r="BN26" i="67"/>
  <c r="BM26" i="67"/>
  <c r="BL26" i="67"/>
  <c r="BK26" i="67"/>
  <c r="BJ26" i="67"/>
  <c r="BI26" i="67"/>
  <c r="BH26" i="67"/>
  <c r="CC25" i="67"/>
  <c r="CA25" i="67"/>
  <c r="BZ25" i="67"/>
  <c r="BY25" i="67"/>
  <c r="BX25" i="67"/>
  <c r="BW25" i="67"/>
  <c r="BV25" i="67"/>
  <c r="BU25" i="67"/>
  <c r="BS25" i="67"/>
  <c r="BR25" i="67"/>
  <c r="BQ25" i="67"/>
  <c r="BP25" i="67"/>
  <c r="BO25" i="67"/>
  <c r="BN25" i="67"/>
  <c r="BM25" i="67"/>
  <c r="BL25" i="67"/>
  <c r="BK25" i="67"/>
  <c r="BJ25" i="67"/>
  <c r="BI25" i="67"/>
  <c r="BH25" i="67"/>
  <c r="BZ24" i="67"/>
  <c r="BY24" i="67"/>
  <c r="BX24" i="67"/>
  <c r="BW24" i="67"/>
  <c r="BV24" i="67"/>
  <c r="BU24" i="67"/>
  <c r="BS24" i="67"/>
  <c r="BR24" i="67"/>
  <c r="BQ24" i="67"/>
  <c r="BP24" i="67"/>
  <c r="BO24" i="67"/>
  <c r="BN24" i="67"/>
  <c r="BM24" i="67"/>
  <c r="BL24" i="67"/>
  <c r="BK24" i="67"/>
  <c r="BJ24" i="67"/>
  <c r="BI24" i="67"/>
  <c r="BH24" i="67"/>
  <c r="CC23" i="67"/>
  <c r="CA23" i="67"/>
  <c r="BZ23" i="67"/>
  <c r="BY23" i="67"/>
  <c r="BX23" i="67"/>
  <c r="BW23" i="67"/>
  <c r="BV23" i="67"/>
  <c r="BU23" i="67"/>
  <c r="BS23" i="67"/>
  <c r="BR23" i="67"/>
  <c r="BQ23" i="67"/>
  <c r="BP23" i="67"/>
  <c r="BO23" i="67"/>
  <c r="BN23" i="67"/>
  <c r="BM23" i="67"/>
  <c r="BL23" i="67"/>
  <c r="BK23" i="67"/>
  <c r="BJ23" i="67"/>
  <c r="BI23" i="67"/>
  <c r="BH23" i="67"/>
  <c r="CC21" i="67"/>
  <c r="CA21" i="67"/>
  <c r="BZ21" i="67"/>
  <c r="BY21" i="67"/>
  <c r="BX21" i="67"/>
  <c r="BW21" i="67"/>
  <c r="BV21" i="67"/>
  <c r="BU21" i="67"/>
  <c r="BS21" i="67"/>
  <c r="BR21" i="67"/>
  <c r="BQ21" i="67"/>
  <c r="BP21" i="67"/>
  <c r="BO21" i="67"/>
  <c r="BN21" i="67"/>
  <c r="BM21" i="67"/>
  <c r="BL21" i="67"/>
  <c r="BK21" i="67"/>
  <c r="BJ21" i="67"/>
  <c r="BI21" i="67"/>
  <c r="BH21" i="67"/>
  <c r="CC20" i="67"/>
  <c r="CA20" i="67"/>
  <c r="BZ20" i="67"/>
  <c r="BY20" i="67"/>
  <c r="BX20" i="67"/>
  <c r="BW20" i="67"/>
  <c r="BV20" i="67"/>
  <c r="BU20" i="67"/>
  <c r="BS20" i="67"/>
  <c r="BR20" i="67"/>
  <c r="BQ20" i="67"/>
  <c r="BP20" i="67"/>
  <c r="BO20" i="67"/>
  <c r="BN20" i="67"/>
  <c r="BM20" i="67"/>
  <c r="BL20" i="67"/>
  <c r="BK20" i="67"/>
  <c r="BJ20" i="67"/>
  <c r="BI20" i="67"/>
  <c r="BH20" i="67"/>
  <c r="CC17" i="67"/>
  <c r="CA17" i="67"/>
  <c r="BZ17" i="67"/>
  <c r="BY17" i="67"/>
  <c r="BX17" i="67"/>
  <c r="BW17" i="67"/>
  <c r="BV17" i="67"/>
  <c r="BU17" i="67"/>
  <c r="BS17" i="67"/>
  <c r="BR17" i="67"/>
  <c r="BQ17" i="67"/>
  <c r="BP17" i="67"/>
  <c r="BM17" i="67"/>
  <c r="BL17" i="67"/>
  <c r="BK17" i="67"/>
  <c r="BJ17" i="67"/>
  <c r="BI17" i="67"/>
  <c r="BH17" i="67"/>
  <c r="CA16" i="67"/>
  <c r="BZ16" i="67"/>
  <c r="BY16" i="67"/>
  <c r="BX16" i="67"/>
  <c r="BW16" i="67"/>
  <c r="BV16" i="67"/>
  <c r="BU16" i="67"/>
  <c r="BS16" i="67"/>
  <c r="BR16" i="67"/>
  <c r="BQ16" i="67"/>
  <c r="BO16" i="67"/>
  <c r="BN16" i="67"/>
  <c r="BM16" i="67"/>
  <c r="BL16" i="67"/>
  <c r="BI16" i="67"/>
  <c r="BH16" i="67"/>
  <c r="CA15" i="67"/>
  <c r="BZ15" i="67"/>
  <c r="BY15" i="67"/>
  <c r="BX15" i="67"/>
  <c r="BW15" i="67"/>
  <c r="BV15" i="67"/>
  <c r="BU15" i="67"/>
  <c r="BS15" i="67"/>
  <c r="BR15" i="67"/>
  <c r="BP15" i="67"/>
  <c r="BO15" i="67"/>
  <c r="BN15" i="67"/>
  <c r="BM15" i="67"/>
  <c r="BK15" i="67"/>
  <c r="BJ15" i="67"/>
  <c r="BI15" i="67"/>
  <c r="CA14" i="67"/>
  <c r="BZ14" i="67"/>
  <c r="BY14" i="67"/>
  <c r="BX14" i="67"/>
  <c r="BW14" i="67"/>
  <c r="BV14" i="67"/>
  <c r="BU14" i="67"/>
  <c r="BR14" i="67"/>
  <c r="BQ14" i="67"/>
  <c r="BP14" i="67"/>
  <c r="BO14" i="67"/>
  <c r="BM14" i="67"/>
  <c r="BK14" i="67"/>
  <c r="BJ14" i="67"/>
  <c r="CA13" i="67"/>
  <c r="BZ13" i="67"/>
  <c r="BY13" i="67"/>
  <c r="BX13" i="67"/>
  <c r="BW13" i="67"/>
  <c r="BV13" i="67"/>
  <c r="BU13" i="67"/>
  <c r="BR13" i="67"/>
  <c r="BQ13" i="67"/>
  <c r="BP13" i="67"/>
  <c r="BO13" i="67"/>
  <c r="BM13" i="67"/>
  <c r="BL13" i="67"/>
  <c r="BK13" i="67"/>
  <c r="BJ13" i="67"/>
  <c r="BH13" i="67"/>
  <c r="BZ12" i="67"/>
  <c r="BY12" i="67"/>
  <c r="BX12" i="67"/>
  <c r="BW12" i="67"/>
  <c r="BV12" i="67"/>
  <c r="BU12" i="67"/>
  <c r="BR12" i="67"/>
  <c r="BQ12" i="67"/>
  <c r="BO12" i="67"/>
  <c r="BN12" i="67"/>
  <c r="BM12" i="67"/>
  <c r="BL12" i="67"/>
  <c r="BI12" i="67"/>
  <c r="BH12" i="67"/>
  <c r="BZ11" i="67"/>
  <c r="BY11" i="67"/>
  <c r="BX11" i="67"/>
  <c r="BW11" i="67"/>
  <c r="BV11" i="67"/>
  <c r="BU11" i="67"/>
  <c r="BR11" i="67"/>
  <c r="BQ11" i="67"/>
  <c r="BP11" i="67"/>
  <c r="BM11" i="67"/>
  <c r="BL11" i="67"/>
  <c r="BK11" i="67"/>
  <c r="BH11" i="67"/>
  <c r="BG96" i="67"/>
  <c r="BG95" i="67"/>
  <c r="BG93" i="67"/>
  <c r="BG92" i="67"/>
  <c r="BG91" i="67"/>
  <c r="BG90" i="67"/>
  <c r="BG89" i="67"/>
  <c r="BG88" i="67"/>
  <c r="BG87" i="67"/>
  <c r="BG86" i="67"/>
  <c r="BG85" i="67"/>
  <c r="BG83" i="67"/>
  <c r="BG82" i="67"/>
  <c r="BG80" i="67"/>
  <c r="BG79" i="67"/>
  <c r="BG78" i="67"/>
  <c r="BG77" i="67"/>
  <c r="BG76" i="67"/>
  <c r="BG75" i="67"/>
  <c r="BG74" i="67"/>
  <c r="BG73" i="67"/>
  <c r="BG72" i="67"/>
  <c r="BG69" i="67"/>
  <c r="BG68" i="67"/>
  <c r="BG66" i="67"/>
  <c r="BG65" i="67"/>
  <c r="BG64" i="67"/>
  <c r="BG63" i="67"/>
  <c r="BG62" i="67"/>
  <c r="BG61" i="67"/>
  <c r="BG60" i="67"/>
  <c r="BG59" i="67"/>
  <c r="BG58" i="67"/>
  <c r="BG56" i="67"/>
  <c r="BG55" i="67"/>
  <c r="BG52" i="67"/>
  <c r="BG51" i="67"/>
  <c r="BG49" i="67"/>
  <c r="BG48" i="67"/>
  <c r="BG47" i="67"/>
  <c r="BG46" i="67"/>
  <c r="BG45" i="67"/>
  <c r="BG44" i="67"/>
  <c r="BG43" i="67"/>
  <c r="BG42" i="67"/>
  <c r="BG41" i="67"/>
  <c r="BG39" i="67"/>
  <c r="BG38" i="67"/>
  <c r="BG37" i="67"/>
  <c r="BG34" i="67"/>
  <c r="BG33" i="67"/>
  <c r="BG31" i="67"/>
  <c r="BG30" i="67"/>
  <c r="BG29" i="67"/>
  <c r="BG28" i="67"/>
  <c r="BG27" i="67"/>
  <c r="BG26" i="67"/>
  <c r="BG25" i="67"/>
  <c r="BG24" i="67"/>
  <c r="BG23" i="67"/>
  <c r="BG21" i="67"/>
  <c r="BG20" i="67"/>
  <c r="BG17" i="67"/>
  <c r="BG16" i="67"/>
  <c r="BG14" i="67"/>
  <c r="BG13" i="67"/>
  <c r="BG11" i="67"/>
  <c r="BX35" i="66"/>
  <c r="BV35" i="66"/>
  <c r="BR35" i="66"/>
  <c r="BM35" i="66"/>
  <c r="BK35" i="66"/>
  <c r="BG35" i="66"/>
  <c r="BD35" i="66"/>
  <c r="BX96" i="66"/>
  <c r="BW96" i="66"/>
  <c r="BV96" i="66"/>
  <c r="BU96" i="66"/>
  <c r="BT96" i="66"/>
  <c r="BS96" i="66"/>
  <c r="BR96" i="66"/>
  <c r="BQ96" i="66"/>
  <c r="BP96" i="66"/>
  <c r="BO96" i="66"/>
  <c r="BN96" i="66"/>
  <c r="BM96" i="66"/>
  <c r="BL96" i="66"/>
  <c r="BK96" i="66"/>
  <c r="BJ96" i="66"/>
  <c r="BI96" i="66"/>
  <c r="BH96" i="66"/>
  <c r="BG96" i="66"/>
  <c r="BF96" i="66"/>
  <c r="BE96" i="66"/>
  <c r="BD96" i="66"/>
  <c r="BX95" i="66"/>
  <c r="BW95" i="66"/>
  <c r="BV95" i="66"/>
  <c r="BU95" i="66"/>
  <c r="BT95" i="66"/>
  <c r="BS95" i="66"/>
  <c r="BR95" i="66"/>
  <c r="BQ95" i="66"/>
  <c r="BP95" i="66"/>
  <c r="BO95" i="66"/>
  <c r="BN95" i="66"/>
  <c r="BM95" i="66"/>
  <c r="BL95" i="66"/>
  <c r="BK95" i="66"/>
  <c r="BJ95" i="66"/>
  <c r="BI95" i="66"/>
  <c r="BH95" i="66"/>
  <c r="BG95" i="66"/>
  <c r="BF95" i="66"/>
  <c r="BE95" i="66"/>
  <c r="BD95" i="66"/>
  <c r="BX93" i="66"/>
  <c r="BW93" i="66"/>
  <c r="BV93" i="66"/>
  <c r="BU93" i="66"/>
  <c r="BT93" i="66"/>
  <c r="BS93" i="66"/>
  <c r="BR93" i="66"/>
  <c r="BQ93" i="66"/>
  <c r="BP93" i="66"/>
  <c r="BO93" i="66"/>
  <c r="BN93" i="66"/>
  <c r="BM93" i="66"/>
  <c r="BL93" i="66"/>
  <c r="BK93" i="66"/>
  <c r="BJ93" i="66"/>
  <c r="BI93" i="66"/>
  <c r="BH93" i="66"/>
  <c r="BG93" i="66"/>
  <c r="BF93" i="66"/>
  <c r="BE93" i="66"/>
  <c r="BX92" i="66"/>
  <c r="BW92" i="66"/>
  <c r="BV92" i="66"/>
  <c r="BU92" i="66"/>
  <c r="BT92" i="66"/>
  <c r="BS92" i="66"/>
  <c r="BR92" i="66"/>
  <c r="BQ92" i="66"/>
  <c r="BP92" i="66"/>
  <c r="BO92" i="66"/>
  <c r="BN92" i="66"/>
  <c r="BM92" i="66"/>
  <c r="BL92" i="66"/>
  <c r="BK92" i="66"/>
  <c r="BJ92" i="66"/>
  <c r="BI92" i="66"/>
  <c r="BH92" i="66"/>
  <c r="BG92" i="66"/>
  <c r="BF92" i="66"/>
  <c r="BE92" i="66"/>
  <c r="BD92" i="66"/>
  <c r="BX91" i="66"/>
  <c r="BW91" i="66"/>
  <c r="BV91" i="66"/>
  <c r="BU91" i="66"/>
  <c r="BT91" i="66"/>
  <c r="BS91" i="66"/>
  <c r="BR91" i="66"/>
  <c r="BQ91" i="66"/>
  <c r="BP91" i="66"/>
  <c r="BO91" i="66"/>
  <c r="BN91" i="66"/>
  <c r="BM91" i="66"/>
  <c r="BL91" i="66"/>
  <c r="BK91" i="66"/>
  <c r="BJ91" i="66"/>
  <c r="BI91" i="66"/>
  <c r="BH91" i="66"/>
  <c r="BG91" i="66"/>
  <c r="BF91" i="66"/>
  <c r="BE91" i="66"/>
  <c r="BD91" i="66"/>
  <c r="BX90" i="66"/>
  <c r="BW90" i="66"/>
  <c r="BV90" i="66"/>
  <c r="BU90" i="66"/>
  <c r="BT90" i="66"/>
  <c r="BS90" i="66"/>
  <c r="BR90" i="66"/>
  <c r="BQ90" i="66"/>
  <c r="BP90" i="66"/>
  <c r="BO90" i="66"/>
  <c r="BN90" i="66"/>
  <c r="BM90" i="66"/>
  <c r="BL90" i="66"/>
  <c r="BK90" i="66"/>
  <c r="BJ90" i="66"/>
  <c r="BI90" i="66"/>
  <c r="BH90" i="66"/>
  <c r="BG90" i="66"/>
  <c r="BF90" i="66"/>
  <c r="BE90" i="66"/>
  <c r="BD90" i="66"/>
  <c r="BX89" i="66"/>
  <c r="BW89" i="66"/>
  <c r="BV89" i="66"/>
  <c r="BU89" i="66"/>
  <c r="BT89" i="66"/>
  <c r="BS89" i="66"/>
  <c r="BR89" i="66"/>
  <c r="BQ89" i="66"/>
  <c r="BP89" i="66"/>
  <c r="BO89" i="66"/>
  <c r="BN89" i="66"/>
  <c r="BM89" i="66"/>
  <c r="BL89" i="66"/>
  <c r="BK89" i="66"/>
  <c r="BJ89" i="66"/>
  <c r="BI89" i="66"/>
  <c r="BH89" i="66"/>
  <c r="BG89" i="66"/>
  <c r="BF89" i="66"/>
  <c r="BE89" i="66"/>
  <c r="BD89" i="66"/>
  <c r="BX88" i="66"/>
  <c r="BW88" i="66"/>
  <c r="BV88" i="66"/>
  <c r="BU88" i="66"/>
  <c r="BT88" i="66"/>
  <c r="BS88" i="66"/>
  <c r="BR88" i="66"/>
  <c r="BQ88" i="66"/>
  <c r="BP88" i="66"/>
  <c r="BO88" i="66"/>
  <c r="BN88" i="66"/>
  <c r="BM88" i="66"/>
  <c r="BL88" i="66"/>
  <c r="BK88" i="66"/>
  <c r="BJ88" i="66"/>
  <c r="BI88" i="66"/>
  <c r="BH88" i="66"/>
  <c r="BG88" i="66"/>
  <c r="BF88" i="66"/>
  <c r="BE88" i="66"/>
  <c r="BD88" i="66"/>
  <c r="BX87" i="66"/>
  <c r="BW87" i="66"/>
  <c r="BV87" i="66"/>
  <c r="BU87" i="66"/>
  <c r="BT87" i="66"/>
  <c r="BS87" i="66"/>
  <c r="BR87" i="66"/>
  <c r="BQ87" i="66"/>
  <c r="BP87" i="66"/>
  <c r="BO87" i="66"/>
  <c r="BN87" i="66"/>
  <c r="BM87" i="66"/>
  <c r="BL87" i="66"/>
  <c r="BK87" i="66"/>
  <c r="BJ87" i="66"/>
  <c r="BI87" i="66"/>
  <c r="BH87" i="66"/>
  <c r="BG87" i="66"/>
  <c r="BF87" i="66"/>
  <c r="BE87" i="66"/>
  <c r="BD87" i="66"/>
  <c r="BX86" i="66"/>
  <c r="BW86" i="66"/>
  <c r="BV86" i="66"/>
  <c r="BU86" i="66"/>
  <c r="BT86" i="66"/>
  <c r="BS86" i="66"/>
  <c r="BR86" i="66"/>
  <c r="BQ86" i="66"/>
  <c r="BP86" i="66"/>
  <c r="BO86" i="66"/>
  <c r="BN86" i="66"/>
  <c r="BM86" i="66"/>
  <c r="BL86" i="66"/>
  <c r="BK86" i="66"/>
  <c r="BJ86" i="66"/>
  <c r="BI86" i="66"/>
  <c r="BH86" i="66"/>
  <c r="BG86" i="66"/>
  <c r="BF86" i="66"/>
  <c r="BE86" i="66"/>
  <c r="BD86" i="66"/>
  <c r="BX85" i="66"/>
  <c r="BW85" i="66"/>
  <c r="BV85" i="66"/>
  <c r="BU85" i="66"/>
  <c r="BT85" i="66"/>
  <c r="BS85" i="66"/>
  <c r="BR85" i="66"/>
  <c r="BQ85" i="66"/>
  <c r="BP85" i="66"/>
  <c r="BO85" i="66"/>
  <c r="BN85" i="66"/>
  <c r="BM85" i="66"/>
  <c r="BL85" i="66"/>
  <c r="BK85" i="66"/>
  <c r="BJ85" i="66"/>
  <c r="BI85" i="66"/>
  <c r="BH85" i="66"/>
  <c r="BG85" i="66"/>
  <c r="BF85" i="66"/>
  <c r="BE85" i="66"/>
  <c r="BD85" i="66"/>
  <c r="BX83" i="66"/>
  <c r="BW83" i="66"/>
  <c r="BV83" i="66"/>
  <c r="BU83" i="66"/>
  <c r="BT83" i="66"/>
  <c r="BS83" i="66"/>
  <c r="BR83" i="66"/>
  <c r="BQ83" i="66"/>
  <c r="BP83" i="66"/>
  <c r="BO83" i="66"/>
  <c r="BN83" i="66"/>
  <c r="BM83" i="66"/>
  <c r="BL83" i="66"/>
  <c r="BK83" i="66"/>
  <c r="BJ83" i="66"/>
  <c r="BI83" i="66"/>
  <c r="BH83" i="66"/>
  <c r="BG83" i="66"/>
  <c r="BF83" i="66"/>
  <c r="BE83" i="66"/>
  <c r="BD83" i="66"/>
  <c r="BX82" i="66"/>
  <c r="BW82" i="66"/>
  <c r="BV82" i="66"/>
  <c r="BU82" i="66"/>
  <c r="BT82" i="66"/>
  <c r="BS82" i="66"/>
  <c r="BR82" i="66"/>
  <c r="BQ82" i="66"/>
  <c r="BP82" i="66"/>
  <c r="BO82" i="66"/>
  <c r="BN82" i="66"/>
  <c r="BM82" i="66"/>
  <c r="BL82" i="66"/>
  <c r="BK82" i="66"/>
  <c r="BJ82" i="66"/>
  <c r="BI82" i="66"/>
  <c r="BH82" i="66"/>
  <c r="BG82" i="66"/>
  <c r="BF82" i="66"/>
  <c r="BE82" i="66"/>
  <c r="BD82" i="66"/>
  <c r="BX80" i="66"/>
  <c r="BW80" i="66"/>
  <c r="BV80" i="66"/>
  <c r="BU80" i="66"/>
  <c r="BT80" i="66"/>
  <c r="BS80" i="66"/>
  <c r="BR80" i="66"/>
  <c r="BQ80" i="66"/>
  <c r="BP80" i="66"/>
  <c r="BO80" i="66"/>
  <c r="BN80" i="66"/>
  <c r="BM80" i="66"/>
  <c r="BL80" i="66"/>
  <c r="BK80" i="66"/>
  <c r="BJ80" i="66"/>
  <c r="BI80" i="66"/>
  <c r="BH80" i="66"/>
  <c r="BG80" i="66"/>
  <c r="BF80" i="66"/>
  <c r="BE80" i="66"/>
  <c r="BD80" i="66"/>
  <c r="BX79" i="66"/>
  <c r="BW79" i="66"/>
  <c r="BV79" i="66"/>
  <c r="BU79" i="66"/>
  <c r="BT79" i="66"/>
  <c r="BS79" i="66"/>
  <c r="BR79" i="66"/>
  <c r="BQ79" i="66"/>
  <c r="BP79" i="66"/>
  <c r="BO79" i="66"/>
  <c r="BN79" i="66"/>
  <c r="BM79" i="66"/>
  <c r="BL79" i="66"/>
  <c r="BK79" i="66"/>
  <c r="BJ79" i="66"/>
  <c r="BI79" i="66"/>
  <c r="BH79" i="66"/>
  <c r="BG79" i="66"/>
  <c r="BF79" i="66"/>
  <c r="BE79" i="66"/>
  <c r="BD79" i="66"/>
  <c r="BX78" i="66"/>
  <c r="BW78" i="66"/>
  <c r="BV78" i="66"/>
  <c r="BU78" i="66"/>
  <c r="BT78" i="66"/>
  <c r="BS78" i="66"/>
  <c r="BR78" i="66"/>
  <c r="BQ78" i="66"/>
  <c r="BP78" i="66"/>
  <c r="BO78" i="66"/>
  <c r="BN78" i="66"/>
  <c r="BM78" i="66"/>
  <c r="BL78" i="66"/>
  <c r="BK78" i="66"/>
  <c r="BJ78" i="66"/>
  <c r="BI78" i="66"/>
  <c r="BH78" i="66"/>
  <c r="BG78" i="66"/>
  <c r="BF78" i="66"/>
  <c r="BE78" i="66"/>
  <c r="BD78" i="66"/>
  <c r="BX77" i="66"/>
  <c r="BW77" i="66"/>
  <c r="BV77" i="66"/>
  <c r="BU77" i="66"/>
  <c r="BT77" i="66"/>
  <c r="BS77" i="66"/>
  <c r="BR77" i="66"/>
  <c r="BQ77" i="66"/>
  <c r="BP77" i="66"/>
  <c r="BO77" i="66"/>
  <c r="BN77" i="66"/>
  <c r="BM77" i="66"/>
  <c r="BL77" i="66"/>
  <c r="BK77" i="66"/>
  <c r="BJ77" i="66"/>
  <c r="BI77" i="66"/>
  <c r="BH77" i="66"/>
  <c r="BG77" i="66"/>
  <c r="BF77" i="66"/>
  <c r="BE77" i="66"/>
  <c r="BD77" i="66"/>
  <c r="BX76" i="66"/>
  <c r="BW76" i="66"/>
  <c r="BV76" i="66"/>
  <c r="BU76" i="66"/>
  <c r="BT76" i="66"/>
  <c r="BS76" i="66"/>
  <c r="BR76" i="66"/>
  <c r="BQ76" i="66"/>
  <c r="BP76" i="66"/>
  <c r="BO76" i="66"/>
  <c r="BN76" i="66"/>
  <c r="BM76" i="66"/>
  <c r="BL76" i="66"/>
  <c r="BK76" i="66"/>
  <c r="BJ76" i="66"/>
  <c r="BI76" i="66"/>
  <c r="BH76" i="66"/>
  <c r="BG76" i="66"/>
  <c r="BF76" i="66"/>
  <c r="BE76" i="66"/>
  <c r="BD76" i="66"/>
  <c r="BX75" i="66"/>
  <c r="BW75" i="66"/>
  <c r="BV75" i="66"/>
  <c r="BU75" i="66"/>
  <c r="BT75" i="66"/>
  <c r="BS75" i="66"/>
  <c r="BR75" i="66"/>
  <c r="BQ75" i="66"/>
  <c r="BP75" i="66"/>
  <c r="BO75" i="66"/>
  <c r="BN75" i="66"/>
  <c r="BM75" i="66"/>
  <c r="BL75" i="66"/>
  <c r="BK75" i="66"/>
  <c r="BJ75" i="66"/>
  <c r="BI75" i="66"/>
  <c r="BH75" i="66"/>
  <c r="BG75" i="66"/>
  <c r="BF75" i="66"/>
  <c r="BE75" i="66"/>
  <c r="BD75" i="66"/>
  <c r="BX74" i="66"/>
  <c r="BW74" i="66"/>
  <c r="BV74" i="66"/>
  <c r="BU74" i="66"/>
  <c r="BT74" i="66"/>
  <c r="BS74" i="66"/>
  <c r="BR74" i="66"/>
  <c r="BQ74" i="66"/>
  <c r="BP74" i="66"/>
  <c r="BO74" i="66"/>
  <c r="BN74" i="66"/>
  <c r="BM74" i="66"/>
  <c r="BL74" i="66"/>
  <c r="BK74" i="66"/>
  <c r="BJ74" i="66"/>
  <c r="BI74" i="66"/>
  <c r="BH74" i="66"/>
  <c r="BG74" i="66"/>
  <c r="BF74" i="66"/>
  <c r="BE74" i="66"/>
  <c r="BD74" i="66"/>
  <c r="BX73" i="66"/>
  <c r="BW73" i="66"/>
  <c r="BV73" i="66"/>
  <c r="BU73" i="66"/>
  <c r="BT73" i="66"/>
  <c r="BS73" i="66"/>
  <c r="BR73" i="66"/>
  <c r="BQ73" i="66"/>
  <c r="BP73" i="66"/>
  <c r="BO73" i="66"/>
  <c r="BN73" i="66"/>
  <c r="BM73" i="66"/>
  <c r="BL73" i="66"/>
  <c r="BK73" i="66"/>
  <c r="BJ73" i="66"/>
  <c r="BI73" i="66"/>
  <c r="BG73" i="66"/>
  <c r="BF73" i="66"/>
  <c r="BE73" i="66"/>
  <c r="BD73" i="66"/>
  <c r="BX72" i="66"/>
  <c r="BW72" i="66"/>
  <c r="BV72" i="66"/>
  <c r="BU72" i="66"/>
  <c r="BT72" i="66"/>
  <c r="BS72" i="66"/>
  <c r="BR72" i="66"/>
  <c r="BQ72" i="66"/>
  <c r="BP72" i="66"/>
  <c r="BO72" i="66"/>
  <c r="BN72" i="66"/>
  <c r="BM72" i="66"/>
  <c r="BL72" i="66"/>
  <c r="BK72" i="66"/>
  <c r="BJ72" i="66"/>
  <c r="BI72" i="66"/>
  <c r="BH72" i="66"/>
  <c r="BG72" i="66"/>
  <c r="BF72" i="66"/>
  <c r="BE72" i="66"/>
  <c r="BD72" i="66"/>
  <c r="BX69" i="66"/>
  <c r="BW69" i="66"/>
  <c r="BV69" i="66"/>
  <c r="BU69" i="66"/>
  <c r="BT69" i="66"/>
  <c r="BS69" i="66"/>
  <c r="BR69" i="66"/>
  <c r="BQ69" i="66"/>
  <c r="BP69" i="66"/>
  <c r="BO69" i="66"/>
  <c r="BN69" i="66"/>
  <c r="BM69" i="66"/>
  <c r="BL69" i="66"/>
  <c r="BK69" i="66"/>
  <c r="BJ69" i="66"/>
  <c r="BI69" i="66"/>
  <c r="BH69" i="66"/>
  <c r="BG69" i="66"/>
  <c r="BF69" i="66"/>
  <c r="BE69" i="66"/>
  <c r="BD69" i="66"/>
  <c r="BX68" i="66"/>
  <c r="BW68" i="66"/>
  <c r="BV68" i="66"/>
  <c r="BU68" i="66"/>
  <c r="BT68" i="66"/>
  <c r="BS68" i="66"/>
  <c r="BR68" i="66"/>
  <c r="BQ68" i="66"/>
  <c r="BP68" i="66"/>
  <c r="BO68" i="66"/>
  <c r="BN68" i="66"/>
  <c r="BM68" i="66"/>
  <c r="BL68" i="66"/>
  <c r="BK68" i="66"/>
  <c r="BJ68" i="66"/>
  <c r="BI68" i="66"/>
  <c r="BH68" i="66"/>
  <c r="BG68" i="66"/>
  <c r="BF68" i="66"/>
  <c r="BE68" i="66"/>
  <c r="BD68" i="66"/>
  <c r="BX66" i="66"/>
  <c r="BW66" i="66"/>
  <c r="BV66" i="66"/>
  <c r="BU66" i="66"/>
  <c r="BT66" i="66"/>
  <c r="BS66" i="66"/>
  <c r="BR66" i="66"/>
  <c r="BQ66" i="66"/>
  <c r="BP66" i="66"/>
  <c r="BO66" i="66"/>
  <c r="BN66" i="66"/>
  <c r="BM66" i="66"/>
  <c r="BL66" i="66"/>
  <c r="BK66" i="66"/>
  <c r="BJ66" i="66"/>
  <c r="BI66" i="66"/>
  <c r="BH66" i="66"/>
  <c r="BG66" i="66"/>
  <c r="BF66" i="66"/>
  <c r="BE66" i="66"/>
  <c r="BD66" i="66"/>
  <c r="BX65" i="66"/>
  <c r="BW65" i="66"/>
  <c r="BV65" i="66"/>
  <c r="BU65" i="66"/>
  <c r="BT65" i="66"/>
  <c r="BS65" i="66"/>
  <c r="BR65" i="66"/>
  <c r="BQ65" i="66"/>
  <c r="BP65" i="66"/>
  <c r="BO65" i="66"/>
  <c r="BN65" i="66"/>
  <c r="BM65" i="66"/>
  <c r="BL65" i="66"/>
  <c r="BK65" i="66"/>
  <c r="BJ65" i="66"/>
  <c r="BI65" i="66"/>
  <c r="BH65" i="66"/>
  <c r="BG65" i="66"/>
  <c r="BF65" i="66"/>
  <c r="BE65" i="66"/>
  <c r="BD65" i="66"/>
  <c r="BX64" i="66"/>
  <c r="BW64" i="66"/>
  <c r="BV64" i="66"/>
  <c r="BU64" i="66"/>
  <c r="BT64" i="66"/>
  <c r="BS64" i="66"/>
  <c r="BR64" i="66"/>
  <c r="BQ64" i="66"/>
  <c r="BP64" i="66"/>
  <c r="BO64" i="66"/>
  <c r="BN64" i="66"/>
  <c r="BM64" i="66"/>
  <c r="BL64" i="66"/>
  <c r="BK64" i="66"/>
  <c r="BJ64" i="66"/>
  <c r="BI64" i="66"/>
  <c r="BH64" i="66"/>
  <c r="BG64" i="66"/>
  <c r="BF64" i="66"/>
  <c r="BE64" i="66"/>
  <c r="BD64" i="66"/>
  <c r="BX63" i="66"/>
  <c r="BW63" i="66"/>
  <c r="BV63" i="66"/>
  <c r="BU63" i="66"/>
  <c r="BT63" i="66"/>
  <c r="BS63" i="66"/>
  <c r="BR63" i="66"/>
  <c r="BQ63" i="66"/>
  <c r="BP63" i="66"/>
  <c r="BO63" i="66"/>
  <c r="BN63" i="66"/>
  <c r="BM63" i="66"/>
  <c r="BL63" i="66"/>
  <c r="BK63" i="66"/>
  <c r="BJ63" i="66"/>
  <c r="BI63" i="66"/>
  <c r="BH63" i="66"/>
  <c r="BG63" i="66"/>
  <c r="BF63" i="66"/>
  <c r="BE63" i="66"/>
  <c r="BD63" i="66"/>
  <c r="BX62" i="66"/>
  <c r="BW62" i="66"/>
  <c r="BV62" i="66"/>
  <c r="BU62" i="66"/>
  <c r="BT62" i="66"/>
  <c r="BS62" i="66"/>
  <c r="BR62" i="66"/>
  <c r="BQ62" i="66"/>
  <c r="BP62" i="66"/>
  <c r="BO62" i="66"/>
  <c r="BN62" i="66"/>
  <c r="BM62" i="66"/>
  <c r="BL62" i="66"/>
  <c r="BK62" i="66"/>
  <c r="BJ62" i="66"/>
  <c r="BI62" i="66"/>
  <c r="BH62" i="66"/>
  <c r="BG62" i="66"/>
  <c r="BF62" i="66"/>
  <c r="BE62" i="66"/>
  <c r="BD62" i="66"/>
  <c r="BX61" i="66"/>
  <c r="BW61" i="66"/>
  <c r="BV61" i="66"/>
  <c r="BU61" i="66"/>
  <c r="BT61" i="66"/>
  <c r="BS61" i="66"/>
  <c r="BR61" i="66"/>
  <c r="BQ61" i="66"/>
  <c r="BP61" i="66"/>
  <c r="BO61" i="66"/>
  <c r="BN61" i="66"/>
  <c r="BM61" i="66"/>
  <c r="BL61" i="66"/>
  <c r="BK61" i="66"/>
  <c r="BJ61" i="66"/>
  <c r="BI61" i="66"/>
  <c r="BH61" i="66"/>
  <c r="BG61" i="66"/>
  <c r="BF61" i="66"/>
  <c r="BE61" i="66"/>
  <c r="BD61" i="66"/>
  <c r="BX60" i="66"/>
  <c r="BW60" i="66"/>
  <c r="BV60" i="66"/>
  <c r="BU60" i="66"/>
  <c r="BT60" i="66"/>
  <c r="BS60" i="66"/>
  <c r="BR60" i="66"/>
  <c r="BQ60" i="66"/>
  <c r="BP60" i="66"/>
  <c r="BO60" i="66"/>
  <c r="BN60" i="66"/>
  <c r="BM60" i="66"/>
  <c r="BL60" i="66"/>
  <c r="BK60" i="66"/>
  <c r="BJ60" i="66"/>
  <c r="BI60" i="66"/>
  <c r="BH60" i="66"/>
  <c r="BG60" i="66"/>
  <c r="BF60" i="66"/>
  <c r="BE60" i="66"/>
  <c r="BD60" i="66"/>
  <c r="BX59" i="66"/>
  <c r="BW59" i="66"/>
  <c r="BV59" i="66"/>
  <c r="BU59" i="66"/>
  <c r="BT59" i="66"/>
  <c r="BS59" i="66"/>
  <c r="BR59" i="66"/>
  <c r="BQ59" i="66"/>
  <c r="BP59" i="66"/>
  <c r="BO59" i="66"/>
  <c r="BN59" i="66"/>
  <c r="BM59" i="66"/>
  <c r="BL59" i="66"/>
  <c r="BK59" i="66"/>
  <c r="BJ59" i="66"/>
  <c r="BI59" i="66"/>
  <c r="BH59" i="66"/>
  <c r="BG59" i="66"/>
  <c r="BF59" i="66"/>
  <c r="BE59" i="66"/>
  <c r="BD59" i="66"/>
  <c r="BX58" i="66"/>
  <c r="BW58" i="66"/>
  <c r="BV58" i="66"/>
  <c r="BU58" i="66"/>
  <c r="BT58" i="66"/>
  <c r="BS58" i="66"/>
  <c r="BR58" i="66"/>
  <c r="BQ58" i="66"/>
  <c r="BP58" i="66"/>
  <c r="BO58" i="66"/>
  <c r="BN58" i="66"/>
  <c r="BM58" i="66"/>
  <c r="BL58" i="66"/>
  <c r="BK58" i="66"/>
  <c r="BJ58" i="66"/>
  <c r="BI58" i="66"/>
  <c r="BH58" i="66"/>
  <c r="BG58" i="66"/>
  <c r="BF58" i="66"/>
  <c r="BE58" i="66"/>
  <c r="BD58" i="66"/>
  <c r="BX56" i="66"/>
  <c r="BW56" i="66"/>
  <c r="BV56" i="66"/>
  <c r="BU56" i="66"/>
  <c r="BT56" i="66"/>
  <c r="BS56" i="66"/>
  <c r="BR56" i="66"/>
  <c r="BQ56" i="66"/>
  <c r="BP56" i="66"/>
  <c r="BO56" i="66"/>
  <c r="BN56" i="66"/>
  <c r="BM56" i="66"/>
  <c r="BL56" i="66"/>
  <c r="BK56" i="66"/>
  <c r="BJ56" i="66"/>
  <c r="BI56" i="66"/>
  <c r="BH56" i="66"/>
  <c r="BG56" i="66"/>
  <c r="BF56" i="66"/>
  <c r="BE56" i="66"/>
  <c r="BD56" i="66"/>
  <c r="BX55" i="66"/>
  <c r="BW55" i="66"/>
  <c r="BV55" i="66"/>
  <c r="BU55" i="66"/>
  <c r="BT55" i="66"/>
  <c r="BS55" i="66"/>
  <c r="BR55" i="66"/>
  <c r="BQ55" i="66"/>
  <c r="BP55" i="66"/>
  <c r="BO55" i="66"/>
  <c r="BN55" i="66"/>
  <c r="BM55" i="66"/>
  <c r="BL55" i="66"/>
  <c r="BK55" i="66"/>
  <c r="BJ55" i="66"/>
  <c r="BI55" i="66"/>
  <c r="BH55" i="66"/>
  <c r="BG55" i="66"/>
  <c r="BF55" i="66"/>
  <c r="BE55" i="66"/>
  <c r="BD55" i="66"/>
  <c r="BX54" i="66"/>
  <c r="BV54" i="66"/>
  <c r="BU54" i="66"/>
  <c r="BT54" i="66"/>
  <c r="BS54" i="66"/>
  <c r="BR54" i="66"/>
  <c r="BQ54" i="66"/>
  <c r="BP54" i="66"/>
  <c r="BO54" i="66"/>
  <c r="BM54" i="66"/>
  <c r="BL54" i="66"/>
  <c r="BK54" i="66"/>
  <c r="BJ54" i="66"/>
  <c r="BI54" i="66"/>
  <c r="BH54" i="66"/>
  <c r="BG54" i="66"/>
  <c r="BF54" i="66"/>
  <c r="BD54" i="66"/>
  <c r="BX52" i="66"/>
  <c r="BW52" i="66"/>
  <c r="BV52" i="66"/>
  <c r="BU52" i="66"/>
  <c r="BT52" i="66"/>
  <c r="BS52" i="66"/>
  <c r="BR52" i="66"/>
  <c r="BQ52" i="66"/>
  <c r="BP52" i="66"/>
  <c r="BO52" i="66"/>
  <c r="BN52" i="66"/>
  <c r="BM52" i="66"/>
  <c r="BL52" i="66"/>
  <c r="BK52" i="66"/>
  <c r="BJ52" i="66"/>
  <c r="BI52" i="66"/>
  <c r="BH52" i="66"/>
  <c r="BG52" i="66"/>
  <c r="BF52" i="66"/>
  <c r="BE52" i="66"/>
  <c r="BD52" i="66"/>
  <c r="BX51" i="66"/>
  <c r="BW51" i="66"/>
  <c r="BV51" i="66"/>
  <c r="BU51" i="66"/>
  <c r="BT51" i="66"/>
  <c r="BS51" i="66"/>
  <c r="BR51" i="66"/>
  <c r="BQ51" i="66"/>
  <c r="BP51" i="66"/>
  <c r="BO51" i="66"/>
  <c r="BN51" i="66"/>
  <c r="BM51" i="66"/>
  <c r="BL51" i="66"/>
  <c r="BK51" i="66"/>
  <c r="BJ51" i="66"/>
  <c r="BI51" i="66"/>
  <c r="BG51" i="66"/>
  <c r="BF51" i="66"/>
  <c r="BE51" i="66"/>
  <c r="BD51" i="66"/>
  <c r="BX49" i="66"/>
  <c r="BW49" i="66"/>
  <c r="BV49" i="66"/>
  <c r="BU49" i="66"/>
  <c r="BT49" i="66"/>
  <c r="BS49" i="66"/>
  <c r="BR49" i="66"/>
  <c r="BQ49" i="66"/>
  <c r="BP49" i="66"/>
  <c r="BO49" i="66"/>
  <c r="BN49" i="66"/>
  <c r="BM49" i="66"/>
  <c r="BL49" i="66"/>
  <c r="BK49" i="66"/>
  <c r="BI49" i="66"/>
  <c r="BH49" i="66"/>
  <c r="BG49" i="66"/>
  <c r="BF49" i="66"/>
  <c r="BE49" i="66"/>
  <c r="BD49" i="66"/>
  <c r="BX48" i="66"/>
  <c r="BW48" i="66"/>
  <c r="BV48" i="66"/>
  <c r="BU48" i="66"/>
  <c r="BT48" i="66"/>
  <c r="BS48" i="66"/>
  <c r="BR48" i="66"/>
  <c r="BQ48" i="66"/>
  <c r="BP48" i="66"/>
  <c r="BO48" i="66"/>
  <c r="BN48" i="66"/>
  <c r="BM48" i="66"/>
  <c r="BL48" i="66"/>
  <c r="BK48" i="66"/>
  <c r="BJ48" i="66"/>
  <c r="BI48" i="66"/>
  <c r="BH48" i="66"/>
  <c r="BG48" i="66"/>
  <c r="BF48" i="66"/>
  <c r="BE48" i="66"/>
  <c r="BD48" i="66"/>
  <c r="BX47" i="66"/>
  <c r="BW47" i="66"/>
  <c r="BV47" i="66"/>
  <c r="BU47" i="66"/>
  <c r="BT47" i="66"/>
  <c r="BS47" i="66"/>
  <c r="BR47" i="66"/>
  <c r="BQ47" i="66"/>
  <c r="BP47" i="66"/>
  <c r="BO47" i="66"/>
  <c r="BN47" i="66"/>
  <c r="BM47" i="66"/>
  <c r="BL47" i="66"/>
  <c r="BK47" i="66"/>
  <c r="BJ47" i="66"/>
  <c r="BI47" i="66"/>
  <c r="BH47" i="66"/>
  <c r="BG47" i="66"/>
  <c r="BF47" i="66"/>
  <c r="BE47" i="66"/>
  <c r="BD47" i="66"/>
  <c r="BX46" i="66"/>
  <c r="BW46" i="66"/>
  <c r="BV46" i="66"/>
  <c r="BU46" i="66"/>
  <c r="BT46" i="66"/>
  <c r="BS46" i="66"/>
  <c r="BR46" i="66"/>
  <c r="BQ46" i="66"/>
  <c r="BP46" i="66"/>
  <c r="BO46" i="66"/>
  <c r="BN46" i="66"/>
  <c r="BM46" i="66"/>
  <c r="BL46" i="66"/>
  <c r="BK46" i="66"/>
  <c r="BJ46" i="66"/>
  <c r="BI46" i="66"/>
  <c r="BH46" i="66"/>
  <c r="BG46" i="66"/>
  <c r="BF46" i="66"/>
  <c r="BE46" i="66"/>
  <c r="BD46" i="66"/>
  <c r="BX45" i="66"/>
  <c r="BW45" i="66"/>
  <c r="BV45" i="66"/>
  <c r="BU45" i="66"/>
  <c r="BT45" i="66"/>
  <c r="BS45" i="66"/>
  <c r="BR45" i="66"/>
  <c r="BQ45" i="66"/>
  <c r="BP45" i="66"/>
  <c r="BO45" i="66"/>
  <c r="BN45" i="66"/>
  <c r="BM45" i="66"/>
  <c r="BL45" i="66"/>
  <c r="BK45" i="66"/>
  <c r="BI45" i="66"/>
  <c r="BH45" i="66"/>
  <c r="BG45" i="66"/>
  <c r="BF45" i="66"/>
  <c r="BE45" i="66"/>
  <c r="BD45" i="66"/>
  <c r="BX44" i="66"/>
  <c r="BW44" i="66"/>
  <c r="BV44" i="66"/>
  <c r="BU44" i="66"/>
  <c r="BT44" i="66"/>
  <c r="BS44" i="66"/>
  <c r="BR44" i="66"/>
  <c r="BQ44" i="66"/>
  <c r="BP44" i="66"/>
  <c r="BO44" i="66"/>
  <c r="BN44" i="66"/>
  <c r="BM44" i="66"/>
  <c r="BL44" i="66"/>
  <c r="BK44" i="66"/>
  <c r="BJ44" i="66"/>
  <c r="BI44" i="66"/>
  <c r="BH44" i="66"/>
  <c r="BG44" i="66"/>
  <c r="BF44" i="66"/>
  <c r="BE44" i="66"/>
  <c r="BD44" i="66"/>
  <c r="BX43" i="66"/>
  <c r="BW43" i="66"/>
  <c r="BV43" i="66"/>
  <c r="BU43" i="66"/>
  <c r="BT43" i="66"/>
  <c r="BS43" i="66"/>
  <c r="BR43" i="66"/>
  <c r="BQ43" i="66"/>
  <c r="BP43" i="66"/>
  <c r="BO43" i="66"/>
  <c r="BN43" i="66"/>
  <c r="BM43" i="66"/>
  <c r="BL43" i="66"/>
  <c r="BK43" i="66"/>
  <c r="BJ43" i="66"/>
  <c r="BI43" i="66"/>
  <c r="BH43" i="66"/>
  <c r="BG43" i="66"/>
  <c r="BF43" i="66"/>
  <c r="BE43" i="66"/>
  <c r="BD43" i="66"/>
  <c r="BX42" i="66"/>
  <c r="BW42" i="66"/>
  <c r="BV42" i="66"/>
  <c r="BU42" i="66"/>
  <c r="BT42" i="66"/>
  <c r="BS42" i="66"/>
  <c r="BR42" i="66"/>
  <c r="BQ42" i="66"/>
  <c r="BP42" i="66"/>
  <c r="BO42" i="66"/>
  <c r="BN42" i="66"/>
  <c r="BM42" i="66"/>
  <c r="BL42" i="66"/>
  <c r="BK42" i="66"/>
  <c r="BI42" i="66"/>
  <c r="BH42" i="66"/>
  <c r="BG42" i="66"/>
  <c r="BF42" i="66"/>
  <c r="BE42" i="66"/>
  <c r="BD42" i="66"/>
  <c r="BX41" i="66"/>
  <c r="BW41" i="66"/>
  <c r="BV41" i="66"/>
  <c r="BU41" i="66"/>
  <c r="BT41" i="66"/>
  <c r="BS41" i="66"/>
  <c r="BR41" i="66"/>
  <c r="BQ41" i="66"/>
  <c r="BP41" i="66"/>
  <c r="BO41" i="66"/>
  <c r="BN41" i="66"/>
  <c r="BM41" i="66"/>
  <c r="BL41" i="66"/>
  <c r="BK41" i="66"/>
  <c r="BJ41" i="66"/>
  <c r="BI41" i="66"/>
  <c r="BH41" i="66"/>
  <c r="BG41" i="66"/>
  <c r="BF41" i="66"/>
  <c r="BE41" i="66"/>
  <c r="BD41" i="66"/>
  <c r="BX39" i="66"/>
  <c r="BW39" i="66"/>
  <c r="BV39" i="66"/>
  <c r="BU39" i="66"/>
  <c r="BT39" i="66"/>
  <c r="BS39" i="66"/>
  <c r="BR39" i="66"/>
  <c r="BQ39" i="66"/>
  <c r="BP39" i="66"/>
  <c r="BO39" i="66"/>
  <c r="BN39" i="66"/>
  <c r="BM39" i="66"/>
  <c r="BL39" i="66"/>
  <c r="BK39" i="66"/>
  <c r="BJ39" i="66"/>
  <c r="BI39" i="66"/>
  <c r="BH39" i="66"/>
  <c r="BG39" i="66"/>
  <c r="BF39" i="66"/>
  <c r="BE39" i="66"/>
  <c r="BD39" i="66"/>
  <c r="BX38" i="66"/>
  <c r="BW38" i="66"/>
  <c r="BV38" i="66"/>
  <c r="BU38" i="66"/>
  <c r="BT38" i="66"/>
  <c r="BS38" i="66"/>
  <c r="BR38" i="66"/>
  <c r="BQ38" i="66"/>
  <c r="BP38" i="66"/>
  <c r="BO38" i="66"/>
  <c r="BN38" i="66"/>
  <c r="BM38" i="66"/>
  <c r="BL38" i="66"/>
  <c r="BK38" i="66"/>
  <c r="BJ38" i="66"/>
  <c r="BI38" i="66"/>
  <c r="BH38" i="66"/>
  <c r="BG38" i="66"/>
  <c r="BF38" i="66"/>
  <c r="BD38" i="66"/>
  <c r="BX37" i="66"/>
  <c r="BW37" i="66"/>
  <c r="BV37" i="66"/>
  <c r="BU37" i="66"/>
  <c r="BT37" i="66"/>
  <c r="BS37" i="66"/>
  <c r="BR37" i="66"/>
  <c r="BQ37" i="66"/>
  <c r="BO37" i="66"/>
  <c r="BN37" i="66"/>
  <c r="BM37" i="66"/>
  <c r="BL37" i="66"/>
  <c r="BK37" i="66"/>
  <c r="BJ37" i="66"/>
  <c r="BI37" i="66"/>
  <c r="BH37" i="66"/>
  <c r="BG37" i="66"/>
  <c r="BF37" i="66"/>
  <c r="BE37" i="66"/>
  <c r="BD37" i="66"/>
  <c r="BX34" i="66"/>
  <c r="BW34" i="66"/>
  <c r="BV34" i="66"/>
  <c r="BU34" i="66"/>
  <c r="BT34" i="66"/>
  <c r="BS34" i="66"/>
  <c r="BR34" i="66"/>
  <c r="BQ34" i="66"/>
  <c r="BP34" i="66"/>
  <c r="BO34" i="66"/>
  <c r="BN34" i="66"/>
  <c r="BM34" i="66"/>
  <c r="BL34" i="66"/>
  <c r="BK34" i="66"/>
  <c r="BJ34" i="66"/>
  <c r="BI34" i="66"/>
  <c r="BH34" i="66"/>
  <c r="BG34" i="66"/>
  <c r="BF34" i="66"/>
  <c r="BE34" i="66"/>
  <c r="BD34" i="66"/>
  <c r="BX33" i="66"/>
  <c r="BW33" i="66"/>
  <c r="BV33" i="66"/>
  <c r="BU33" i="66"/>
  <c r="BT33" i="66"/>
  <c r="BS33" i="66"/>
  <c r="BR33" i="66"/>
  <c r="BQ33" i="66"/>
  <c r="BP33" i="66"/>
  <c r="BO33" i="66"/>
  <c r="BN33" i="66"/>
  <c r="BM33" i="66"/>
  <c r="BL33" i="66"/>
  <c r="BK33" i="66"/>
  <c r="BJ33" i="66"/>
  <c r="BI33" i="66"/>
  <c r="BH33" i="66"/>
  <c r="BG33" i="66"/>
  <c r="BF33" i="66"/>
  <c r="BE33" i="66"/>
  <c r="BD33" i="66"/>
  <c r="BX31" i="66"/>
  <c r="BW31" i="66"/>
  <c r="BV31" i="66"/>
  <c r="BU31" i="66"/>
  <c r="BT31" i="66"/>
  <c r="BS31" i="66"/>
  <c r="BR31" i="66"/>
  <c r="BQ31" i="66"/>
  <c r="BP31" i="66"/>
  <c r="BO31" i="66"/>
  <c r="BN31" i="66"/>
  <c r="BM31" i="66"/>
  <c r="BL31" i="66"/>
  <c r="BK31" i="66"/>
  <c r="BJ31" i="66"/>
  <c r="BI31" i="66"/>
  <c r="BH31" i="66"/>
  <c r="BG31" i="66"/>
  <c r="BF31" i="66"/>
  <c r="BE31" i="66"/>
  <c r="BD31" i="66"/>
  <c r="BX30" i="66"/>
  <c r="BW30" i="66"/>
  <c r="BV30" i="66"/>
  <c r="BU30" i="66"/>
  <c r="BT30" i="66"/>
  <c r="BS30" i="66"/>
  <c r="BR30" i="66"/>
  <c r="BQ30" i="66"/>
  <c r="BP30" i="66"/>
  <c r="BO30" i="66"/>
  <c r="BN30" i="66"/>
  <c r="BM30" i="66"/>
  <c r="BL30" i="66"/>
  <c r="BK30" i="66"/>
  <c r="BJ30" i="66"/>
  <c r="BI30" i="66"/>
  <c r="BH30" i="66"/>
  <c r="BG30" i="66"/>
  <c r="BF30" i="66"/>
  <c r="BE30" i="66"/>
  <c r="BD30" i="66"/>
  <c r="BX29" i="66"/>
  <c r="BW29" i="66"/>
  <c r="BV29" i="66"/>
  <c r="BU29" i="66"/>
  <c r="BT29" i="66"/>
  <c r="BS29" i="66"/>
  <c r="BR29" i="66"/>
  <c r="BQ29" i="66"/>
  <c r="BP29" i="66"/>
  <c r="BO29" i="66"/>
  <c r="BN29" i="66"/>
  <c r="BM29" i="66"/>
  <c r="BL29" i="66"/>
  <c r="BK29" i="66"/>
  <c r="BJ29" i="66"/>
  <c r="BI29" i="66"/>
  <c r="BH29" i="66"/>
  <c r="BG29" i="66"/>
  <c r="BF29" i="66"/>
  <c r="BE29" i="66"/>
  <c r="BD29" i="66"/>
  <c r="BX28" i="66"/>
  <c r="BW28" i="66"/>
  <c r="BV28" i="66"/>
  <c r="BU28" i="66"/>
  <c r="BT28" i="66"/>
  <c r="BS28" i="66"/>
  <c r="BR28" i="66"/>
  <c r="BQ28" i="66"/>
  <c r="BP28" i="66"/>
  <c r="BO28" i="66"/>
  <c r="BN28" i="66"/>
  <c r="BM28" i="66"/>
  <c r="BL28" i="66"/>
  <c r="BK28" i="66"/>
  <c r="BJ28" i="66"/>
  <c r="BI28" i="66"/>
  <c r="BH28" i="66"/>
  <c r="BG28" i="66"/>
  <c r="BF28" i="66"/>
  <c r="BE28" i="66"/>
  <c r="BD28" i="66"/>
  <c r="BX27" i="66"/>
  <c r="BW27" i="66"/>
  <c r="BV27" i="66"/>
  <c r="BU27" i="66"/>
  <c r="BT27" i="66"/>
  <c r="BS27" i="66"/>
  <c r="BR27" i="66"/>
  <c r="BQ27" i="66"/>
  <c r="BP27" i="66"/>
  <c r="BO27" i="66"/>
  <c r="BN27" i="66"/>
  <c r="BM27" i="66"/>
  <c r="BL27" i="66"/>
  <c r="BK27" i="66"/>
  <c r="BJ27" i="66"/>
  <c r="BI27" i="66"/>
  <c r="BH27" i="66"/>
  <c r="BG27" i="66"/>
  <c r="BF27" i="66"/>
  <c r="BE27" i="66"/>
  <c r="BD27" i="66"/>
  <c r="BX26" i="66"/>
  <c r="BW26" i="66"/>
  <c r="BV26" i="66"/>
  <c r="BU26" i="66"/>
  <c r="BT26" i="66"/>
  <c r="BS26" i="66"/>
  <c r="BR26" i="66"/>
  <c r="BQ26" i="66"/>
  <c r="BP26" i="66"/>
  <c r="BO26" i="66"/>
  <c r="BN26" i="66"/>
  <c r="BM26" i="66"/>
  <c r="BL26" i="66"/>
  <c r="BK26" i="66"/>
  <c r="BJ26" i="66"/>
  <c r="BI26" i="66"/>
  <c r="BH26" i="66"/>
  <c r="BG26" i="66"/>
  <c r="BF26" i="66"/>
  <c r="BE26" i="66"/>
  <c r="BD26" i="66"/>
  <c r="BX25" i="66"/>
  <c r="BW25" i="66"/>
  <c r="BV25" i="66"/>
  <c r="BU25" i="66"/>
  <c r="BT25" i="66"/>
  <c r="BS25" i="66"/>
  <c r="BR25" i="66"/>
  <c r="BQ25" i="66"/>
  <c r="BP25" i="66"/>
  <c r="BO25" i="66"/>
  <c r="BN25" i="66"/>
  <c r="BM25" i="66"/>
  <c r="BL25" i="66"/>
  <c r="BK25" i="66"/>
  <c r="BJ25" i="66"/>
  <c r="BI25" i="66"/>
  <c r="BH25" i="66"/>
  <c r="BG25" i="66"/>
  <c r="BF25" i="66"/>
  <c r="BE25" i="66"/>
  <c r="BD25" i="66"/>
  <c r="BX24" i="66"/>
  <c r="BW24" i="66"/>
  <c r="BV24" i="66"/>
  <c r="BU24" i="66"/>
  <c r="BT24" i="66"/>
  <c r="BS24" i="66"/>
  <c r="BR24" i="66"/>
  <c r="BQ24" i="66"/>
  <c r="BP24" i="66"/>
  <c r="BO24" i="66"/>
  <c r="BN24" i="66"/>
  <c r="BM24" i="66"/>
  <c r="BL24" i="66"/>
  <c r="BK24" i="66"/>
  <c r="BJ24" i="66"/>
  <c r="BI24" i="66"/>
  <c r="BH24" i="66"/>
  <c r="BG24" i="66"/>
  <c r="BF24" i="66"/>
  <c r="BE24" i="66"/>
  <c r="BD24" i="66"/>
  <c r="BX23" i="66"/>
  <c r="BW23" i="66"/>
  <c r="BV23" i="66"/>
  <c r="BU23" i="66"/>
  <c r="BT23" i="66"/>
  <c r="BS23" i="66"/>
  <c r="BR23" i="66"/>
  <c r="BQ23" i="66"/>
  <c r="BP23" i="66"/>
  <c r="BO23" i="66"/>
  <c r="BN23" i="66"/>
  <c r="BM23" i="66"/>
  <c r="BL23" i="66"/>
  <c r="BK23" i="66"/>
  <c r="BJ23" i="66"/>
  <c r="BI23" i="66"/>
  <c r="BH23" i="66"/>
  <c r="BG23" i="66"/>
  <c r="BF23" i="66"/>
  <c r="BE23" i="66"/>
  <c r="BD23" i="66"/>
  <c r="BX21" i="66"/>
  <c r="BW21" i="66"/>
  <c r="BV21" i="66"/>
  <c r="BU21" i="66"/>
  <c r="BT21" i="66"/>
  <c r="BS21" i="66"/>
  <c r="BR21" i="66"/>
  <c r="BQ21" i="66"/>
  <c r="BP21" i="66"/>
  <c r="BO21" i="66"/>
  <c r="BN21" i="66"/>
  <c r="BM21" i="66"/>
  <c r="BL21" i="66"/>
  <c r="BK21" i="66"/>
  <c r="BJ21" i="66"/>
  <c r="BI21" i="66"/>
  <c r="BG21" i="66"/>
  <c r="BF21" i="66"/>
  <c r="BE21" i="66"/>
  <c r="BD21" i="66"/>
  <c r="BX20" i="66"/>
  <c r="BW20" i="66"/>
  <c r="BV20" i="66"/>
  <c r="BU20" i="66"/>
  <c r="BT20" i="66"/>
  <c r="BS20" i="66"/>
  <c r="BR20" i="66"/>
  <c r="BQ20" i="66"/>
  <c r="BP20" i="66"/>
  <c r="BO20" i="66"/>
  <c r="BN20" i="66"/>
  <c r="BM20" i="66"/>
  <c r="BL20" i="66"/>
  <c r="BK20" i="66"/>
  <c r="BJ20" i="66"/>
  <c r="BI20" i="66"/>
  <c r="BG20" i="66"/>
  <c r="BF20" i="66"/>
  <c r="BE20" i="66"/>
  <c r="BD20" i="66"/>
  <c r="BR18" i="66"/>
  <c r="BW17" i="66"/>
  <c r="BV17" i="66"/>
  <c r="BU17" i="66"/>
  <c r="BT17" i="66"/>
  <c r="BR17" i="66"/>
  <c r="BQ17" i="66"/>
  <c r="BP17" i="66"/>
  <c r="BO17" i="66"/>
  <c r="BN17" i="66"/>
  <c r="BM17" i="66"/>
  <c r="BL17" i="66"/>
  <c r="BK17" i="66"/>
  <c r="BI17" i="66"/>
  <c r="BH17" i="66"/>
  <c r="BG17" i="66"/>
  <c r="BF17" i="66"/>
  <c r="BE17" i="66"/>
  <c r="BD17" i="66"/>
  <c r="BX16" i="66"/>
  <c r="BW16" i="66"/>
  <c r="BV16" i="66"/>
  <c r="BU16" i="66"/>
  <c r="BS16" i="66"/>
  <c r="BR16" i="66"/>
  <c r="BQ16" i="66"/>
  <c r="BP16" i="66"/>
  <c r="BO16" i="66"/>
  <c r="BN16" i="66"/>
  <c r="BM16" i="66"/>
  <c r="BK16" i="66"/>
  <c r="BJ16" i="66"/>
  <c r="BI16" i="66"/>
  <c r="BH16" i="66"/>
  <c r="BF16" i="66"/>
  <c r="BE16" i="66"/>
  <c r="BD16" i="66"/>
  <c r="BX15" i="66"/>
  <c r="BW15" i="66"/>
  <c r="BV15" i="66"/>
  <c r="BT15" i="66"/>
  <c r="BS15" i="66"/>
  <c r="BR15" i="66"/>
  <c r="BQ15" i="66"/>
  <c r="BP15" i="66"/>
  <c r="BO15" i="66"/>
  <c r="BN15" i="66"/>
  <c r="BM15" i="66"/>
  <c r="BL15" i="66"/>
  <c r="BK15" i="66"/>
  <c r="BJ15" i="66"/>
  <c r="BI15" i="66"/>
  <c r="BG15" i="66"/>
  <c r="BF15" i="66"/>
  <c r="BE15" i="66"/>
  <c r="BD15" i="66"/>
  <c r="BX14" i="66"/>
  <c r="BV14" i="66"/>
  <c r="BU14" i="66"/>
  <c r="BT14" i="66"/>
  <c r="BS14" i="66"/>
  <c r="BR14" i="66"/>
  <c r="BP14" i="66"/>
  <c r="BO14" i="66"/>
  <c r="BN14" i="66"/>
  <c r="BM14" i="66"/>
  <c r="BL14" i="66"/>
  <c r="BK14" i="66"/>
  <c r="BJ14" i="66"/>
  <c r="BH14" i="66"/>
  <c r="BG14" i="66"/>
  <c r="BF14" i="66"/>
  <c r="BE14" i="66"/>
  <c r="BD14" i="66"/>
  <c r="BW13" i="66"/>
  <c r="BV13" i="66"/>
  <c r="BU13" i="66"/>
  <c r="BT13" i="66"/>
  <c r="BR13" i="66"/>
  <c r="BQ13" i="66"/>
  <c r="BP13" i="66"/>
  <c r="BO13" i="66"/>
  <c r="BN13" i="66"/>
  <c r="BM13" i="66"/>
  <c r="BL13" i="66"/>
  <c r="BK13" i="66"/>
  <c r="BI13" i="66"/>
  <c r="BH13" i="66"/>
  <c r="BG13" i="66"/>
  <c r="BF13" i="66"/>
  <c r="BD13" i="66"/>
  <c r="BW12" i="66"/>
  <c r="BV12" i="66"/>
  <c r="BU12" i="66"/>
  <c r="BT12" i="66"/>
  <c r="BS12" i="66"/>
  <c r="BR12" i="66"/>
  <c r="BQ12" i="66"/>
  <c r="BP12" i="66"/>
  <c r="BO12" i="66"/>
  <c r="BN12" i="66"/>
  <c r="BM12" i="66"/>
  <c r="BL12" i="66"/>
  <c r="BK12" i="66"/>
  <c r="BJ12" i="66"/>
  <c r="BI12" i="66"/>
  <c r="BE12" i="66"/>
  <c r="BD12" i="66"/>
  <c r="BV11" i="66"/>
  <c r="BU11" i="66"/>
  <c r="BT11" i="66"/>
  <c r="BR11" i="66"/>
  <c r="BO11" i="66"/>
  <c r="BN11" i="66"/>
  <c r="BM11" i="66"/>
  <c r="BL11" i="66"/>
  <c r="BK11" i="66"/>
  <c r="BF11" i="66"/>
  <c r="BD11" i="66"/>
  <c r="BR10" i="66"/>
  <c r="CA10" i="68"/>
  <c r="CA11" i="68"/>
  <c r="CA12" i="68"/>
  <c r="CA13" i="68"/>
  <c r="CA14" i="68"/>
  <c r="CA15" i="68"/>
  <c r="CA16" i="68"/>
  <c r="CA17" i="68"/>
  <c r="CA18" i="68"/>
  <c r="CA20" i="68"/>
  <c r="CA21" i="68"/>
  <c r="CA23" i="68"/>
  <c r="CA24" i="68"/>
  <c r="CA25" i="68"/>
  <c r="CA26" i="68"/>
  <c r="CA27" i="68"/>
  <c r="CA28" i="68"/>
  <c r="CA29" i="68"/>
  <c r="CA30" i="68"/>
  <c r="CA31" i="68"/>
  <c r="CA33" i="68"/>
  <c r="CA34" i="68"/>
  <c r="CA37" i="68"/>
  <c r="CA38" i="68"/>
  <c r="CA39" i="68"/>
  <c r="CA41" i="68"/>
  <c r="CA42" i="68"/>
  <c r="CA43" i="68"/>
  <c r="CA44" i="68"/>
  <c r="CA45" i="68"/>
  <c r="CA46" i="68"/>
  <c r="CA47" i="68"/>
  <c r="CA48" i="68"/>
  <c r="CA49" i="68"/>
  <c r="CA51" i="68"/>
  <c r="CA52" i="68"/>
  <c r="CA54" i="68"/>
  <c r="CA55" i="68"/>
  <c r="CA56" i="68"/>
  <c r="CA58" i="68"/>
  <c r="CA59" i="68"/>
  <c r="CA60" i="68"/>
  <c r="CA61" i="68"/>
  <c r="CA62" i="68"/>
  <c r="CA63" i="68"/>
  <c r="CA64" i="68"/>
  <c r="CA65" i="68"/>
  <c r="CA66" i="68"/>
  <c r="CA68" i="68"/>
  <c r="CA69" i="68"/>
  <c r="CA72" i="68"/>
  <c r="CA73" i="68"/>
  <c r="CA74" i="68"/>
  <c r="CA75" i="68"/>
  <c r="CA76" i="68"/>
  <c r="CA77" i="68"/>
  <c r="CA78" i="68"/>
  <c r="CA79" i="68"/>
  <c r="CA80" i="68"/>
  <c r="CA82" i="68"/>
  <c r="CA83" i="68"/>
  <c r="CA85" i="68"/>
  <c r="CA86" i="68"/>
  <c r="CA87" i="68"/>
  <c r="CA88" i="68"/>
  <c r="CA89" i="68"/>
  <c r="CA90" i="68"/>
  <c r="CA91" i="68"/>
  <c r="CA92" i="68"/>
  <c r="CA93" i="68"/>
  <c r="CA95" i="68"/>
  <c r="CA96" i="68"/>
  <c r="DX32" i="69"/>
  <c r="DX30" i="69"/>
  <c r="DW27" i="69"/>
  <c r="DV27" i="69"/>
  <c r="DU27" i="69"/>
  <c r="DT27" i="69"/>
  <c r="DS27" i="69"/>
  <c r="DR27" i="69"/>
  <c r="DQ27" i="69"/>
  <c r="DP27" i="69"/>
  <c r="DO27" i="69"/>
  <c r="DN27" i="69"/>
  <c r="DM27" i="69"/>
  <c r="DL27" i="69"/>
  <c r="DK27" i="69"/>
  <c r="DJ27" i="69"/>
  <c r="DI27" i="69"/>
  <c r="DH27" i="69"/>
  <c r="DG27" i="69"/>
  <c r="DF27" i="69"/>
  <c r="DE27" i="69"/>
  <c r="DD27" i="69"/>
  <c r="DC27" i="69"/>
  <c r="DB27" i="69"/>
  <c r="DA27" i="69"/>
  <c r="CZ27" i="69"/>
  <c r="CY27" i="69"/>
  <c r="CX27" i="69"/>
  <c r="CW27" i="69"/>
  <c r="CV27" i="69"/>
  <c r="CU27" i="69"/>
  <c r="CT27" i="69"/>
  <c r="CS27" i="69"/>
  <c r="CR27" i="69"/>
  <c r="CQ27" i="69"/>
  <c r="CP27" i="69"/>
  <c r="CO27" i="69"/>
  <c r="CN27" i="69"/>
  <c r="CM27" i="69"/>
  <c r="CL27" i="69"/>
  <c r="DW26" i="69"/>
  <c r="DV26" i="69"/>
  <c r="DU26" i="69"/>
  <c r="DT26" i="69"/>
  <c r="DS26" i="69"/>
  <c r="DR26" i="69"/>
  <c r="DQ26" i="69"/>
  <c r="DP26" i="69"/>
  <c r="DO26" i="69"/>
  <c r="DN26" i="69"/>
  <c r="DM26" i="69"/>
  <c r="DL26" i="69"/>
  <c r="DK26" i="69"/>
  <c r="DJ26" i="69"/>
  <c r="DI26" i="69"/>
  <c r="DH26" i="69"/>
  <c r="DG26" i="69"/>
  <c r="DF26" i="69"/>
  <c r="DE26" i="69"/>
  <c r="DD26" i="69"/>
  <c r="DC26" i="69"/>
  <c r="DB26" i="69"/>
  <c r="DA26" i="69"/>
  <c r="CZ26" i="69"/>
  <c r="CY26" i="69"/>
  <c r="CX26" i="69"/>
  <c r="CW26" i="69"/>
  <c r="CV26" i="69"/>
  <c r="CU26" i="69"/>
  <c r="CT26" i="69"/>
  <c r="CS26" i="69"/>
  <c r="CR26" i="69"/>
  <c r="CQ26" i="69"/>
  <c r="CP26" i="69"/>
  <c r="CO26" i="69"/>
  <c r="CN26" i="69"/>
  <c r="CM26" i="69"/>
  <c r="CL26" i="69"/>
  <c r="DW25" i="69"/>
  <c r="DV25" i="69"/>
  <c r="DU25" i="69"/>
  <c r="DT25" i="69"/>
  <c r="DS25" i="69"/>
  <c r="DR25" i="69"/>
  <c r="DQ25" i="69"/>
  <c r="DP25" i="69"/>
  <c r="DO25" i="69"/>
  <c r="DN25" i="69"/>
  <c r="DM25" i="69"/>
  <c r="DL25" i="69"/>
  <c r="DK25" i="69"/>
  <c r="DJ25" i="69"/>
  <c r="DI25" i="69"/>
  <c r="DH25" i="69"/>
  <c r="DG25" i="69"/>
  <c r="DF25" i="69"/>
  <c r="DE25" i="69"/>
  <c r="DD25" i="69"/>
  <c r="DC25" i="69"/>
  <c r="DB25" i="69"/>
  <c r="DA25" i="69"/>
  <c r="CZ25" i="69"/>
  <c r="CY25" i="69"/>
  <c r="CX25" i="69"/>
  <c r="CW25" i="69"/>
  <c r="CV25" i="69"/>
  <c r="CU25" i="69"/>
  <c r="CT25" i="69"/>
  <c r="CS25" i="69"/>
  <c r="CR25" i="69"/>
  <c r="CQ25" i="69"/>
  <c r="CP25" i="69"/>
  <c r="CO25" i="69"/>
  <c r="CN25" i="69"/>
  <c r="CM25" i="69"/>
  <c r="CL25" i="69"/>
  <c r="DW22" i="69"/>
  <c r="DV22" i="69"/>
  <c r="DU22" i="69"/>
  <c r="DT22" i="69"/>
  <c r="DS22" i="69"/>
  <c r="DR22" i="69"/>
  <c r="DQ22" i="69"/>
  <c r="DP22" i="69"/>
  <c r="DO22" i="69"/>
  <c r="DN22" i="69"/>
  <c r="DM22" i="69"/>
  <c r="DL22" i="69"/>
  <c r="DK22" i="69"/>
  <c r="DJ22" i="69"/>
  <c r="DI22" i="69"/>
  <c r="DH22" i="69"/>
  <c r="DG22" i="69"/>
  <c r="DF22" i="69"/>
  <c r="DE22" i="69"/>
  <c r="DD22" i="69"/>
  <c r="DC22" i="69"/>
  <c r="DB22" i="69"/>
  <c r="DA22" i="69"/>
  <c r="CZ22" i="69"/>
  <c r="CY22" i="69"/>
  <c r="CX22" i="69"/>
  <c r="CW22" i="69"/>
  <c r="CV22" i="69"/>
  <c r="CU22" i="69"/>
  <c r="CT22" i="69"/>
  <c r="CS22" i="69"/>
  <c r="CR22" i="69"/>
  <c r="CQ22" i="69"/>
  <c r="CP22" i="69"/>
  <c r="CO22" i="69"/>
  <c r="CN22" i="69"/>
  <c r="CM22" i="69"/>
  <c r="CL22" i="69"/>
  <c r="DW21" i="69"/>
  <c r="DV21" i="69"/>
  <c r="DU21" i="69"/>
  <c r="DT21" i="69"/>
  <c r="DS21" i="69"/>
  <c r="DR21" i="69"/>
  <c r="DQ21" i="69"/>
  <c r="DP21" i="69"/>
  <c r="DO21" i="69"/>
  <c r="DN21" i="69"/>
  <c r="DM21" i="69"/>
  <c r="DL21" i="69"/>
  <c r="DK21" i="69"/>
  <c r="DJ21" i="69"/>
  <c r="DI21" i="69"/>
  <c r="DH21" i="69"/>
  <c r="DG21" i="69"/>
  <c r="DF21" i="69"/>
  <c r="DE21" i="69"/>
  <c r="DD21" i="69"/>
  <c r="DC21" i="69"/>
  <c r="DB21" i="69"/>
  <c r="DA21" i="69"/>
  <c r="CZ21" i="69"/>
  <c r="CY21" i="69"/>
  <c r="CX21" i="69"/>
  <c r="CW21" i="69"/>
  <c r="CV21" i="69"/>
  <c r="CU21" i="69"/>
  <c r="CT21" i="69"/>
  <c r="CS21" i="69"/>
  <c r="CR21" i="69"/>
  <c r="CQ21" i="69"/>
  <c r="CP21" i="69"/>
  <c r="CO21" i="69"/>
  <c r="CN21" i="69"/>
  <c r="CM21" i="69"/>
  <c r="CL21" i="69"/>
  <c r="DW20" i="69"/>
  <c r="DV20" i="69"/>
  <c r="DU20" i="69"/>
  <c r="DT20" i="69"/>
  <c r="DS20" i="69"/>
  <c r="DR20" i="69"/>
  <c r="DQ20" i="69"/>
  <c r="DP20" i="69"/>
  <c r="DO20" i="69"/>
  <c r="DN20" i="69"/>
  <c r="DM20" i="69"/>
  <c r="DL20" i="69"/>
  <c r="DK20" i="69"/>
  <c r="DJ20" i="69"/>
  <c r="DI20" i="69"/>
  <c r="DH20" i="69"/>
  <c r="DG20" i="69"/>
  <c r="DF20" i="69"/>
  <c r="DE20" i="69"/>
  <c r="DD20" i="69"/>
  <c r="DC20" i="69"/>
  <c r="DB20" i="69"/>
  <c r="DA20" i="69"/>
  <c r="CZ20" i="69"/>
  <c r="CY20" i="69"/>
  <c r="CX20" i="69"/>
  <c r="CW20" i="69"/>
  <c r="CV20" i="69"/>
  <c r="CU20" i="69"/>
  <c r="CT20" i="69"/>
  <c r="CS20" i="69"/>
  <c r="CR20" i="69"/>
  <c r="CQ20" i="69"/>
  <c r="CP20" i="69"/>
  <c r="CO20" i="69"/>
  <c r="CN20" i="69"/>
  <c r="CM20" i="69"/>
  <c r="CL20" i="69"/>
  <c r="DW16" i="69"/>
  <c r="DV16" i="69"/>
  <c r="DU16" i="69"/>
  <c r="DT16" i="69"/>
  <c r="DS16" i="69"/>
  <c r="DR16" i="69"/>
  <c r="DQ16" i="69"/>
  <c r="DP16" i="69"/>
  <c r="DO16" i="69"/>
  <c r="DN16" i="69"/>
  <c r="DM16" i="69"/>
  <c r="DL16" i="69"/>
  <c r="DK16" i="69"/>
  <c r="DJ16" i="69"/>
  <c r="DI16" i="69"/>
  <c r="DH16" i="69"/>
  <c r="DG16" i="69"/>
  <c r="DF16" i="69"/>
  <c r="DE16" i="69"/>
  <c r="DD16" i="69"/>
  <c r="DC16" i="69"/>
  <c r="DB16" i="69"/>
  <c r="DA16" i="69"/>
  <c r="CZ16" i="69"/>
  <c r="CY16" i="69"/>
  <c r="CX16" i="69"/>
  <c r="CW16" i="69"/>
  <c r="CV16" i="69"/>
  <c r="CU16" i="69"/>
  <c r="CT16" i="69"/>
  <c r="CS16" i="69"/>
  <c r="CR16" i="69"/>
  <c r="CQ16" i="69"/>
  <c r="CP16" i="69"/>
  <c r="CO16" i="69"/>
  <c r="CN16" i="69"/>
  <c r="CM16" i="69"/>
  <c r="CL16" i="69"/>
  <c r="DW15" i="69"/>
  <c r="DV15" i="69"/>
  <c r="DT15" i="69"/>
  <c r="DS15" i="69"/>
  <c r="DR15" i="69"/>
  <c r="DQ15" i="69"/>
  <c r="DP15" i="69"/>
  <c r="DO15" i="69"/>
  <c r="DM15" i="69"/>
  <c r="DL15" i="69"/>
  <c r="DK15" i="69"/>
  <c r="DJ15" i="69"/>
  <c r="DI15" i="69"/>
  <c r="DH15" i="69"/>
  <c r="DG15" i="69"/>
  <c r="DF15" i="69"/>
  <c r="DE15" i="69"/>
  <c r="DD15" i="69"/>
  <c r="DC15" i="69"/>
  <c r="DB15" i="69"/>
  <c r="DA15" i="69"/>
  <c r="CZ15" i="69"/>
  <c r="CY15" i="69"/>
  <c r="CX15" i="69"/>
  <c r="CV15" i="69"/>
  <c r="CU15" i="69"/>
  <c r="CT15" i="69"/>
  <c r="CS15" i="69"/>
  <c r="CR15" i="69"/>
  <c r="CQ15" i="69"/>
  <c r="CP15" i="69"/>
  <c r="CO15" i="69"/>
  <c r="CN15" i="69"/>
  <c r="CM15" i="69"/>
  <c r="CL15" i="69"/>
  <c r="DW14" i="69"/>
  <c r="DV14" i="69"/>
  <c r="DT14" i="69"/>
  <c r="DS14" i="69"/>
  <c r="DR14" i="69"/>
  <c r="DQ14" i="69"/>
  <c r="DP14" i="69"/>
  <c r="DO14" i="69"/>
  <c r="DM14" i="69"/>
  <c r="DL14" i="69"/>
  <c r="DK14" i="69"/>
  <c r="DJ14" i="69"/>
  <c r="DI14" i="69"/>
  <c r="DH14" i="69"/>
  <c r="DG14" i="69"/>
  <c r="DF14" i="69"/>
  <c r="DE14" i="69"/>
  <c r="DD14" i="69"/>
  <c r="DC14" i="69"/>
  <c r="DB14" i="69"/>
  <c r="DA14" i="69"/>
  <c r="CZ14" i="69"/>
  <c r="CY14" i="69"/>
  <c r="CX14" i="69"/>
  <c r="CV14" i="69"/>
  <c r="CU14" i="69"/>
  <c r="CT14" i="69"/>
  <c r="CS14" i="69"/>
  <c r="CR14" i="69"/>
  <c r="CQ14" i="69"/>
  <c r="CP14" i="69"/>
  <c r="CO14" i="69"/>
  <c r="CN14" i="69"/>
  <c r="CM14" i="69"/>
  <c r="CL14" i="69"/>
  <c r="DW11" i="69"/>
  <c r="DV11" i="69"/>
  <c r="DU11" i="69"/>
  <c r="DT11" i="69"/>
  <c r="DS11" i="69"/>
  <c r="DR11" i="69"/>
  <c r="DQ11" i="69"/>
  <c r="DP11" i="69"/>
  <c r="DO11" i="69"/>
  <c r="DN11" i="69"/>
  <c r="DM11" i="69"/>
  <c r="DL11" i="69"/>
  <c r="DK11" i="69"/>
  <c r="DJ11" i="69"/>
  <c r="DI11" i="69"/>
  <c r="DH11" i="69"/>
  <c r="DG11" i="69"/>
  <c r="DF11" i="69"/>
  <c r="DE11" i="69"/>
  <c r="DD11" i="69"/>
  <c r="DC11" i="69"/>
  <c r="DB11" i="69"/>
  <c r="DA11" i="69"/>
  <c r="CZ11" i="69"/>
  <c r="CY11" i="69"/>
  <c r="CX11" i="69"/>
  <c r="CW11" i="69"/>
  <c r="CV11" i="69"/>
  <c r="CU11" i="69"/>
  <c r="CT11" i="69"/>
  <c r="CS11" i="69"/>
  <c r="CR11" i="69"/>
  <c r="CQ11" i="69"/>
  <c r="CP11" i="69"/>
  <c r="CO11" i="69"/>
  <c r="CN11" i="69"/>
  <c r="CM11" i="69"/>
  <c r="CL11" i="69"/>
  <c r="DW10" i="69"/>
  <c r="DV10" i="69"/>
  <c r="DU10" i="69"/>
  <c r="DT10" i="69"/>
  <c r="DS10" i="69"/>
  <c r="DR10" i="69"/>
  <c r="DQ10" i="69"/>
  <c r="DP10" i="69"/>
  <c r="DO10" i="69"/>
  <c r="DN10" i="69"/>
  <c r="DM10" i="69"/>
  <c r="DL10" i="69"/>
  <c r="DK10" i="69"/>
  <c r="DJ10" i="69"/>
  <c r="DI10" i="69"/>
  <c r="DH10" i="69"/>
  <c r="DG10" i="69"/>
  <c r="DF10" i="69"/>
  <c r="DE10" i="69"/>
  <c r="DD10" i="69"/>
  <c r="DC10" i="69"/>
  <c r="DB10" i="69"/>
  <c r="DA10" i="69"/>
  <c r="CZ10" i="69"/>
  <c r="CY10" i="69"/>
  <c r="CX10" i="69"/>
  <c r="CW10" i="69"/>
  <c r="CV10" i="69"/>
  <c r="CU10" i="69"/>
  <c r="CT10" i="69"/>
  <c r="CS10" i="69"/>
  <c r="CR10" i="69"/>
  <c r="CQ10" i="69"/>
  <c r="CP10" i="69"/>
  <c r="CO10" i="69"/>
  <c r="CN10" i="69"/>
  <c r="CM10" i="69"/>
  <c r="CL10" i="69"/>
  <c r="DW9" i="69"/>
  <c r="DV9" i="69"/>
  <c r="DU9" i="69"/>
  <c r="DT9" i="69"/>
  <c r="DS9" i="69"/>
  <c r="DR9" i="69"/>
  <c r="DQ9" i="69"/>
  <c r="DP9" i="69"/>
  <c r="DO9" i="69"/>
  <c r="DN9" i="69"/>
  <c r="DM9" i="69"/>
  <c r="DL9" i="69"/>
  <c r="DK9" i="69"/>
  <c r="DJ9" i="69"/>
  <c r="DI9" i="69"/>
  <c r="DH9" i="69"/>
  <c r="DG9" i="69"/>
  <c r="DF9" i="69"/>
  <c r="DE9" i="69"/>
  <c r="DD9" i="69"/>
  <c r="DC9" i="69"/>
  <c r="DB9" i="69"/>
  <c r="DA9" i="69"/>
  <c r="CZ9" i="69"/>
  <c r="CY9" i="69"/>
  <c r="CX9" i="69"/>
  <c r="CW9" i="69"/>
  <c r="CV9" i="69"/>
  <c r="CU9" i="69"/>
  <c r="CT9" i="69"/>
  <c r="CS9" i="69"/>
  <c r="CR9" i="69"/>
  <c r="CQ9" i="69"/>
  <c r="CP9" i="69"/>
  <c r="CO9" i="69"/>
  <c r="CN9" i="69"/>
  <c r="CM9" i="69"/>
  <c r="CL9" i="69"/>
  <c r="CL7" i="69"/>
  <c r="CM7" i="69"/>
  <c r="CN7" i="69"/>
  <c r="CO7" i="69"/>
  <c r="CP7" i="69"/>
  <c r="CQ7" i="69"/>
  <c r="CR7" i="69"/>
  <c r="CS7" i="69"/>
  <c r="CT7" i="69"/>
  <c r="CU7" i="69"/>
  <c r="CV7" i="69"/>
  <c r="CW7" i="69"/>
  <c r="CX7" i="69"/>
  <c r="CY7" i="69"/>
  <c r="CZ7" i="69"/>
  <c r="DA7" i="69"/>
  <c r="DB7" i="69"/>
  <c r="DC7" i="69"/>
  <c r="DD7" i="69"/>
  <c r="DE7" i="69"/>
  <c r="DF7" i="69"/>
  <c r="DG7" i="69"/>
  <c r="DH7" i="69"/>
  <c r="DI7" i="69"/>
  <c r="DJ7" i="69"/>
  <c r="DK7" i="69"/>
  <c r="DL7" i="69"/>
  <c r="DM7" i="69"/>
  <c r="DN7" i="69"/>
  <c r="DO7" i="69"/>
  <c r="DP7" i="69"/>
  <c r="DQ7" i="69"/>
  <c r="DR7" i="69"/>
  <c r="DS7" i="69"/>
  <c r="DT7" i="69"/>
  <c r="DU7" i="69"/>
  <c r="DV7" i="69"/>
  <c r="DW7" i="69"/>
  <c r="DX7" i="69"/>
  <c r="D12" i="69"/>
  <c r="E12" i="69"/>
  <c r="F12" i="69"/>
  <c r="G12" i="69"/>
  <c r="H12" i="69"/>
  <c r="I12" i="69"/>
  <c r="J12" i="69"/>
  <c r="K12" i="69"/>
  <c r="L12" i="69"/>
  <c r="BB12" i="69" s="1"/>
  <c r="M12" i="69"/>
  <c r="N12" i="69"/>
  <c r="O12" i="69"/>
  <c r="P12" i="69"/>
  <c r="Q12" i="69"/>
  <c r="R12" i="69"/>
  <c r="S12" i="69"/>
  <c r="T12" i="69"/>
  <c r="U12" i="69"/>
  <c r="V12" i="69"/>
  <c r="W12" i="69"/>
  <c r="X12" i="69"/>
  <c r="Y12" i="69"/>
  <c r="Z12" i="69"/>
  <c r="AA12" i="69"/>
  <c r="AB12" i="69"/>
  <c r="BR12" i="69" s="1"/>
  <c r="AC12" i="69"/>
  <c r="AD12" i="69"/>
  <c r="AE12" i="69"/>
  <c r="AF12" i="69"/>
  <c r="AG12" i="69"/>
  <c r="AH12" i="69"/>
  <c r="AI12" i="69"/>
  <c r="AJ12" i="69"/>
  <c r="AK12" i="69"/>
  <c r="AL12" i="69"/>
  <c r="AM12" i="69"/>
  <c r="AN12" i="69"/>
  <c r="AO12" i="69"/>
  <c r="AP12" i="69"/>
  <c r="D17" i="69"/>
  <c r="E17" i="69"/>
  <c r="F17" i="69"/>
  <c r="G17" i="69"/>
  <c r="H17" i="69"/>
  <c r="I17" i="69"/>
  <c r="J17" i="69"/>
  <c r="K17" i="69"/>
  <c r="BA17" i="69" s="1"/>
  <c r="L17" i="69"/>
  <c r="M17" i="69"/>
  <c r="N17" i="69"/>
  <c r="O17" i="69"/>
  <c r="P17" i="69"/>
  <c r="Q17" i="69"/>
  <c r="R17" i="69"/>
  <c r="S17" i="69"/>
  <c r="BI17" i="69" s="1"/>
  <c r="T17" i="69"/>
  <c r="U17" i="69"/>
  <c r="V17" i="69"/>
  <c r="W17" i="69"/>
  <c r="X17" i="69"/>
  <c r="Y17" i="69"/>
  <c r="Z17" i="69"/>
  <c r="AA17" i="69"/>
  <c r="BQ17" i="69" s="1"/>
  <c r="AB17" i="69"/>
  <c r="AC17" i="69"/>
  <c r="AD17" i="69"/>
  <c r="AE17" i="69"/>
  <c r="AF17" i="69"/>
  <c r="AG17" i="69"/>
  <c r="AH17" i="69"/>
  <c r="AI17" i="69"/>
  <c r="BY17" i="69" s="1"/>
  <c r="AJ17" i="69"/>
  <c r="AK17" i="69"/>
  <c r="AL17" i="69"/>
  <c r="AM17" i="69"/>
  <c r="AN17" i="69"/>
  <c r="AO17" i="69"/>
  <c r="AP17" i="69"/>
  <c r="D23" i="69"/>
  <c r="AT23" i="69" s="1"/>
  <c r="E23" i="69"/>
  <c r="F23" i="69"/>
  <c r="G23" i="69"/>
  <c r="H23" i="69"/>
  <c r="I23" i="69"/>
  <c r="J23" i="69"/>
  <c r="K23" i="69"/>
  <c r="L23" i="69"/>
  <c r="M23" i="69"/>
  <c r="N23" i="69"/>
  <c r="O23" i="69"/>
  <c r="P23" i="69"/>
  <c r="Q23" i="69"/>
  <c r="R23" i="69"/>
  <c r="S23" i="69"/>
  <c r="T23" i="69"/>
  <c r="U23" i="69"/>
  <c r="V23" i="69"/>
  <c r="BL23" i="69" s="1"/>
  <c r="W23" i="69"/>
  <c r="X23" i="69"/>
  <c r="Y23" i="69"/>
  <c r="Z23" i="69"/>
  <c r="AA23" i="69"/>
  <c r="AB23" i="69"/>
  <c r="BR23" i="69" s="1"/>
  <c r="AC23" i="69"/>
  <c r="AD23" i="69"/>
  <c r="AE23" i="69"/>
  <c r="AF23" i="69"/>
  <c r="AG23" i="69"/>
  <c r="AH23" i="69"/>
  <c r="AI23" i="69"/>
  <c r="AJ23" i="69"/>
  <c r="AK23" i="69"/>
  <c r="AL23" i="69"/>
  <c r="AM23" i="69"/>
  <c r="AN23" i="69"/>
  <c r="AO23" i="69"/>
  <c r="AP23" i="69"/>
  <c r="D28" i="69"/>
  <c r="D29" i="69"/>
  <c r="E28" i="69"/>
  <c r="F28" i="69"/>
  <c r="G28" i="69"/>
  <c r="G29" i="69"/>
  <c r="H28" i="69"/>
  <c r="H29" i="69"/>
  <c r="I28" i="69"/>
  <c r="I29" i="69"/>
  <c r="J28" i="69"/>
  <c r="J29" i="69"/>
  <c r="K28" i="69"/>
  <c r="K29" i="69"/>
  <c r="L28" i="69"/>
  <c r="M28" i="69"/>
  <c r="N28" i="69"/>
  <c r="O28" i="69"/>
  <c r="O29" i="69"/>
  <c r="P28" i="69"/>
  <c r="P29" i="69"/>
  <c r="Q28" i="69"/>
  <c r="BG28" i="69" s="1"/>
  <c r="Q29" i="69"/>
  <c r="R28" i="69"/>
  <c r="R29" i="69"/>
  <c r="S28" i="69"/>
  <c r="S29" i="69"/>
  <c r="T28" i="69"/>
  <c r="U28" i="69"/>
  <c r="V28" i="69"/>
  <c r="W28" i="69"/>
  <c r="W29" i="69"/>
  <c r="BM29" i="69" s="1"/>
  <c r="X28" i="69"/>
  <c r="X31" i="69" s="1"/>
  <c r="X29" i="69"/>
  <c r="Y28" i="69"/>
  <c r="Z28" i="69"/>
  <c r="Z29" i="69"/>
  <c r="AA28" i="69"/>
  <c r="AA29" i="69"/>
  <c r="BQ29" i="69" s="1"/>
  <c r="AB28" i="69"/>
  <c r="AC28" i="69"/>
  <c r="AD28" i="69"/>
  <c r="AE28" i="69"/>
  <c r="BU28" i="69" s="1"/>
  <c r="AE29" i="69"/>
  <c r="BU29" i="69" s="1"/>
  <c r="AF28" i="69"/>
  <c r="AF29" i="69" s="1"/>
  <c r="AG28" i="69"/>
  <c r="AG29" i="69" s="1"/>
  <c r="BW29" i="69"/>
  <c r="AH28" i="69"/>
  <c r="BX28" i="69" s="1"/>
  <c r="AH29" i="69"/>
  <c r="AI28" i="69"/>
  <c r="AI29" i="69"/>
  <c r="AJ28" i="69"/>
  <c r="AK28" i="69"/>
  <c r="AL28" i="69"/>
  <c r="AM28" i="69"/>
  <c r="AM29" i="69"/>
  <c r="AN28" i="69"/>
  <c r="AN29" i="69"/>
  <c r="AO28" i="69"/>
  <c r="AP28" i="69"/>
  <c r="AP29" i="69" s="1"/>
  <c r="CF29" i="69" s="1"/>
  <c r="AQ9" i="69"/>
  <c r="AQ10" i="69"/>
  <c r="AQ11" i="69"/>
  <c r="AQ14" i="69"/>
  <c r="CI14" i="69" s="1"/>
  <c r="AQ15" i="69"/>
  <c r="AQ16" i="69"/>
  <c r="AQ20" i="69"/>
  <c r="AQ21" i="69"/>
  <c r="AQ22" i="69"/>
  <c r="AQ25" i="69"/>
  <c r="AQ26" i="69"/>
  <c r="AQ27" i="69"/>
  <c r="CF17" i="69"/>
  <c r="CF23" i="69"/>
  <c r="CE12" i="69"/>
  <c r="CE17" i="69"/>
  <c r="CE23" i="69"/>
  <c r="AN31" i="69"/>
  <c r="CD12" i="69"/>
  <c r="CD17" i="69"/>
  <c r="CD23" i="69"/>
  <c r="CD28" i="69"/>
  <c r="AM31" i="69"/>
  <c r="CC12" i="69"/>
  <c r="CC17" i="69"/>
  <c r="CC23" i="69"/>
  <c r="CC28" i="69"/>
  <c r="CB12" i="69"/>
  <c r="CB17" i="69"/>
  <c r="CA12" i="69"/>
  <c r="CA28" i="69"/>
  <c r="BZ28" i="69"/>
  <c r="BY23" i="69"/>
  <c r="BY28" i="69"/>
  <c r="BX17" i="69"/>
  <c r="BX23" i="69"/>
  <c r="AG31" i="69"/>
  <c r="BW12" i="69"/>
  <c r="BW17" i="69"/>
  <c r="BW23" i="69"/>
  <c r="BW28" i="69"/>
  <c r="AF31" i="69"/>
  <c r="BV12" i="69"/>
  <c r="BV17" i="69"/>
  <c r="BV23" i="69"/>
  <c r="BV28" i="69"/>
  <c r="AE31" i="69"/>
  <c r="BU12" i="69"/>
  <c r="BU17" i="69"/>
  <c r="BU23" i="69"/>
  <c r="BT12" i="69"/>
  <c r="BT17" i="69"/>
  <c r="BT28" i="69"/>
  <c r="BS12" i="69"/>
  <c r="BS28" i="69"/>
  <c r="BQ23" i="69"/>
  <c r="BQ28" i="69"/>
  <c r="BP17" i="69"/>
  <c r="BP23" i="69"/>
  <c r="BP28" i="69"/>
  <c r="Y31" i="69"/>
  <c r="BO12" i="69"/>
  <c r="BO17" i="69"/>
  <c r="BO23" i="69"/>
  <c r="BN12" i="69"/>
  <c r="BN17" i="69"/>
  <c r="BN23" i="69"/>
  <c r="BN28" i="69"/>
  <c r="W31" i="69"/>
  <c r="BM12" i="69"/>
  <c r="BM17" i="69"/>
  <c r="BM23" i="69"/>
  <c r="BM28" i="69"/>
  <c r="BL12" i="69"/>
  <c r="BL17" i="69"/>
  <c r="BL28" i="69"/>
  <c r="BK12" i="69"/>
  <c r="BK28" i="69"/>
  <c r="BJ28" i="69"/>
  <c r="BI23" i="69"/>
  <c r="BI28" i="69"/>
  <c r="BH17" i="69"/>
  <c r="BH23" i="69"/>
  <c r="BH28" i="69"/>
  <c r="Q31" i="69"/>
  <c r="BG12" i="69"/>
  <c r="BG17" i="69"/>
  <c r="BG23" i="69"/>
  <c r="P31" i="69"/>
  <c r="BF12" i="69"/>
  <c r="BF17" i="69"/>
  <c r="BF23" i="69"/>
  <c r="BF28" i="69"/>
  <c r="O31" i="69"/>
  <c r="BE12" i="69"/>
  <c r="BE17" i="69"/>
  <c r="BE23" i="69"/>
  <c r="BE28" i="69"/>
  <c r="BD12" i="69"/>
  <c r="BD17" i="69"/>
  <c r="BD28" i="69"/>
  <c r="BC12" i="69"/>
  <c r="BC28" i="69"/>
  <c r="BB28" i="69"/>
  <c r="BA23" i="69"/>
  <c r="BA28" i="69"/>
  <c r="AZ17" i="69"/>
  <c r="AZ23" i="69"/>
  <c r="AZ28" i="69"/>
  <c r="AY12" i="69"/>
  <c r="AY17" i="69"/>
  <c r="AY23" i="69"/>
  <c r="H31" i="69"/>
  <c r="AX12" i="69"/>
  <c r="AX17" i="69"/>
  <c r="AX23" i="69"/>
  <c r="AX28" i="69"/>
  <c r="G31" i="69"/>
  <c r="AW12" i="69"/>
  <c r="AW17" i="69"/>
  <c r="AW23" i="69"/>
  <c r="AW28" i="69"/>
  <c r="AV12" i="69"/>
  <c r="AV17" i="69"/>
  <c r="AV28" i="69"/>
  <c r="AU12" i="69"/>
  <c r="CG7" i="69"/>
  <c r="CF7" i="69"/>
  <c r="CE7" i="69"/>
  <c r="CD7" i="69"/>
  <c r="CC7" i="69"/>
  <c r="CB7" i="69"/>
  <c r="CA7" i="69"/>
  <c r="BZ7" i="69"/>
  <c r="BY7" i="69"/>
  <c r="BX7" i="69"/>
  <c r="BW7" i="69"/>
  <c r="BV7" i="69"/>
  <c r="BU7" i="69"/>
  <c r="BT7" i="69"/>
  <c r="BS7" i="69"/>
  <c r="BR7" i="69"/>
  <c r="BQ7" i="69"/>
  <c r="BP7" i="69"/>
  <c r="BO7" i="69"/>
  <c r="BN7" i="69"/>
  <c r="BM7" i="69"/>
  <c r="BL7" i="69"/>
  <c r="BK7" i="69"/>
  <c r="BJ7" i="69"/>
  <c r="BI7" i="69"/>
  <c r="BH7" i="69"/>
  <c r="BG7" i="69"/>
  <c r="BF7" i="69"/>
  <c r="BE7" i="69"/>
  <c r="BD7" i="69"/>
  <c r="BC7" i="69"/>
  <c r="BB7" i="69"/>
  <c r="BA7" i="69"/>
  <c r="AZ7" i="69"/>
  <c r="AY7" i="69"/>
  <c r="AX7" i="69"/>
  <c r="AW7" i="69"/>
  <c r="AV7" i="69"/>
  <c r="AU7" i="69"/>
  <c r="CD8" i="68"/>
  <c r="CE8" i="68"/>
  <c r="CF8" i="68"/>
  <c r="CG8" i="68"/>
  <c r="CH8" i="68"/>
  <c r="CI8" i="68"/>
  <c r="CJ8" i="68"/>
  <c r="CK8" i="68"/>
  <c r="CL8" i="68"/>
  <c r="CM8" i="68"/>
  <c r="CN8" i="68"/>
  <c r="CO8" i="68"/>
  <c r="CP8" i="68"/>
  <c r="CQ8" i="68"/>
  <c r="CR8" i="68"/>
  <c r="CS8" i="68"/>
  <c r="CT8" i="68"/>
  <c r="CU8" i="68"/>
  <c r="CV8" i="68"/>
  <c r="CW8" i="68"/>
  <c r="CX8" i="68"/>
  <c r="CY8" i="68"/>
  <c r="CZ8" i="68"/>
  <c r="DA8" i="68"/>
  <c r="DB8" i="68"/>
  <c r="DC8" i="68"/>
  <c r="DD8" i="68"/>
  <c r="DE8" i="68"/>
  <c r="DF8" i="68"/>
  <c r="DG8" i="68"/>
  <c r="DH8" i="68"/>
  <c r="DI8" i="68"/>
  <c r="DJ8" i="68"/>
  <c r="DK8" i="68"/>
  <c r="DL8" i="68"/>
  <c r="CC8" i="68"/>
  <c r="BZ34" i="68"/>
  <c r="BZ52" i="68"/>
  <c r="BZ69" i="68"/>
  <c r="BZ83" i="68"/>
  <c r="BZ96" i="68"/>
  <c r="AM100" i="68"/>
  <c r="BY100" i="68"/>
  <c r="AM19" i="68"/>
  <c r="BY21" i="68"/>
  <c r="AM32" i="68"/>
  <c r="BY34" i="68" s="1"/>
  <c r="AM50" i="68"/>
  <c r="BY52" i="68"/>
  <c r="AM67" i="68"/>
  <c r="AM98" i="68" s="1"/>
  <c r="BY98" i="68" s="1"/>
  <c r="AM81" i="68"/>
  <c r="BY83" i="68"/>
  <c r="AM94" i="68"/>
  <c r="BY96" i="68" s="1"/>
  <c r="AL100" i="68"/>
  <c r="BX100" i="68"/>
  <c r="AL19" i="68"/>
  <c r="BX21" i="68"/>
  <c r="AL32" i="68"/>
  <c r="BX34" i="68"/>
  <c r="AL50" i="68"/>
  <c r="BX52" i="68" s="1"/>
  <c r="AL67" i="68"/>
  <c r="BX69" i="68"/>
  <c r="AL81" i="68"/>
  <c r="BX83" i="68"/>
  <c r="AL94" i="68"/>
  <c r="BX96" i="68"/>
  <c r="AK100" i="68"/>
  <c r="BW100" i="68" s="1"/>
  <c r="AK19" i="68"/>
  <c r="BW21" i="68"/>
  <c r="AK32" i="68"/>
  <c r="BW34" i="68"/>
  <c r="AK50" i="68"/>
  <c r="BW52" i="68"/>
  <c r="AK67" i="68"/>
  <c r="BW69" i="68" s="1"/>
  <c r="AK81" i="68"/>
  <c r="BW83" i="68"/>
  <c r="AK94" i="68"/>
  <c r="AJ100" i="68"/>
  <c r="BV100" i="68"/>
  <c r="AJ19" i="68"/>
  <c r="BV21" i="68" s="1"/>
  <c r="AJ32" i="68"/>
  <c r="BV34" i="68"/>
  <c r="AJ50" i="68"/>
  <c r="AJ67" i="68"/>
  <c r="BV69" i="68"/>
  <c r="AJ81" i="68"/>
  <c r="BV83" i="68" s="1"/>
  <c r="AJ94" i="68"/>
  <c r="BV96" i="68"/>
  <c r="AI100" i="68"/>
  <c r="BU100" i="68" s="1"/>
  <c r="AI19" i="68"/>
  <c r="BU21" i="68"/>
  <c r="AI32" i="68"/>
  <c r="BU34" i="68" s="1"/>
  <c r="AI50" i="68"/>
  <c r="BU52" i="68"/>
  <c r="AI67" i="68"/>
  <c r="AI98" i="68" s="1"/>
  <c r="BU98" i="68" s="1"/>
  <c r="BU69" i="68"/>
  <c r="AI81" i="68"/>
  <c r="BU83" i="68"/>
  <c r="AI94" i="68"/>
  <c r="BU96" i="68" s="1"/>
  <c r="AH100" i="68"/>
  <c r="BT100" i="68"/>
  <c r="AH19" i="68"/>
  <c r="BT21" i="68" s="1"/>
  <c r="AH32" i="68"/>
  <c r="BT34" i="68"/>
  <c r="AH50" i="68"/>
  <c r="BT52" i="68" s="1"/>
  <c r="AH67" i="68"/>
  <c r="BT69" i="68"/>
  <c r="AH81" i="68"/>
  <c r="BT82" i="68" s="1"/>
  <c r="BT83" i="68"/>
  <c r="AH94" i="68"/>
  <c r="BT96" i="68"/>
  <c r="AG100" i="68"/>
  <c r="BS100" i="68" s="1"/>
  <c r="AG19" i="68"/>
  <c r="BS21" i="68"/>
  <c r="AG32" i="68"/>
  <c r="BS34" i="68"/>
  <c r="AG50" i="68"/>
  <c r="BS52" i="68"/>
  <c r="AG67" i="68"/>
  <c r="BS69" i="68" s="1"/>
  <c r="AG81" i="68"/>
  <c r="BS83" i="68"/>
  <c r="AG94" i="68"/>
  <c r="BS94" i="68" s="1"/>
  <c r="BS96" i="68"/>
  <c r="AF100" i="68"/>
  <c r="BR100" i="68"/>
  <c r="AF19" i="68"/>
  <c r="BR21" i="68" s="1"/>
  <c r="AF32" i="68"/>
  <c r="BR34" i="68"/>
  <c r="AF50" i="68"/>
  <c r="AF67" i="68"/>
  <c r="BR69" i="68"/>
  <c r="AF81" i="68"/>
  <c r="BR83" i="68" s="1"/>
  <c r="AF94" i="68"/>
  <c r="BR96" i="68"/>
  <c r="AE100" i="68"/>
  <c r="BQ100" i="68"/>
  <c r="AE19" i="68"/>
  <c r="BQ21" i="68"/>
  <c r="AE32" i="68"/>
  <c r="BQ34" i="68" s="1"/>
  <c r="AE50" i="68"/>
  <c r="BQ52" i="68"/>
  <c r="AE67" i="68"/>
  <c r="AE98" i="68" s="1"/>
  <c r="BQ98" i="68" s="1"/>
  <c r="AE81" i="68"/>
  <c r="BQ83" i="68"/>
  <c r="AE94" i="68"/>
  <c r="BQ96" i="68" s="1"/>
  <c r="AD100" i="68"/>
  <c r="BP100" i="68"/>
  <c r="AD19" i="68"/>
  <c r="BP21" i="68"/>
  <c r="AD32" i="68"/>
  <c r="BP34" i="68"/>
  <c r="AD50" i="68"/>
  <c r="BP52" i="68" s="1"/>
  <c r="AD67" i="68"/>
  <c r="BP69" i="68"/>
  <c r="AD81" i="68"/>
  <c r="AD97" i="68" s="1"/>
  <c r="BP97" i="68" s="1"/>
  <c r="AD94" i="68"/>
  <c r="BP96" i="68"/>
  <c r="AC100" i="68"/>
  <c r="BO100" i="68" s="1"/>
  <c r="AC19" i="68"/>
  <c r="BO21" i="68"/>
  <c r="AC32" i="68"/>
  <c r="BO37" i="68" s="1"/>
  <c r="BO34" i="68"/>
  <c r="AC50" i="68"/>
  <c r="BO52" i="68"/>
  <c r="AC67" i="68"/>
  <c r="BO69" i="68" s="1"/>
  <c r="AC81" i="68"/>
  <c r="BO83" i="68"/>
  <c r="AC94" i="68"/>
  <c r="BO94" i="68" s="1"/>
  <c r="BO96" i="68"/>
  <c r="AB100" i="68"/>
  <c r="BN100" i="68"/>
  <c r="AB19" i="68"/>
  <c r="BN21" i="68" s="1"/>
  <c r="AB32" i="68"/>
  <c r="BN34" i="68"/>
  <c r="AB50" i="68"/>
  <c r="BN52" i="68"/>
  <c r="AB67" i="68"/>
  <c r="BN69" i="68"/>
  <c r="AB81" i="68"/>
  <c r="BN83" i="68" s="1"/>
  <c r="AB94" i="68"/>
  <c r="BN96" i="68"/>
  <c r="AA100" i="68"/>
  <c r="BM100" i="68" s="1"/>
  <c r="AA19" i="68"/>
  <c r="BM21" i="68"/>
  <c r="AA32" i="68"/>
  <c r="BM34" i="68" s="1"/>
  <c r="AA50" i="68"/>
  <c r="BM52" i="68"/>
  <c r="AA67" i="68"/>
  <c r="BM69" i="68"/>
  <c r="AA81" i="68"/>
  <c r="BM83" i="68"/>
  <c r="AA94" i="68"/>
  <c r="BM96" i="68" s="1"/>
  <c r="Z100" i="68"/>
  <c r="BL100" i="68"/>
  <c r="Z19" i="68"/>
  <c r="BL21" i="68"/>
  <c r="Z32" i="68"/>
  <c r="BL34" i="68"/>
  <c r="Z50" i="68"/>
  <c r="BL52" i="68" s="1"/>
  <c r="Z67" i="68"/>
  <c r="BL69" i="68"/>
  <c r="Z81" i="68"/>
  <c r="BL83" i="68"/>
  <c r="Z94" i="68"/>
  <c r="BL96" i="68"/>
  <c r="Y100" i="68"/>
  <c r="BK100" i="68" s="1"/>
  <c r="Y19" i="68"/>
  <c r="BK21" i="68"/>
  <c r="Y32" i="68"/>
  <c r="BK34" i="68" s="1"/>
  <c r="Y50" i="68"/>
  <c r="BK52" i="68"/>
  <c r="Y67" i="68"/>
  <c r="BK69" i="68" s="1"/>
  <c r="Y81" i="68"/>
  <c r="BK83" i="68"/>
  <c r="Y94" i="68"/>
  <c r="BK94" i="68" s="1"/>
  <c r="BK96" i="68"/>
  <c r="X100" i="68"/>
  <c r="BJ100" i="68"/>
  <c r="X19" i="68"/>
  <c r="BJ21" i="68" s="1"/>
  <c r="X32" i="68"/>
  <c r="BJ34" i="68"/>
  <c r="X50" i="68"/>
  <c r="BJ52" i="68"/>
  <c r="X67" i="68"/>
  <c r="BJ69" i="68"/>
  <c r="X81" i="68"/>
  <c r="BJ83" i="68" s="1"/>
  <c r="X94" i="68"/>
  <c r="BJ96" i="68"/>
  <c r="W100" i="68"/>
  <c r="BI100" i="68"/>
  <c r="W19" i="68"/>
  <c r="BI21" i="68"/>
  <c r="W32" i="68"/>
  <c r="BI34" i="68" s="1"/>
  <c r="W50" i="68"/>
  <c r="BI52" i="68"/>
  <c r="W67" i="68"/>
  <c r="W81" i="68"/>
  <c r="BI83" i="68"/>
  <c r="W94" i="68"/>
  <c r="BI96" i="68" s="1"/>
  <c r="V100" i="68"/>
  <c r="BH100" i="68"/>
  <c r="V19" i="68"/>
  <c r="BH21" i="68"/>
  <c r="V32" i="68"/>
  <c r="BH34" i="68"/>
  <c r="V50" i="68"/>
  <c r="BH52" i="68" s="1"/>
  <c r="V67" i="68"/>
  <c r="BH69" i="68"/>
  <c r="V81" i="68"/>
  <c r="BH83" i="68" s="1"/>
  <c r="V94" i="68"/>
  <c r="BH96" i="68"/>
  <c r="U100" i="68"/>
  <c r="BG100" i="68" s="1"/>
  <c r="U19" i="68"/>
  <c r="BG21" i="68"/>
  <c r="U32" i="68"/>
  <c r="U50" i="68"/>
  <c r="BG54" i="68" s="1"/>
  <c r="U67" i="68"/>
  <c r="U81" i="68"/>
  <c r="U94" i="68"/>
  <c r="T100" i="68"/>
  <c r="T19" i="68"/>
  <c r="T32" i="68"/>
  <c r="BF37" i="68" s="1"/>
  <c r="T50" i="68"/>
  <c r="T67" i="68"/>
  <c r="BF67" i="68" s="1"/>
  <c r="T81" i="68"/>
  <c r="T94" i="68"/>
  <c r="S100" i="68"/>
  <c r="S19" i="68"/>
  <c r="S32" i="68"/>
  <c r="S50" i="68"/>
  <c r="S67" i="68"/>
  <c r="BE68" i="68" s="1"/>
  <c r="S81" i="68"/>
  <c r="BE81" i="68" s="1"/>
  <c r="S94" i="68"/>
  <c r="R100" i="68"/>
  <c r="R19" i="68"/>
  <c r="R32" i="68"/>
  <c r="R50" i="68"/>
  <c r="R67" i="68"/>
  <c r="R81" i="68"/>
  <c r="R94" i="68"/>
  <c r="Q100" i="68"/>
  <c r="Q19" i="68"/>
  <c r="Q32" i="68"/>
  <c r="Q50" i="68"/>
  <c r="Q67" i="68"/>
  <c r="Q81" i="68"/>
  <c r="Q98" i="68" s="1"/>
  <c r="BC98" i="68" s="1"/>
  <c r="Q94" i="68"/>
  <c r="P100" i="68"/>
  <c r="P19" i="68"/>
  <c r="P32" i="68"/>
  <c r="P50" i="68"/>
  <c r="P67" i="68"/>
  <c r="P81" i="68"/>
  <c r="P94" i="68"/>
  <c r="O100" i="68"/>
  <c r="O19" i="68"/>
  <c r="O32" i="68"/>
  <c r="O50" i="68"/>
  <c r="O67" i="68"/>
  <c r="O81" i="68"/>
  <c r="O94" i="68"/>
  <c r="N100" i="68"/>
  <c r="N19" i="68"/>
  <c r="N32" i="68"/>
  <c r="N50" i="68"/>
  <c r="N67" i="68"/>
  <c r="N81" i="68"/>
  <c r="N94" i="68"/>
  <c r="M100" i="68"/>
  <c r="M19" i="68"/>
  <c r="M32" i="68"/>
  <c r="M50" i="68"/>
  <c r="AY50" i="68" s="1"/>
  <c r="M67" i="68"/>
  <c r="M81" i="68"/>
  <c r="M94" i="68"/>
  <c r="L100" i="68"/>
  <c r="L19" i="68"/>
  <c r="L32" i="68"/>
  <c r="AX37" i="68" s="1"/>
  <c r="L50" i="68"/>
  <c r="AX51" i="68" s="1"/>
  <c r="L67" i="68"/>
  <c r="AX68" i="68" s="1"/>
  <c r="L81" i="68"/>
  <c r="L94" i="68"/>
  <c r="K100" i="68"/>
  <c r="K19" i="68"/>
  <c r="K32" i="68"/>
  <c r="K50" i="68"/>
  <c r="K67" i="68"/>
  <c r="AW68" i="68" s="1"/>
  <c r="K81" i="68"/>
  <c r="K94" i="68"/>
  <c r="J100" i="68"/>
  <c r="J19" i="68"/>
  <c r="J32" i="68"/>
  <c r="J50" i="68"/>
  <c r="J67" i="68"/>
  <c r="J81" i="68"/>
  <c r="AV82" i="68" s="1"/>
  <c r="J94" i="68"/>
  <c r="I100" i="68"/>
  <c r="I19" i="68"/>
  <c r="I32" i="68"/>
  <c r="I50" i="68"/>
  <c r="I67" i="68"/>
  <c r="I81" i="68"/>
  <c r="I98" i="68" s="1"/>
  <c r="AU98" i="68" s="1"/>
  <c r="I94" i="68"/>
  <c r="H100" i="68"/>
  <c r="H19" i="68"/>
  <c r="H32" i="68"/>
  <c r="H50" i="68"/>
  <c r="H67" i="68"/>
  <c r="H81" i="68"/>
  <c r="H94" i="68"/>
  <c r="H97" i="68" s="1"/>
  <c r="AT97" i="68" s="1"/>
  <c r="G100" i="68"/>
  <c r="G19" i="68"/>
  <c r="G98" i="68" s="1"/>
  <c r="AS98" i="68" s="1"/>
  <c r="G32" i="68"/>
  <c r="G50" i="68"/>
  <c r="G67" i="68"/>
  <c r="G81" i="68"/>
  <c r="G94" i="68"/>
  <c r="F100" i="68"/>
  <c r="F19" i="68"/>
  <c r="F32" i="68"/>
  <c r="F50" i="68"/>
  <c r="F67" i="68"/>
  <c r="F81" i="68"/>
  <c r="F94" i="68"/>
  <c r="E100" i="68"/>
  <c r="E19" i="68"/>
  <c r="E32" i="68"/>
  <c r="E50" i="68"/>
  <c r="E67" i="68"/>
  <c r="E81" i="68"/>
  <c r="E94" i="68"/>
  <c r="BZ33" i="68"/>
  <c r="BZ51" i="68"/>
  <c r="BZ68" i="68"/>
  <c r="BZ82" i="68"/>
  <c r="BZ95" i="68"/>
  <c r="AM99" i="68"/>
  <c r="BY99" i="68"/>
  <c r="BY20" i="68"/>
  <c r="BY33" i="68"/>
  <c r="BY51" i="68"/>
  <c r="BY68" i="68"/>
  <c r="BY82" i="68"/>
  <c r="BY95" i="68"/>
  <c r="AL99" i="68"/>
  <c r="BX99" i="68"/>
  <c r="BX33" i="68"/>
  <c r="BX51" i="68"/>
  <c r="BX68" i="68"/>
  <c r="BX82" i="68"/>
  <c r="BX95" i="68"/>
  <c r="AK99" i="68"/>
  <c r="BW99" i="68"/>
  <c r="BW20" i="68"/>
  <c r="BW51" i="68"/>
  <c r="BW68" i="68"/>
  <c r="BW82" i="68"/>
  <c r="AJ99" i="68"/>
  <c r="BV99" i="68"/>
  <c r="BV20" i="68"/>
  <c r="BV33" i="68"/>
  <c r="BV68" i="68"/>
  <c r="BV82" i="68"/>
  <c r="BV95" i="68"/>
  <c r="AI99" i="68"/>
  <c r="BU99" i="68"/>
  <c r="BU20" i="68"/>
  <c r="BU33" i="68"/>
  <c r="BU51" i="68"/>
  <c r="BU68" i="68"/>
  <c r="BU82" i="68"/>
  <c r="BU95" i="68"/>
  <c r="AH99" i="68"/>
  <c r="BT99" i="68"/>
  <c r="BT33" i="68"/>
  <c r="BT51" i="68"/>
  <c r="BT68" i="68"/>
  <c r="BT95" i="68"/>
  <c r="AG99" i="68"/>
  <c r="BS99" i="68"/>
  <c r="BS20" i="68"/>
  <c r="BS51" i="68"/>
  <c r="BS68" i="68"/>
  <c r="BS82" i="68"/>
  <c r="BS95" i="68"/>
  <c r="AF99" i="68"/>
  <c r="BR99" i="68"/>
  <c r="BR20" i="68"/>
  <c r="BR33" i="68"/>
  <c r="BR68" i="68"/>
  <c r="BR82" i="68"/>
  <c r="BR95" i="68"/>
  <c r="AE99" i="68"/>
  <c r="BQ99" i="68"/>
  <c r="BQ20" i="68"/>
  <c r="BQ33" i="68"/>
  <c r="BQ51" i="68"/>
  <c r="BQ68" i="68"/>
  <c r="BQ82" i="68"/>
  <c r="BQ95" i="68"/>
  <c r="AD99" i="68"/>
  <c r="BP99" i="68"/>
  <c r="BP33" i="68"/>
  <c r="BP51" i="68"/>
  <c r="BP68" i="68"/>
  <c r="BP82" i="68"/>
  <c r="BP95" i="68"/>
  <c r="AC99" i="68"/>
  <c r="BO99" i="68"/>
  <c r="BO20" i="68"/>
  <c r="BO51" i="68"/>
  <c r="BO68" i="68"/>
  <c r="BO82" i="68"/>
  <c r="BO95" i="68"/>
  <c r="AB99" i="68"/>
  <c r="BN99" i="68"/>
  <c r="BN20" i="68"/>
  <c r="BN33" i="68"/>
  <c r="BN68" i="68"/>
  <c r="BN82" i="68"/>
  <c r="BN95" i="68"/>
  <c r="AA99" i="68"/>
  <c r="BM99" i="68"/>
  <c r="BM20" i="68"/>
  <c r="BM33" i="68"/>
  <c r="BM51" i="68"/>
  <c r="BM82" i="68"/>
  <c r="BM95" i="68"/>
  <c r="Z99" i="68"/>
  <c r="BL99" i="68"/>
  <c r="BL33" i="68"/>
  <c r="BL51" i="68"/>
  <c r="BL68" i="68"/>
  <c r="BL82" i="68"/>
  <c r="BL95" i="68"/>
  <c r="Y99" i="68"/>
  <c r="BK99" i="68"/>
  <c r="BK20" i="68"/>
  <c r="BK51" i="68"/>
  <c r="BK68" i="68"/>
  <c r="BK82" i="68"/>
  <c r="BK95" i="68"/>
  <c r="X99" i="68"/>
  <c r="BJ99" i="68"/>
  <c r="BJ20" i="68"/>
  <c r="BJ33" i="68"/>
  <c r="BJ68" i="68"/>
  <c r="BJ82" i="68"/>
  <c r="BJ95" i="68"/>
  <c r="W99" i="68"/>
  <c r="BI99" i="68"/>
  <c r="BI20" i="68"/>
  <c r="BI33" i="68"/>
  <c r="BI51" i="68"/>
  <c r="BI68" i="68"/>
  <c r="BI82" i="68"/>
  <c r="BI95" i="68"/>
  <c r="V99" i="68"/>
  <c r="BH99" i="68"/>
  <c r="BH33" i="68"/>
  <c r="BH68" i="68"/>
  <c r="BH95" i="68"/>
  <c r="U99" i="68"/>
  <c r="BG33" i="68"/>
  <c r="BG68" i="68"/>
  <c r="BG95" i="68"/>
  <c r="T99" i="68"/>
  <c r="BF99" i="68"/>
  <c r="BF95" i="68"/>
  <c r="S99" i="68"/>
  <c r="BE99" i="68" s="1"/>
  <c r="BE33" i="68"/>
  <c r="BE95" i="68"/>
  <c r="R99" i="68"/>
  <c r="BD99" i="68"/>
  <c r="BD33" i="68"/>
  <c r="BD68" i="68"/>
  <c r="Q99" i="68"/>
  <c r="BC99" i="68" s="1"/>
  <c r="BC20" i="68"/>
  <c r="BC33" i="68"/>
  <c r="BC51" i="68"/>
  <c r="BC68" i="68"/>
  <c r="P99" i="68"/>
  <c r="BB99" i="68" s="1"/>
  <c r="BB20" i="68"/>
  <c r="BB33" i="68"/>
  <c r="BB51" i="68"/>
  <c r="BB68" i="68"/>
  <c r="BB82" i="68"/>
  <c r="O99" i="68"/>
  <c r="BA99" i="68" s="1"/>
  <c r="BA33" i="68"/>
  <c r="BA51" i="68"/>
  <c r="BA68" i="68"/>
  <c r="BA82" i="68"/>
  <c r="BA95" i="68"/>
  <c r="N99" i="68"/>
  <c r="AZ99" i="68" s="1"/>
  <c r="AZ20" i="68"/>
  <c r="AZ51" i="68"/>
  <c r="AZ68" i="68"/>
  <c r="AZ82" i="68"/>
  <c r="AZ95" i="68"/>
  <c r="M99" i="68"/>
  <c r="AY99" i="68" s="1"/>
  <c r="AY68" i="68"/>
  <c r="AY82" i="68"/>
  <c r="AY95" i="68"/>
  <c r="L99" i="68"/>
  <c r="AX99" i="68" s="1"/>
  <c r="AX20" i="68"/>
  <c r="AX82" i="68"/>
  <c r="AX95" i="68"/>
  <c r="K99" i="68"/>
  <c r="AW99" i="68" s="1"/>
  <c r="AW20" i="68"/>
  <c r="AW33" i="68"/>
  <c r="AW51" i="68"/>
  <c r="AW95" i="68"/>
  <c r="J99" i="68"/>
  <c r="AV99" i="68" s="1"/>
  <c r="AV20" i="68"/>
  <c r="AV33" i="68"/>
  <c r="AV51" i="68"/>
  <c r="AV68" i="68"/>
  <c r="I99" i="68"/>
  <c r="AU99" i="68" s="1"/>
  <c r="AU20" i="68"/>
  <c r="AU33" i="68"/>
  <c r="AU51" i="68"/>
  <c r="AU68" i="68"/>
  <c r="AU82" i="68"/>
  <c r="H99" i="68"/>
  <c r="AT99" i="68" s="1"/>
  <c r="AT20" i="68"/>
  <c r="AT33" i="68"/>
  <c r="AT51" i="68"/>
  <c r="AT68" i="68"/>
  <c r="AT82" i="68"/>
  <c r="G99" i="68"/>
  <c r="AS99" i="68" s="1"/>
  <c r="AS33" i="68"/>
  <c r="AS51" i="68"/>
  <c r="AS68" i="68"/>
  <c r="AS82" i="68"/>
  <c r="AS95" i="68"/>
  <c r="F99" i="68"/>
  <c r="AR99" i="68" s="1"/>
  <c r="AR20" i="68"/>
  <c r="AR51" i="68"/>
  <c r="AR68" i="68"/>
  <c r="AR82" i="68"/>
  <c r="AR95" i="68"/>
  <c r="E99" i="68"/>
  <c r="AQ99" i="68" s="1"/>
  <c r="AQ20" i="68"/>
  <c r="AQ68" i="68"/>
  <c r="AQ82" i="68"/>
  <c r="AQ95" i="68"/>
  <c r="BY19" i="68"/>
  <c r="BY32" i="68"/>
  <c r="BY50" i="68"/>
  <c r="BY67" i="68"/>
  <c r="BY81" i="68"/>
  <c r="BY94" i="68"/>
  <c r="BX19" i="68"/>
  <c r="BX32" i="68"/>
  <c r="BX50" i="68"/>
  <c r="BX67" i="68"/>
  <c r="BX81" i="68"/>
  <c r="BX94" i="68"/>
  <c r="BW19" i="68"/>
  <c r="BW50" i="68"/>
  <c r="BW67" i="68"/>
  <c r="BW81" i="68"/>
  <c r="BV19" i="68"/>
  <c r="BV32" i="68"/>
  <c r="BV67" i="68"/>
  <c r="BV81" i="68"/>
  <c r="BV94" i="68"/>
  <c r="BU19" i="68"/>
  <c r="BU32" i="68"/>
  <c r="BU50" i="68"/>
  <c r="BU67" i="68"/>
  <c r="BU81" i="68"/>
  <c r="BU94" i="68"/>
  <c r="BT32" i="68"/>
  <c r="BT50" i="68"/>
  <c r="BT67" i="68"/>
  <c r="BT94" i="68"/>
  <c r="BS19" i="68"/>
  <c r="BS50" i="68"/>
  <c r="BS67" i="68"/>
  <c r="BS81" i="68"/>
  <c r="BR19" i="68"/>
  <c r="BR32" i="68"/>
  <c r="BR67" i="68"/>
  <c r="BR81" i="68"/>
  <c r="BR94" i="68"/>
  <c r="BQ19" i="68"/>
  <c r="BQ32" i="68"/>
  <c r="BQ50" i="68"/>
  <c r="BQ67" i="68"/>
  <c r="BQ81" i="68"/>
  <c r="BQ94" i="68"/>
  <c r="BP19" i="68"/>
  <c r="BP32" i="68"/>
  <c r="BP50" i="68"/>
  <c r="BP67" i="68"/>
  <c r="BP81" i="68"/>
  <c r="BP94" i="68"/>
  <c r="BO19" i="68"/>
  <c r="BO50" i="68"/>
  <c r="BO67" i="68"/>
  <c r="BO81" i="68"/>
  <c r="BN19" i="68"/>
  <c r="BN32" i="68"/>
  <c r="BN50" i="68"/>
  <c r="BN67" i="68"/>
  <c r="BN81" i="68"/>
  <c r="BN94" i="68"/>
  <c r="BM19" i="68"/>
  <c r="BM32" i="68"/>
  <c r="BM50" i="68"/>
  <c r="BM67" i="68"/>
  <c r="BM81" i="68"/>
  <c r="BM94" i="68"/>
  <c r="BL32" i="68"/>
  <c r="BL50" i="68"/>
  <c r="BL67" i="68"/>
  <c r="BL81" i="68"/>
  <c r="BL94" i="68"/>
  <c r="BK19" i="68"/>
  <c r="BK50" i="68"/>
  <c r="BK67" i="68"/>
  <c r="BK81" i="68"/>
  <c r="BJ19" i="68"/>
  <c r="BJ32" i="68"/>
  <c r="BJ50" i="68"/>
  <c r="BJ67" i="68"/>
  <c r="BJ81" i="68"/>
  <c r="BJ94" i="68"/>
  <c r="BI19" i="68"/>
  <c r="BI32" i="68"/>
  <c r="BI50" i="68"/>
  <c r="BI81" i="68"/>
  <c r="BI94" i="68"/>
  <c r="BH19" i="68"/>
  <c r="BH32" i="68"/>
  <c r="BH50" i="68"/>
  <c r="BH67" i="68"/>
  <c r="BH94" i="68"/>
  <c r="BG19" i="68"/>
  <c r="BG67" i="68"/>
  <c r="BG81" i="68"/>
  <c r="BG94" i="68"/>
  <c r="BF19" i="68"/>
  <c r="BF50" i="68"/>
  <c r="BF81" i="68"/>
  <c r="BF94" i="68"/>
  <c r="BE19" i="68"/>
  <c r="BE32" i="68"/>
  <c r="BE67" i="68"/>
  <c r="BE94" i="68"/>
  <c r="BD19" i="68"/>
  <c r="BD32" i="68"/>
  <c r="BD50" i="68"/>
  <c r="BD67" i="68"/>
  <c r="BD81" i="68"/>
  <c r="BC19" i="68"/>
  <c r="BC32" i="68"/>
  <c r="BC50" i="68"/>
  <c r="BC67" i="68"/>
  <c r="BC81" i="68"/>
  <c r="BB19" i="68"/>
  <c r="BB32" i="68"/>
  <c r="BB50" i="68"/>
  <c r="BB67" i="68"/>
  <c r="BB81" i="68"/>
  <c r="BA32" i="68"/>
  <c r="BA50" i="68"/>
  <c r="BA67" i="68"/>
  <c r="BA81" i="68"/>
  <c r="BA94" i="68"/>
  <c r="AZ19" i="68"/>
  <c r="AZ50" i="68"/>
  <c r="AZ67" i="68"/>
  <c r="AZ81" i="68"/>
  <c r="AZ94" i="68"/>
  <c r="AY19" i="68"/>
  <c r="AY67" i="68"/>
  <c r="AY81" i="68"/>
  <c r="AY94" i="68"/>
  <c r="AX19" i="68"/>
  <c r="AX50" i="68"/>
  <c r="AX67" i="68"/>
  <c r="AX81" i="68"/>
  <c r="AX94" i="68"/>
  <c r="AW19" i="68"/>
  <c r="AW32" i="68"/>
  <c r="AW67" i="68"/>
  <c r="AW94" i="68"/>
  <c r="AV19" i="68"/>
  <c r="AV32" i="68"/>
  <c r="AV50" i="68"/>
  <c r="AV81" i="68"/>
  <c r="AU19" i="68"/>
  <c r="AU32" i="68"/>
  <c r="AU50" i="68"/>
  <c r="AU67" i="68"/>
  <c r="AU81" i="68"/>
  <c r="AT19" i="68"/>
  <c r="AT32" i="68"/>
  <c r="AT50" i="68"/>
  <c r="AT67" i="68"/>
  <c r="AT81" i="68"/>
  <c r="AS32" i="68"/>
  <c r="AS50" i="68"/>
  <c r="AS67" i="68"/>
  <c r="AS81" i="68"/>
  <c r="AS94" i="68"/>
  <c r="AR19" i="68"/>
  <c r="AR50" i="68"/>
  <c r="AR67" i="68"/>
  <c r="AR81" i="68"/>
  <c r="AR94" i="68"/>
  <c r="AQ67" i="68"/>
  <c r="AQ81" i="68"/>
  <c r="AQ94" i="68"/>
  <c r="AM97" i="68"/>
  <c r="BY97" i="68" s="1"/>
  <c r="AL97" i="68"/>
  <c r="BX97" i="68" s="1"/>
  <c r="AK97" i="68"/>
  <c r="BW97" i="68" s="1"/>
  <c r="AJ97" i="68"/>
  <c r="BV97" i="68" s="1"/>
  <c r="AI97" i="68"/>
  <c r="BU97" i="68" s="1"/>
  <c r="AH97" i="68"/>
  <c r="BT97" i="68" s="1"/>
  <c r="AG97" i="68"/>
  <c r="BS97" i="68"/>
  <c r="AF97" i="68"/>
  <c r="BR97" i="68" s="1"/>
  <c r="AE97" i="68"/>
  <c r="BQ97" i="68" s="1"/>
  <c r="AC97" i="68"/>
  <c r="BO97" i="68"/>
  <c r="AB97" i="68"/>
  <c r="BN97" i="68" s="1"/>
  <c r="AA97" i="68"/>
  <c r="BM97" i="68" s="1"/>
  <c r="Z97" i="68"/>
  <c r="BL97" i="68" s="1"/>
  <c r="Y97" i="68"/>
  <c r="BK97" i="68"/>
  <c r="X97" i="68"/>
  <c r="BJ97" i="68" s="1"/>
  <c r="W97" i="68"/>
  <c r="BI97" i="68" s="1"/>
  <c r="U97" i="68"/>
  <c r="BG97" i="68" s="1"/>
  <c r="T97" i="68"/>
  <c r="BF97" i="68" s="1"/>
  <c r="S97" i="68"/>
  <c r="BE97" i="68" s="1"/>
  <c r="R97" i="68"/>
  <c r="BD97" i="68" s="1"/>
  <c r="O97" i="68"/>
  <c r="BA97" i="68" s="1"/>
  <c r="N97" i="68"/>
  <c r="AZ97" i="68" s="1"/>
  <c r="M97" i="68"/>
  <c r="AY97" i="68" s="1"/>
  <c r="L97" i="68"/>
  <c r="AX97" i="68" s="1"/>
  <c r="G97" i="68"/>
  <c r="AS97" i="68" s="1"/>
  <c r="F97" i="68"/>
  <c r="AR97" i="68" s="1"/>
  <c r="E97" i="68"/>
  <c r="AQ97" i="68" s="1"/>
  <c r="BY86" i="68"/>
  <c r="BX86"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BY73" i="68"/>
  <c r="BX73" i="68"/>
  <c r="BW73" i="68"/>
  <c r="BV73" i="68"/>
  <c r="BU73" i="68"/>
  <c r="BT73" i="68"/>
  <c r="BS73" i="68"/>
  <c r="BR73" i="68"/>
  <c r="BQ73" i="68"/>
  <c r="BP73" i="68"/>
  <c r="BO73" i="68"/>
  <c r="BN73" i="68"/>
  <c r="BM73" i="68"/>
  <c r="BL73" i="68"/>
  <c r="BK73" i="68"/>
  <c r="BJ73" i="68"/>
  <c r="BI73" i="68"/>
  <c r="BH73" i="68"/>
  <c r="BG73" i="68"/>
  <c r="BF73" i="68"/>
  <c r="BE73" i="68"/>
  <c r="BD73" i="68"/>
  <c r="BC73" i="68"/>
  <c r="BB73" i="68"/>
  <c r="BA73" i="68"/>
  <c r="AZ73" i="68"/>
  <c r="AY73" i="68"/>
  <c r="AX73" i="68"/>
  <c r="AW73" i="68"/>
  <c r="AV73" i="68"/>
  <c r="AU73" i="68"/>
  <c r="AT73" i="68"/>
  <c r="AS73" i="68"/>
  <c r="AR73" i="68"/>
  <c r="AQ73" i="68"/>
  <c r="BY59" i="68"/>
  <c r="BX59" i="68"/>
  <c r="BW59" i="68"/>
  <c r="BV59" i="68"/>
  <c r="BU59" i="68"/>
  <c r="BT59" i="68"/>
  <c r="BS59" i="68"/>
  <c r="BR59" i="68"/>
  <c r="BQ59" i="68"/>
  <c r="BP59" i="68"/>
  <c r="BO59" i="68"/>
  <c r="BN59" i="68"/>
  <c r="BM59" i="68"/>
  <c r="BL59" i="68"/>
  <c r="BK59" i="68"/>
  <c r="BJ59" i="68"/>
  <c r="BI59" i="68"/>
  <c r="BH59" i="68"/>
  <c r="BG59" i="68"/>
  <c r="BF59" i="68"/>
  <c r="BE59" i="68"/>
  <c r="BD59" i="68"/>
  <c r="BC59" i="68"/>
  <c r="BB59" i="68"/>
  <c r="BA59" i="68"/>
  <c r="AZ59" i="68"/>
  <c r="AY59" i="68"/>
  <c r="AX59" i="68"/>
  <c r="AW59" i="68"/>
  <c r="AV59" i="68"/>
  <c r="AU59" i="68"/>
  <c r="AT59" i="68"/>
  <c r="AS59" i="68"/>
  <c r="AR59" i="68"/>
  <c r="AQ59" i="68"/>
  <c r="BY54" i="68"/>
  <c r="BX54" i="68"/>
  <c r="BW54" i="68"/>
  <c r="BV54" i="68"/>
  <c r="BU54" i="68"/>
  <c r="BT54" i="68"/>
  <c r="BS54" i="68"/>
  <c r="BQ54" i="68"/>
  <c r="BP54" i="68"/>
  <c r="BO54" i="68"/>
  <c r="BN54" i="68"/>
  <c r="BM54" i="68"/>
  <c r="BL54" i="68"/>
  <c r="BK54" i="68"/>
  <c r="BJ54" i="68"/>
  <c r="BI54" i="68"/>
  <c r="BH54" i="68"/>
  <c r="BF54" i="68"/>
  <c r="BD54" i="68"/>
  <c r="BC54" i="68"/>
  <c r="BB54" i="68"/>
  <c r="BA54" i="68"/>
  <c r="AZ54" i="68"/>
  <c r="AX54" i="68"/>
  <c r="AV54" i="68"/>
  <c r="AU54" i="68"/>
  <c r="AT54" i="68"/>
  <c r="AS54" i="68"/>
  <c r="AR54" i="68"/>
  <c r="BY42" i="68"/>
  <c r="BX42" i="68"/>
  <c r="BW42" i="68"/>
  <c r="BV42" i="68"/>
  <c r="BU42" i="68"/>
  <c r="BT42" i="68"/>
  <c r="BS42" i="68"/>
  <c r="BR42" i="68"/>
  <c r="BQ42" i="68"/>
  <c r="BP42" i="68"/>
  <c r="BO42" i="68"/>
  <c r="BN42" i="68"/>
  <c r="BM42" i="68"/>
  <c r="BL42" i="68"/>
  <c r="BK42" i="68"/>
  <c r="BJ42" i="68"/>
  <c r="BI42" i="68"/>
  <c r="BH42" i="68"/>
  <c r="BG42" i="68"/>
  <c r="BF42" i="68"/>
  <c r="BE42" i="68"/>
  <c r="BD42" i="68"/>
  <c r="BC42" i="68"/>
  <c r="BB42" i="68"/>
  <c r="BA42" i="68"/>
  <c r="AZ42" i="68"/>
  <c r="AY42" i="68"/>
  <c r="AX42" i="68"/>
  <c r="AW42" i="68"/>
  <c r="AV42" i="68"/>
  <c r="AU42" i="68"/>
  <c r="AT42" i="68"/>
  <c r="AS42" i="68"/>
  <c r="AR42" i="68"/>
  <c r="AQ42" i="68"/>
  <c r="BY37" i="68"/>
  <c r="BX37" i="68"/>
  <c r="BW37" i="68"/>
  <c r="BV37" i="68"/>
  <c r="BU37" i="68"/>
  <c r="BT37" i="68"/>
  <c r="BR37" i="68"/>
  <c r="BQ37" i="68"/>
  <c r="BP37" i="68"/>
  <c r="BN37" i="68"/>
  <c r="BM37" i="68"/>
  <c r="BL37" i="68"/>
  <c r="BJ37" i="68"/>
  <c r="BI37" i="68"/>
  <c r="BH37" i="68"/>
  <c r="BG37" i="68"/>
  <c r="BE37" i="68"/>
  <c r="BD37" i="68"/>
  <c r="BC37" i="68"/>
  <c r="BB37" i="68"/>
  <c r="BA37" i="68"/>
  <c r="AY37" i="68"/>
  <c r="AW37" i="68"/>
  <c r="AV37" i="68"/>
  <c r="AU37" i="68"/>
  <c r="AT37" i="68"/>
  <c r="AS37" i="68"/>
  <c r="AQ37" i="68"/>
  <c r="BY24" i="68"/>
  <c r="BX24" i="68"/>
  <c r="BW24" i="68"/>
  <c r="BV24" i="68"/>
  <c r="BU24" i="68"/>
  <c r="BT24" i="68"/>
  <c r="BS24" i="68"/>
  <c r="BR24" i="68"/>
  <c r="BQ24" i="68"/>
  <c r="BP24" i="68"/>
  <c r="BO24" i="68"/>
  <c r="BN24" i="68"/>
  <c r="BM24" i="68"/>
  <c r="BL24" i="68"/>
  <c r="BK24" i="68"/>
  <c r="BJ24" i="68"/>
  <c r="BI24" i="68"/>
  <c r="BH24" i="68"/>
  <c r="BG24" i="68"/>
  <c r="BF24" i="68"/>
  <c r="BE24" i="68"/>
  <c r="BD24" i="68"/>
  <c r="BC24" i="68"/>
  <c r="BB24" i="68"/>
  <c r="BA24" i="68"/>
  <c r="AZ24" i="68"/>
  <c r="AY24" i="68"/>
  <c r="AX24" i="68"/>
  <c r="AW24" i="68"/>
  <c r="AV24" i="68"/>
  <c r="AU24" i="68"/>
  <c r="AT24" i="68"/>
  <c r="AS24" i="68"/>
  <c r="AR24" i="68"/>
  <c r="AQ24" i="68"/>
  <c r="BY11" i="68"/>
  <c r="BX11" i="68"/>
  <c r="BW11" i="68"/>
  <c r="BV11" i="68"/>
  <c r="BU11" i="68"/>
  <c r="BT11" i="68"/>
  <c r="BS11" i="68"/>
  <c r="BR11" i="68"/>
  <c r="BQ11" i="68"/>
  <c r="BP11" i="68"/>
  <c r="BO11" i="68"/>
  <c r="BN11" i="68"/>
  <c r="BM11" i="68"/>
  <c r="BL11" i="68"/>
  <c r="BK11" i="68"/>
  <c r="BJ11" i="68"/>
  <c r="BI11" i="68"/>
  <c r="BH11" i="68"/>
  <c r="BG11" i="68"/>
  <c r="BF11" i="68"/>
  <c r="BE11" i="68"/>
  <c r="BD11" i="68"/>
  <c r="BC11" i="68"/>
  <c r="BB11" i="68"/>
  <c r="BA11" i="68"/>
  <c r="AZ11" i="68"/>
  <c r="AY11" i="68"/>
  <c r="AX11" i="68"/>
  <c r="AW11" i="68"/>
  <c r="AV11" i="68"/>
  <c r="AU11" i="68"/>
  <c r="AT11" i="68"/>
  <c r="AS11" i="68"/>
  <c r="AR11" i="68"/>
  <c r="AQ11" i="68"/>
  <c r="BY8" i="68"/>
  <c r="BX8" i="68"/>
  <c r="BW8" i="68"/>
  <c r="BV8" i="68"/>
  <c r="BU8" i="68"/>
  <c r="BT8" i="68"/>
  <c r="BS8" i="68"/>
  <c r="BR8" i="68"/>
  <c r="BQ8" i="68"/>
  <c r="BP8" i="68"/>
  <c r="BO8" i="68"/>
  <c r="BN8" i="68"/>
  <c r="BM8" i="68"/>
  <c r="BL8" i="68"/>
  <c r="BK8" i="68"/>
  <c r="BJ8" i="68"/>
  <c r="BI8" i="68"/>
  <c r="BH8" i="68"/>
  <c r="BG8" i="68"/>
  <c r="BF8" i="68"/>
  <c r="BE8" i="68"/>
  <c r="BD8" i="68"/>
  <c r="BC8" i="68"/>
  <c r="BB8" i="68"/>
  <c r="BA8" i="68"/>
  <c r="AZ8" i="68"/>
  <c r="AY8" i="68"/>
  <c r="AX8" i="68"/>
  <c r="AW8" i="68"/>
  <c r="AV8" i="68"/>
  <c r="AU8" i="68"/>
  <c r="AT8" i="68"/>
  <c r="AS8" i="68"/>
  <c r="AR8" i="68"/>
  <c r="AQ8" i="68"/>
  <c r="CD102" i="67"/>
  <c r="BU8" i="67"/>
  <c r="BV8" i="67"/>
  <c r="BW8" i="67"/>
  <c r="BX8" i="67"/>
  <c r="BY8" i="67"/>
  <c r="BZ8" i="67"/>
  <c r="CA8" i="67"/>
  <c r="CB8" i="67"/>
  <c r="BH8" i="67"/>
  <c r="BI8" i="67"/>
  <c r="BJ8" i="67"/>
  <c r="BK8" i="67"/>
  <c r="BL8" i="67"/>
  <c r="BM8" i="67"/>
  <c r="BN8" i="67"/>
  <c r="BO8" i="67"/>
  <c r="BP8" i="67"/>
  <c r="BQ8" i="67"/>
  <c r="BR8" i="67"/>
  <c r="BS8" i="67"/>
  <c r="BT8" i="67"/>
  <c r="BG8" i="67"/>
  <c r="R101" i="67"/>
  <c r="AR101" i="67" s="1"/>
  <c r="S101" i="67"/>
  <c r="AS101" i="67"/>
  <c r="T101" i="67"/>
  <c r="U101" i="67"/>
  <c r="AU101" i="67"/>
  <c r="V101" i="67"/>
  <c r="AV101" i="67" s="1"/>
  <c r="W101" i="67"/>
  <c r="X101" i="67"/>
  <c r="Y21" i="67"/>
  <c r="BD21" i="67" s="1"/>
  <c r="Y34" i="67"/>
  <c r="BD34" i="67"/>
  <c r="Y52" i="67"/>
  <c r="BD52" i="67" s="1"/>
  <c r="Y69" i="67"/>
  <c r="BD69" i="67" s="1"/>
  <c r="Y83" i="67"/>
  <c r="Y96" i="67"/>
  <c r="BD96" i="67" s="1"/>
  <c r="D101" i="67"/>
  <c r="E101" i="67"/>
  <c r="F101" i="67"/>
  <c r="G101" i="67"/>
  <c r="H101" i="67"/>
  <c r="AH101" i="67" s="1"/>
  <c r="I101" i="67"/>
  <c r="J101" i="67"/>
  <c r="AJ101" i="67" s="1"/>
  <c r="K101" i="67"/>
  <c r="L101" i="67"/>
  <c r="M101" i="67"/>
  <c r="N101" i="67"/>
  <c r="O101" i="67"/>
  <c r="AO101" i="67" s="1"/>
  <c r="P101" i="67"/>
  <c r="Q21" i="67"/>
  <c r="Q34" i="67"/>
  <c r="BC34" i="67" s="1"/>
  <c r="Q52" i="67"/>
  <c r="BC52" i="67" s="1"/>
  <c r="Q69" i="67"/>
  <c r="BC69" i="67"/>
  <c r="Q83" i="67"/>
  <c r="BC83" i="67"/>
  <c r="Q96" i="67"/>
  <c r="Z101" i="67"/>
  <c r="D19" i="67"/>
  <c r="E19" i="67"/>
  <c r="F19" i="67"/>
  <c r="G19" i="67"/>
  <c r="H19" i="67"/>
  <c r="I19" i="67"/>
  <c r="J19" i="67"/>
  <c r="AJ21" i="67"/>
  <c r="K19" i="67"/>
  <c r="L19" i="67"/>
  <c r="AL20" i="67" s="1"/>
  <c r="AL21" i="67"/>
  <c r="M19" i="67"/>
  <c r="N19" i="67"/>
  <c r="AN21" i="67"/>
  <c r="O19" i="67"/>
  <c r="P19" i="67"/>
  <c r="AP21" i="67"/>
  <c r="R19" i="67"/>
  <c r="AR19" i="67" s="1"/>
  <c r="S19" i="67"/>
  <c r="T19" i="67"/>
  <c r="AT21" i="67"/>
  <c r="U19" i="67"/>
  <c r="V19" i="67"/>
  <c r="AV21" i="67"/>
  <c r="W19" i="67"/>
  <c r="AW21" i="67" s="1"/>
  <c r="X19" i="67"/>
  <c r="Z19" i="67"/>
  <c r="AZ21" i="67"/>
  <c r="D32" i="67"/>
  <c r="E32" i="67"/>
  <c r="F32" i="67"/>
  <c r="G32" i="67"/>
  <c r="AG33" i="67" s="1"/>
  <c r="AG34" i="67"/>
  <c r="H32" i="67"/>
  <c r="I32" i="67"/>
  <c r="AI34" i="67"/>
  <c r="J32" i="67"/>
  <c r="K32" i="67"/>
  <c r="AK34" i="67"/>
  <c r="L32" i="67"/>
  <c r="M32" i="67"/>
  <c r="N32" i="67"/>
  <c r="O32" i="67"/>
  <c r="P32" i="67"/>
  <c r="AP32" i="67" s="1"/>
  <c r="R32" i="67"/>
  <c r="S32" i="67"/>
  <c r="AS34" i="67"/>
  <c r="T32" i="67"/>
  <c r="AT34" i="67" s="1"/>
  <c r="U32" i="67"/>
  <c r="AU34" i="67"/>
  <c r="V32" i="67"/>
  <c r="W32" i="67"/>
  <c r="X32" i="67"/>
  <c r="Z32" i="67"/>
  <c r="D50" i="67"/>
  <c r="AD50" i="67" s="1"/>
  <c r="E50" i="67"/>
  <c r="F50" i="67"/>
  <c r="G50" i="67"/>
  <c r="AG52" i="67" s="1"/>
  <c r="H50" i="67"/>
  <c r="AH52" i="67" s="1"/>
  <c r="I50" i="67"/>
  <c r="J50" i="67"/>
  <c r="K50" i="67"/>
  <c r="L50" i="67"/>
  <c r="AL52" i="67"/>
  <c r="M50" i="67"/>
  <c r="N50" i="67"/>
  <c r="O50" i="67"/>
  <c r="P50" i="67"/>
  <c r="AP52" i="67"/>
  <c r="R50" i="67"/>
  <c r="S50" i="67"/>
  <c r="T50" i="67"/>
  <c r="U50" i="67"/>
  <c r="V50" i="67"/>
  <c r="AV52" i="67"/>
  <c r="W50" i="67"/>
  <c r="X50" i="67"/>
  <c r="Z50" i="67"/>
  <c r="AZ52" i="67" s="1"/>
  <c r="D67" i="67"/>
  <c r="E67" i="67"/>
  <c r="E99" i="67"/>
  <c r="F67" i="67"/>
  <c r="G67" i="67"/>
  <c r="AG69" i="67"/>
  <c r="H67" i="67"/>
  <c r="AH69" i="67" s="1"/>
  <c r="I67" i="67"/>
  <c r="AI69" i="67"/>
  <c r="J67" i="67"/>
  <c r="K67" i="67"/>
  <c r="AK69" i="67" s="1"/>
  <c r="L67" i="67"/>
  <c r="M67" i="67"/>
  <c r="AM69" i="67"/>
  <c r="N67" i="67"/>
  <c r="AN67" i="67" s="1"/>
  <c r="O67" i="67"/>
  <c r="AO69" i="67" s="1"/>
  <c r="P67" i="67"/>
  <c r="R67" i="67"/>
  <c r="S67" i="67"/>
  <c r="AS69" i="67"/>
  <c r="T67" i="67"/>
  <c r="AT69" i="67" s="1"/>
  <c r="U67" i="67"/>
  <c r="AU69" i="67"/>
  <c r="V67" i="67"/>
  <c r="W67" i="67"/>
  <c r="AW67" i="67" s="1"/>
  <c r="X67" i="67"/>
  <c r="Z67" i="67"/>
  <c r="D81" i="67"/>
  <c r="E81" i="67"/>
  <c r="F81" i="67"/>
  <c r="F97" i="67" s="1"/>
  <c r="AF97" i="67" s="1"/>
  <c r="G81" i="67"/>
  <c r="AG83" i="67" s="1"/>
  <c r="H81" i="67"/>
  <c r="AH83" i="67" s="1"/>
  <c r="I81" i="67"/>
  <c r="J81" i="67"/>
  <c r="AJ83" i="67" s="1"/>
  <c r="K81" i="67"/>
  <c r="AK83" i="67" s="1"/>
  <c r="L81" i="67"/>
  <c r="AL82" i="67" s="1"/>
  <c r="M81" i="67"/>
  <c r="AM83" i="67" s="1"/>
  <c r="N81" i="67"/>
  <c r="O81" i="67"/>
  <c r="AO82" i="67" s="1"/>
  <c r="P81" i="67"/>
  <c r="AP83" i="67"/>
  <c r="R81" i="67"/>
  <c r="S81" i="67"/>
  <c r="AS82" i="67" s="1"/>
  <c r="T81" i="67"/>
  <c r="AT83" i="67" s="1"/>
  <c r="U81" i="67"/>
  <c r="V81" i="67"/>
  <c r="AV83" i="67"/>
  <c r="W81" i="67"/>
  <c r="X81" i="67"/>
  <c r="AX82" i="67" s="1"/>
  <c r="AX83" i="67"/>
  <c r="Z81" i="67"/>
  <c r="D94" i="67"/>
  <c r="E94" i="67"/>
  <c r="F94" i="67"/>
  <c r="G94" i="67"/>
  <c r="AG96" i="67"/>
  <c r="H94" i="67"/>
  <c r="I94" i="67"/>
  <c r="AI96" i="67"/>
  <c r="J94" i="67"/>
  <c r="K94" i="67"/>
  <c r="L94" i="67"/>
  <c r="M94" i="67"/>
  <c r="AM96" i="67"/>
  <c r="N94" i="67"/>
  <c r="O94" i="67"/>
  <c r="AO96" i="67" s="1"/>
  <c r="P94" i="67"/>
  <c r="R94" i="67"/>
  <c r="S94" i="67"/>
  <c r="T94" i="67"/>
  <c r="U94" i="67"/>
  <c r="AU96" i="67"/>
  <c r="V94" i="67"/>
  <c r="W94" i="67"/>
  <c r="AW96" i="67"/>
  <c r="X94" i="67"/>
  <c r="Z94" i="67"/>
  <c r="AZ69" i="67"/>
  <c r="AZ96" i="67"/>
  <c r="AX101" i="67"/>
  <c r="AX34" i="67"/>
  <c r="AX69" i="67"/>
  <c r="AW52" i="67"/>
  <c r="AW83" i="67"/>
  <c r="AV34" i="67"/>
  <c r="AV69" i="67"/>
  <c r="AV96" i="67"/>
  <c r="AU21" i="67"/>
  <c r="AU52" i="67"/>
  <c r="AT101" i="67"/>
  <c r="AT96" i="67"/>
  <c r="AS21" i="67"/>
  <c r="AS52" i="67"/>
  <c r="AS83" i="67"/>
  <c r="AR34" i="67"/>
  <c r="AP101" i="67"/>
  <c r="AP34" i="67"/>
  <c r="AP69" i="67"/>
  <c r="AO21" i="67"/>
  <c r="AO52" i="67"/>
  <c r="AN101" i="67"/>
  <c r="AN34" i="67"/>
  <c r="AN96" i="67"/>
  <c r="AM101" i="67"/>
  <c r="AM21" i="67"/>
  <c r="AM52" i="67"/>
  <c r="AL101" i="67"/>
  <c r="AL34" i="67"/>
  <c r="AL69" i="67"/>
  <c r="AL96" i="67"/>
  <c r="AK101" i="67"/>
  <c r="AK21" i="67"/>
  <c r="AJ34" i="67"/>
  <c r="AJ69" i="67"/>
  <c r="AJ96" i="67"/>
  <c r="AI52" i="67"/>
  <c r="AI83" i="67"/>
  <c r="AH34" i="67"/>
  <c r="AG101" i="67"/>
  <c r="AG21" i="67"/>
  <c r="R100" i="67"/>
  <c r="S100" i="67"/>
  <c r="AS100" i="67" s="1"/>
  <c r="T100" i="67"/>
  <c r="AT100" i="67"/>
  <c r="U100" i="67"/>
  <c r="V100" i="67"/>
  <c r="AV100" i="67" s="1"/>
  <c r="W100" i="67"/>
  <c r="X100" i="67"/>
  <c r="AX100" i="67"/>
  <c r="Y20" i="67"/>
  <c r="BD20" i="67"/>
  <c r="Y33" i="67"/>
  <c r="BD33" i="67"/>
  <c r="Y51" i="67"/>
  <c r="BD51" i="67"/>
  <c r="Y68" i="67"/>
  <c r="BD68" i="67"/>
  <c r="Y82" i="67"/>
  <c r="BD82" i="67"/>
  <c r="Y95" i="67"/>
  <c r="BD95" i="67"/>
  <c r="D100" i="67"/>
  <c r="E100" i="67"/>
  <c r="F100" i="67"/>
  <c r="G100" i="67"/>
  <c r="H100" i="67"/>
  <c r="I100" i="67"/>
  <c r="AI100" i="67" s="1"/>
  <c r="J100" i="67"/>
  <c r="K100" i="67"/>
  <c r="L100" i="67"/>
  <c r="M100" i="67"/>
  <c r="AM100" i="67" s="1"/>
  <c r="N100" i="67"/>
  <c r="AN100" i="67" s="1"/>
  <c r="O100" i="67"/>
  <c r="AO100" i="67" s="1"/>
  <c r="P100" i="67"/>
  <c r="Q20" i="67"/>
  <c r="BC20" i="67" s="1"/>
  <c r="Q33" i="67"/>
  <c r="BC33" i="67"/>
  <c r="Q51" i="67"/>
  <c r="BC51" i="67" s="1"/>
  <c r="Q68" i="67"/>
  <c r="BC68" i="67"/>
  <c r="Q82" i="67"/>
  <c r="BC82" i="67" s="1"/>
  <c r="Q95" i="67"/>
  <c r="BC95" i="67"/>
  <c r="Z100" i="67"/>
  <c r="AZ100" i="67" s="1"/>
  <c r="AZ20" i="67"/>
  <c r="AZ51" i="67"/>
  <c r="AZ68" i="67"/>
  <c r="AZ95" i="67"/>
  <c r="AX33" i="67"/>
  <c r="AX68" i="67"/>
  <c r="AW100" i="67"/>
  <c r="AW20" i="67"/>
  <c r="AW51" i="67"/>
  <c r="AW82" i="67"/>
  <c r="AV20" i="67"/>
  <c r="AV33" i="67"/>
  <c r="AV51" i="67"/>
  <c r="AV68" i="67"/>
  <c r="AV82" i="67"/>
  <c r="AV95" i="67"/>
  <c r="AU100" i="67"/>
  <c r="AU20" i="67"/>
  <c r="AU33" i="67"/>
  <c r="AU51" i="67"/>
  <c r="AU68" i="67"/>
  <c r="AU95" i="67"/>
  <c r="AT20" i="67"/>
  <c r="AT33" i="67"/>
  <c r="AT82" i="67"/>
  <c r="AT95" i="67"/>
  <c r="AS20" i="67"/>
  <c r="AS33" i="67"/>
  <c r="AS51" i="67"/>
  <c r="AS68" i="67"/>
  <c r="AS95" i="67"/>
  <c r="AR20" i="67"/>
  <c r="AR33" i="67"/>
  <c r="AR51" i="67"/>
  <c r="AR82" i="67"/>
  <c r="AP100" i="67"/>
  <c r="AP20" i="67"/>
  <c r="AP33" i="67"/>
  <c r="AP51" i="67"/>
  <c r="AP68" i="67"/>
  <c r="AP82" i="67"/>
  <c r="AO20" i="67"/>
  <c r="AO51" i="67"/>
  <c r="AO68" i="67"/>
  <c r="AO95" i="67"/>
  <c r="AN20" i="67"/>
  <c r="AN33" i="67"/>
  <c r="AN68" i="67"/>
  <c r="AN95" i="67"/>
  <c r="AM20" i="67"/>
  <c r="AM33" i="67"/>
  <c r="AM51" i="67"/>
  <c r="AM82" i="67"/>
  <c r="AM95" i="67"/>
  <c r="AL100" i="67"/>
  <c r="AL51" i="67"/>
  <c r="AL68" i="67"/>
  <c r="AL95" i="67"/>
  <c r="AK100" i="67"/>
  <c r="AK20" i="67"/>
  <c r="AK33" i="67"/>
  <c r="AK68" i="67"/>
  <c r="AK82" i="67"/>
  <c r="AJ100" i="67"/>
  <c r="AJ20" i="67"/>
  <c r="AJ33" i="67"/>
  <c r="AJ68" i="67"/>
  <c r="AJ82" i="67"/>
  <c r="AJ95" i="67"/>
  <c r="AI33" i="67"/>
  <c r="AI51" i="67"/>
  <c r="AI68" i="67"/>
  <c r="AI82" i="67"/>
  <c r="AI95" i="67"/>
  <c r="AH100" i="67"/>
  <c r="AH33" i="67"/>
  <c r="AH51" i="67"/>
  <c r="AH68" i="67"/>
  <c r="AG20" i="67"/>
  <c r="AG51" i="67"/>
  <c r="AG82" i="67"/>
  <c r="AG95" i="67"/>
  <c r="D99" i="67"/>
  <c r="J99" i="67"/>
  <c r="BM99" i="67" s="1"/>
  <c r="Q10" i="67"/>
  <c r="BC10" i="67" s="1"/>
  <c r="Y10" i="67"/>
  <c r="Q11" i="67"/>
  <c r="BC11" i="67"/>
  <c r="Y11" i="67"/>
  <c r="BD11" i="67" s="1"/>
  <c r="Q18" i="67"/>
  <c r="Y18" i="67"/>
  <c r="Q23" i="67"/>
  <c r="Y23" i="67"/>
  <c r="Q24" i="67"/>
  <c r="BC24" i="67"/>
  <c r="Y24" i="67"/>
  <c r="Q31" i="67"/>
  <c r="BC31" i="67" s="1"/>
  <c r="Y31" i="67"/>
  <c r="Q41" i="67"/>
  <c r="BC41" i="67" s="1"/>
  <c r="Y41" i="67"/>
  <c r="BD41" i="67" s="1"/>
  <c r="Q42" i="67"/>
  <c r="BC42" i="67" s="1"/>
  <c r="Y42" i="67"/>
  <c r="Q49" i="67"/>
  <c r="Y49" i="67"/>
  <c r="Q58" i="67"/>
  <c r="Y58" i="67"/>
  <c r="BD58" i="67" s="1"/>
  <c r="Q59" i="67"/>
  <c r="BC59" i="67"/>
  <c r="Y59" i="67"/>
  <c r="Q66" i="67"/>
  <c r="Y66" i="67"/>
  <c r="BD66" i="67" s="1"/>
  <c r="Q72" i="67"/>
  <c r="BC72" i="67" s="1"/>
  <c r="Y72" i="67"/>
  <c r="Q73" i="67"/>
  <c r="BC73" i="67" s="1"/>
  <c r="Y73" i="67"/>
  <c r="Q80" i="67"/>
  <c r="Y80" i="67"/>
  <c r="Q85" i="67"/>
  <c r="BC85" i="67" s="1"/>
  <c r="Y85" i="67"/>
  <c r="BD85" i="67" s="1"/>
  <c r="Q86" i="67"/>
  <c r="BC86" i="67"/>
  <c r="Y86" i="67"/>
  <c r="Q93" i="67"/>
  <c r="Y93" i="67"/>
  <c r="AZ19" i="67"/>
  <c r="AZ50" i="67"/>
  <c r="AZ67" i="67"/>
  <c r="AZ94" i="67"/>
  <c r="AX19" i="67"/>
  <c r="AX32" i="67"/>
  <c r="AX67" i="67"/>
  <c r="AX81" i="67"/>
  <c r="AW19" i="67"/>
  <c r="AW32" i="67"/>
  <c r="AW50" i="67"/>
  <c r="AW81" i="67"/>
  <c r="AV19" i="67"/>
  <c r="AV32" i="67"/>
  <c r="AV50" i="67"/>
  <c r="AV67" i="67"/>
  <c r="AV81" i="67"/>
  <c r="AV94" i="67"/>
  <c r="AU19" i="67"/>
  <c r="AU32" i="67"/>
  <c r="AU50" i="67"/>
  <c r="AU67" i="67"/>
  <c r="AT19" i="67"/>
  <c r="AT32" i="67"/>
  <c r="AT50" i="67"/>
  <c r="AT81" i="67"/>
  <c r="AT94" i="67"/>
  <c r="AS19" i="67"/>
  <c r="AS32" i="67"/>
  <c r="AS50" i="67"/>
  <c r="AS67" i="67"/>
  <c r="AS81" i="67"/>
  <c r="AR32" i="67"/>
  <c r="AR50" i="67"/>
  <c r="AR81" i="67"/>
  <c r="AP19" i="67"/>
  <c r="AP50" i="67"/>
  <c r="AP67" i="67"/>
  <c r="AP81" i="67"/>
  <c r="AP94" i="67"/>
  <c r="AO19" i="67"/>
  <c r="AO32" i="67"/>
  <c r="AO50" i="67"/>
  <c r="AO67" i="67"/>
  <c r="AO94" i="67"/>
  <c r="AN19" i="67"/>
  <c r="AN32" i="67"/>
  <c r="AN94" i="67"/>
  <c r="AM19" i="67"/>
  <c r="AM50" i="67"/>
  <c r="AM81" i="67"/>
  <c r="AM94" i="67"/>
  <c r="AL19" i="67"/>
  <c r="AL32" i="67"/>
  <c r="AL50" i="67"/>
  <c r="AL67" i="67"/>
  <c r="AL81" i="67"/>
  <c r="AL94" i="67"/>
  <c r="AK19" i="67"/>
  <c r="AK32" i="67"/>
  <c r="AK50" i="67"/>
  <c r="AK67" i="67"/>
  <c r="AK81" i="67"/>
  <c r="AJ99" i="67"/>
  <c r="AJ19" i="67"/>
  <c r="AJ32" i="67"/>
  <c r="AJ67" i="67"/>
  <c r="AJ81" i="67"/>
  <c r="AJ94" i="67"/>
  <c r="AI32" i="67"/>
  <c r="AI50" i="67"/>
  <c r="AI67" i="67"/>
  <c r="AI81" i="67"/>
  <c r="AI94" i="67"/>
  <c r="AH32" i="67"/>
  <c r="AH50" i="67"/>
  <c r="AG19" i="67"/>
  <c r="AG32" i="67"/>
  <c r="AG81" i="67"/>
  <c r="AG94" i="67"/>
  <c r="S97" i="67"/>
  <c r="T97" i="67"/>
  <c r="AT97" i="67" s="1"/>
  <c r="V97" i="67"/>
  <c r="AV97" i="67" s="1"/>
  <c r="D97" i="67"/>
  <c r="E97" i="67"/>
  <c r="G97" i="67"/>
  <c r="AG97" i="67" s="1"/>
  <c r="I97" i="67"/>
  <c r="J97" i="67"/>
  <c r="L97" i="67"/>
  <c r="AL97" i="67" s="1"/>
  <c r="M97" i="67"/>
  <c r="Z97" i="67"/>
  <c r="AZ97" i="67" s="1"/>
  <c r="AS97" i="67"/>
  <c r="AM97" i="67"/>
  <c r="AJ97" i="67"/>
  <c r="AI97" i="67"/>
  <c r="BD86" i="67"/>
  <c r="BD93" i="67"/>
  <c r="BC93" i="67"/>
  <c r="Q87" i="67"/>
  <c r="BC87" i="67" s="1"/>
  <c r="Y87" i="67"/>
  <c r="BD87" i="67" s="1"/>
  <c r="Q88" i="67"/>
  <c r="Y88" i="67"/>
  <c r="Q89" i="67"/>
  <c r="BC89" i="67" s="1"/>
  <c r="Y89" i="67"/>
  <c r="BD89" i="67"/>
  <c r="Q90" i="67"/>
  <c r="BT90" i="67" s="1"/>
  <c r="Y90" i="67"/>
  <c r="BD90" i="67" s="1"/>
  <c r="Q91" i="67"/>
  <c r="Y91" i="67"/>
  <c r="BD91" i="67"/>
  <c r="Q92" i="67"/>
  <c r="BC92" i="67" s="1"/>
  <c r="Y92" i="67"/>
  <c r="AZ86" i="67"/>
  <c r="AX86" i="67"/>
  <c r="AW86" i="67"/>
  <c r="AV86" i="67"/>
  <c r="AU86" i="67"/>
  <c r="AT86" i="67"/>
  <c r="AS86" i="67"/>
  <c r="AR86" i="67"/>
  <c r="AQ86" i="67"/>
  <c r="AP86" i="67"/>
  <c r="AO86" i="67"/>
  <c r="AN86" i="67"/>
  <c r="AM86" i="67"/>
  <c r="AL86" i="67"/>
  <c r="AK86" i="67"/>
  <c r="AJ86" i="67"/>
  <c r="AI86" i="67"/>
  <c r="AH86" i="67"/>
  <c r="AG86" i="67"/>
  <c r="BD92" i="67"/>
  <c r="BC88" i="67"/>
  <c r="BC90" i="67"/>
  <c r="BC91" i="67"/>
  <c r="BD72" i="67"/>
  <c r="BD73" i="67"/>
  <c r="BD80" i="67"/>
  <c r="BC80" i="67"/>
  <c r="Q74" i="67"/>
  <c r="BC74" i="67" s="1"/>
  <c r="Y74" i="67"/>
  <c r="BD74" i="67"/>
  <c r="Q75" i="67"/>
  <c r="BC75" i="67" s="1"/>
  <c r="Y75" i="67"/>
  <c r="BD75" i="67" s="1"/>
  <c r="Q76" i="67"/>
  <c r="Y76" i="67"/>
  <c r="BD76" i="67" s="1"/>
  <c r="Q77" i="67"/>
  <c r="Y77" i="67"/>
  <c r="Q78" i="67"/>
  <c r="BC78" i="67" s="1"/>
  <c r="Y78" i="67"/>
  <c r="BD78" i="67" s="1"/>
  <c r="Q79" i="67"/>
  <c r="BC79" i="67" s="1"/>
  <c r="AQ73" i="67"/>
  <c r="Y79" i="67"/>
  <c r="AZ73" i="67"/>
  <c r="AX73" i="67"/>
  <c r="AW73" i="67"/>
  <c r="AV73" i="67"/>
  <c r="AU73" i="67"/>
  <c r="AT73" i="67"/>
  <c r="AS73" i="67"/>
  <c r="AR73" i="67"/>
  <c r="AP73" i="67"/>
  <c r="AO73" i="67"/>
  <c r="AN73" i="67"/>
  <c r="AM73" i="67"/>
  <c r="AL73" i="67"/>
  <c r="AK73" i="67"/>
  <c r="AJ73" i="67"/>
  <c r="AI73" i="67"/>
  <c r="AH73" i="67"/>
  <c r="AG73" i="67"/>
  <c r="BD77" i="67"/>
  <c r="BD79" i="67"/>
  <c r="BC76" i="67"/>
  <c r="BC77" i="67"/>
  <c r="BD59" i="67"/>
  <c r="BC58" i="67"/>
  <c r="BC66" i="67"/>
  <c r="Q60" i="67"/>
  <c r="BC60" i="67" s="1"/>
  <c r="Y60" i="67"/>
  <c r="BD60" i="67"/>
  <c r="Q61" i="67"/>
  <c r="AQ59" i="67" s="1"/>
  <c r="Y61" i="67"/>
  <c r="Q62" i="67"/>
  <c r="Y62" i="67"/>
  <c r="AY59" i="67" s="1"/>
  <c r="Q63" i="67"/>
  <c r="BC63" i="67" s="1"/>
  <c r="Y63" i="67"/>
  <c r="Q64" i="67"/>
  <c r="Y64" i="67"/>
  <c r="BD64" i="67" s="1"/>
  <c r="Q65" i="67"/>
  <c r="Y65" i="67"/>
  <c r="BD65" i="67" s="1"/>
  <c r="AZ59" i="67"/>
  <c r="AX59" i="67"/>
  <c r="AW59" i="67"/>
  <c r="AV59" i="67"/>
  <c r="AU59" i="67"/>
  <c r="AT59" i="67"/>
  <c r="AS59" i="67"/>
  <c r="AR59" i="67"/>
  <c r="AP59" i="67"/>
  <c r="AO59" i="67"/>
  <c r="AN59" i="67"/>
  <c r="AM59" i="67"/>
  <c r="AL59" i="67"/>
  <c r="AK59" i="67"/>
  <c r="AJ59" i="67"/>
  <c r="AI59" i="67"/>
  <c r="AH59" i="67"/>
  <c r="AG59" i="67"/>
  <c r="BD61" i="67"/>
  <c r="BD63" i="67"/>
  <c r="BC61" i="67"/>
  <c r="BC62" i="67"/>
  <c r="BC64" i="67"/>
  <c r="BC65" i="67"/>
  <c r="Y54" i="67"/>
  <c r="BD54" i="67" s="1"/>
  <c r="Y55" i="67"/>
  <c r="BD55" i="67" s="1"/>
  <c r="Y56" i="67"/>
  <c r="BD56" i="67" s="1"/>
  <c r="Q54" i="67"/>
  <c r="BC54" i="67"/>
  <c r="Q55" i="67"/>
  <c r="BC55" i="67" s="1"/>
  <c r="Q56" i="67"/>
  <c r="BC56" i="67"/>
  <c r="AZ54" i="67"/>
  <c r="AW54" i="67"/>
  <c r="AV54" i="67"/>
  <c r="AU54" i="67"/>
  <c r="AS54" i="67"/>
  <c r="AR54" i="67"/>
  <c r="AP54" i="67"/>
  <c r="AO54" i="67"/>
  <c r="AM54" i="67"/>
  <c r="AL54" i="67"/>
  <c r="AI54" i="67"/>
  <c r="AH54" i="67"/>
  <c r="BD42" i="67"/>
  <c r="BC49" i="67"/>
  <c r="Q43" i="67"/>
  <c r="Y43" i="67"/>
  <c r="BD43" i="67" s="1"/>
  <c r="Q44" i="67"/>
  <c r="Y44" i="67"/>
  <c r="Q45" i="67"/>
  <c r="Y45" i="67"/>
  <c r="BD45" i="67" s="1"/>
  <c r="Q46" i="67"/>
  <c r="BC46" i="67" s="1"/>
  <c r="Y46" i="67"/>
  <c r="Q47" i="67"/>
  <c r="Y47" i="67"/>
  <c r="BD47" i="67" s="1"/>
  <c r="Q48" i="67"/>
  <c r="BC48" i="67" s="1"/>
  <c r="Y48" i="67"/>
  <c r="BD48" i="67" s="1"/>
  <c r="AZ42" i="67"/>
  <c r="AX42" i="67"/>
  <c r="AW42" i="67"/>
  <c r="AV42" i="67"/>
  <c r="AU42" i="67"/>
  <c r="AT42" i="67"/>
  <c r="AS42" i="67"/>
  <c r="AR42" i="67"/>
  <c r="AP42" i="67"/>
  <c r="AO42" i="67"/>
  <c r="AN42" i="67"/>
  <c r="AM42" i="67"/>
  <c r="AL42" i="67"/>
  <c r="AK42" i="67"/>
  <c r="AJ42" i="67"/>
  <c r="AI42" i="67"/>
  <c r="AH42" i="67"/>
  <c r="AG42" i="67"/>
  <c r="BD46" i="67"/>
  <c r="BC43" i="67"/>
  <c r="BC44" i="67"/>
  <c r="BC45" i="67"/>
  <c r="BC47" i="67"/>
  <c r="Y37" i="67"/>
  <c r="BD37" i="67"/>
  <c r="Y38" i="67"/>
  <c r="BD38" i="67" s="1"/>
  <c r="Y39" i="67"/>
  <c r="CB39" i="67" s="1"/>
  <c r="BD39" i="67"/>
  <c r="Q37" i="67"/>
  <c r="BC37" i="67" s="1"/>
  <c r="Q38" i="67"/>
  <c r="BC38" i="67"/>
  <c r="Q39" i="67"/>
  <c r="AX37" i="67"/>
  <c r="AW37" i="67"/>
  <c r="AV37" i="67"/>
  <c r="AU37" i="67"/>
  <c r="AT37" i="67"/>
  <c r="AS37" i="67"/>
  <c r="AR37" i="67"/>
  <c r="AP37" i="67"/>
  <c r="AO37" i="67"/>
  <c r="AN37" i="67"/>
  <c r="AK37" i="67"/>
  <c r="AJ37" i="67"/>
  <c r="AI37" i="67"/>
  <c r="AH37" i="67"/>
  <c r="AG37" i="67"/>
  <c r="BD31" i="67"/>
  <c r="BC23" i="67"/>
  <c r="Q25" i="67"/>
  <c r="Y25" i="67"/>
  <c r="BD25" i="67" s="1"/>
  <c r="Q26" i="67"/>
  <c r="Y26" i="67"/>
  <c r="Q27" i="67"/>
  <c r="Y27" i="67"/>
  <c r="Q28" i="67"/>
  <c r="Y28" i="67"/>
  <c r="BD28" i="67" s="1"/>
  <c r="Q29" i="67"/>
  <c r="Y29" i="67"/>
  <c r="BD29" i="67" s="1"/>
  <c r="Q30" i="67"/>
  <c r="Y30" i="67"/>
  <c r="BD30" i="67"/>
  <c r="AZ24" i="67"/>
  <c r="AX24" i="67"/>
  <c r="AW24" i="67"/>
  <c r="AV24" i="67"/>
  <c r="AU24" i="67"/>
  <c r="AT24" i="67"/>
  <c r="AS24" i="67"/>
  <c r="AR24" i="67"/>
  <c r="AP24" i="67"/>
  <c r="AO24" i="67"/>
  <c r="AN24" i="67"/>
  <c r="AM24" i="67"/>
  <c r="AL24" i="67"/>
  <c r="AK24" i="67"/>
  <c r="AJ24" i="67"/>
  <c r="AI24" i="67"/>
  <c r="AH24" i="67"/>
  <c r="AG24" i="67"/>
  <c r="BD26" i="67"/>
  <c r="BC25" i="67"/>
  <c r="BC27" i="67"/>
  <c r="BC28" i="67"/>
  <c r="BC29" i="67"/>
  <c r="BC30" i="67"/>
  <c r="BD10" i="67"/>
  <c r="BD18" i="67"/>
  <c r="BC18" i="67"/>
  <c r="Q12" i="67"/>
  <c r="Y12" i="67"/>
  <c r="BD12" i="67" s="1"/>
  <c r="Q13" i="67"/>
  <c r="Y13" i="67"/>
  <c r="BD13" i="67" s="1"/>
  <c r="Q14" i="67"/>
  <c r="Y14" i="67"/>
  <c r="BD14" i="67"/>
  <c r="Q15" i="67"/>
  <c r="Y15" i="67"/>
  <c r="BD15" i="67" s="1"/>
  <c r="Q16" i="67"/>
  <c r="Y16" i="67"/>
  <c r="BD16" i="67" s="1"/>
  <c r="Q17" i="67"/>
  <c r="Y17" i="67"/>
  <c r="BD17" i="67" s="1"/>
  <c r="AZ11" i="67"/>
  <c r="AX11" i="67"/>
  <c r="AW11" i="67"/>
  <c r="AV11" i="67"/>
  <c r="AU11" i="67"/>
  <c r="AT11" i="67"/>
  <c r="AS11" i="67"/>
  <c r="AR11" i="67"/>
  <c r="AP11" i="67"/>
  <c r="AO11" i="67"/>
  <c r="AN11" i="67"/>
  <c r="AM11" i="67"/>
  <c r="AL11" i="67"/>
  <c r="AK11" i="67"/>
  <c r="AJ11" i="67"/>
  <c r="AI11" i="67"/>
  <c r="AH11" i="67"/>
  <c r="AG11" i="67"/>
  <c r="BC13" i="67"/>
  <c r="BC16" i="67"/>
  <c r="BC17" i="67"/>
  <c r="BY8" i="66"/>
  <c r="BD8" i="66"/>
  <c r="BE8" i="66"/>
  <c r="BF8" i="66"/>
  <c r="BG8" i="66"/>
  <c r="BH8" i="66"/>
  <c r="BI8" i="66"/>
  <c r="BJ8" i="66"/>
  <c r="BK8" i="66"/>
  <c r="BL8" i="66"/>
  <c r="BM8" i="66"/>
  <c r="BN8" i="66"/>
  <c r="BO8" i="66"/>
  <c r="BP8" i="66"/>
  <c r="BQ8" i="66"/>
  <c r="BR8" i="66"/>
  <c r="BS8" i="66"/>
  <c r="BT8" i="66"/>
  <c r="BU8" i="66"/>
  <c r="BV8" i="66"/>
  <c r="BW8" i="66"/>
  <c r="BC8" i="66"/>
  <c r="D94" i="68"/>
  <c r="AP95" i="68"/>
  <c r="D81" i="68"/>
  <c r="AP83" i="68"/>
  <c r="D67" i="68"/>
  <c r="D50" i="68"/>
  <c r="D32" i="68"/>
  <c r="AP33" i="68" s="1"/>
  <c r="D19" i="68"/>
  <c r="Y94" i="66"/>
  <c r="X94" i="66"/>
  <c r="W94" i="66"/>
  <c r="V94" i="66"/>
  <c r="U94" i="66"/>
  <c r="T94" i="66"/>
  <c r="AS95" i="66" s="1"/>
  <c r="S94" i="66"/>
  <c r="R94" i="66"/>
  <c r="Q94" i="66"/>
  <c r="P94" i="66"/>
  <c r="O94" i="66"/>
  <c r="N94" i="66"/>
  <c r="M94" i="66"/>
  <c r="L94" i="66"/>
  <c r="AK95" i="66" s="1"/>
  <c r="K94" i="66"/>
  <c r="J94" i="66"/>
  <c r="I94" i="66"/>
  <c r="H94" i="66"/>
  <c r="G94" i="66"/>
  <c r="F94" i="66"/>
  <c r="E94" i="66"/>
  <c r="D94" i="66"/>
  <c r="AC95" i="66" s="1"/>
  <c r="Y81" i="66"/>
  <c r="X81" i="66"/>
  <c r="W81" i="66"/>
  <c r="V81" i="66"/>
  <c r="U81" i="66"/>
  <c r="T81" i="66"/>
  <c r="S81" i="66"/>
  <c r="R81" i="66"/>
  <c r="AQ82" i="66" s="1"/>
  <c r="Q81" i="66"/>
  <c r="Q97" i="66" s="1"/>
  <c r="P81" i="66"/>
  <c r="O81" i="66"/>
  <c r="N81" i="66"/>
  <c r="M81" i="66"/>
  <c r="L81" i="66"/>
  <c r="K81" i="66"/>
  <c r="J81" i="66"/>
  <c r="J97" i="66" s="1"/>
  <c r="AI97" i="66" s="1"/>
  <c r="I81" i="66"/>
  <c r="I97" i="66" s="1"/>
  <c r="H81" i="66"/>
  <c r="G81" i="66"/>
  <c r="F81" i="66"/>
  <c r="E81" i="66"/>
  <c r="D81" i="66"/>
  <c r="Y67" i="66"/>
  <c r="X67" i="66"/>
  <c r="AW67" i="66" s="1"/>
  <c r="W67" i="66"/>
  <c r="V67" i="66"/>
  <c r="U67" i="66"/>
  <c r="T67" i="66"/>
  <c r="S67" i="66"/>
  <c r="R67" i="66"/>
  <c r="Q67" i="66"/>
  <c r="P67" i="66"/>
  <c r="AO67" i="66" s="1"/>
  <c r="O67" i="66"/>
  <c r="N67" i="66"/>
  <c r="M67" i="66"/>
  <c r="L67" i="66"/>
  <c r="K67" i="66"/>
  <c r="J67" i="66"/>
  <c r="I67" i="66"/>
  <c r="H67" i="66"/>
  <c r="AG67" i="66" s="1"/>
  <c r="G67" i="66"/>
  <c r="F67" i="66"/>
  <c r="E67" i="66"/>
  <c r="D67" i="66"/>
  <c r="Y50" i="66"/>
  <c r="X50" i="66"/>
  <c r="W50" i="66"/>
  <c r="V50" i="66"/>
  <c r="AU51" i="66" s="1"/>
  <c r="U50" i="66"/>
  <c r="AT54" i="66" s="1"/>
  <c r="T50" i="66"/>
  <c r="S50" i="66"/>
  <c r="R50" i="66"/>
  <c r="Q50" i="66"/>
  <c r="P50" i="66"/>
  <c r="O50" i="66"/>
  <c r="N50" i="66"/>
  <c r="AM51" i="66" s="1"/>
  <c r="M50" i="66"/>
  <c r="AL54" i="66" s="1"/>
  <c r="L50" i="66"/>
  <c r="K50" i="66"/>
  <c r="J50" i="66"/>
  <c r="I50" i="66"/>
  <c r="H50" i="66"/>
  <c r="G50" i="66"/>
  <c r="AF54" i="66" s="1"/>
  <c r="F50" i="66"/>
  <c r="AE51" i="66" s="1"/>
  <c r="E50" i="66"/>
  <c r="D50" i="66"/>
  <c r="Y32" i="66"/>
  <c r="X32" i="66"/>
  <c r="W32" i="66"/>
  <c r="V32" i="66"/>
  <c r="U32" i="66"/>
  <c r="AT37" i="66" s="1"/>
  <c r="T32" i="66"/>
  <c r="AS33" i="66" s="1"/>
  <c r="S32" i="66"/>
  <c r="R32" i="66"/>
  <c r="Q32" i="66"/>
  <c r="P32" i="66"/>
  <c r="O32" i="66"/>
  <c r="N32" i="66"/>
  <c r="M32" i="66"/>
  <c r="AL32" i="66" s="1"/>
  <c r="L32" i="66"/>
  <c r="AK35" i="66" s="1"/>
  <c r="K32" i="66"/>
  <c r="J32" i="66"/>
  <c r="I32" i="66"/>
  <c r="H32" i="66"/>
  <c r="G32" i="66"/>
  <c r="F32" i="66"/>
  <c r="E32" i="66"/>
  <c r="AD37" i="66" s="1"/>
  <c r="D32" i="66"/>
  <c r="AC34" i="66" s="1"/>
  <c r="E19" i="66"/>
  <c r="F19" i="66"/>
  <c r="G19" i="66"/>
  <c r="H19" i="66"/>
  <c r="I19" i="66"/>
  <c r="J19" i="66"/>
  <c r="K19" i="66"/>
  <c r="AJ21" i="66" s="1"/>
  <c r="L19" i="66"/>
  <c r="AK19" i="66" s="1"/>
  <c r="M19" i="66"/>
  <c r="N19" i="66"/>
  <c r="O19" i="66"/>
  <c r="P19" i="66"/>
  <c r="Q19" i="66"/>
  <c r="R19" i="66"/>
  <c r="S19" i="66"/>
  <c r="AR21" i="66" s="1"/>
  <c r="T19" i="66"/>
  <c r="AS19" i="66" s="1"/>
  <c r="U19" i="66"/>
  <c r="V19" i="66"/>
  <c r="W19" i="66"/>
  <c r="X19" i="66"/>
  <c r="Y19" i="66"/>
  <c r="D19" i="66"/>
  <c r="BY100" i="67"/>
  <c r="Z35" i="66"/>
  <c r="BA35" i="66" s="1"/>
  <c r="D100" i="68"/>
  <c r="AN100" i="68"/>
  <c r="D99" i="68"/>
  <c r="AN99" i="68"/>
  <c r="AP94" i="68"/>
  <c r="AP81" i="68"/>
  <c r="AP96" i="68"/>
  <c r="AP82" i="68"/>
  <c r="AP32" i="68"/>
  <c r="AD37" i="67"/>
  <c r="AE54" i="67"/>
  <c r="AF54" i="67"/>
  <c r="AD54" i="67"/>
  <c r="BH101" i="67"/>
  <c r="BP101" i="67"/>
  <c r="BJ100" i="67"/>
  <c r="E97" i="66"/>
  <c r="G97" i="66"/>
  <c r="H97" i="66"/>
  <c r="K97" i="66"/>
  <c r="M97" i="66"/>
  <c r="O97" i="66"/>
  <c r="P97" i="66"/>
  <c r="R97" i="66"/>
  <c r="AQ97" i="66" s="1"/>
  <c r="S97" i="66"/>
  <c r="U97" i="66"/>
  <c r="AT97" i="66" s="1"/>
  <c r="W97" i="66"/>
  <c r="X97" i="66"/>
  <c r="BW97" i="66" s="1"/>
  <c r="Y97" i="66"/>
  <c r="AE54" i="66"/>
  <c r="AH54" i="66"/>
  <c r="AI54" i="66"/>
  <c r="AJ54" i="66"/>
  <c r="AK54" i="66"/>
  <c r="AM54" i="66"/>
  <c r="AN54" i="66"/>
  <c r="AP54" i="66"/>
  <c r="AQ54" i="66"/>
  <c r="AR54" i="66"/>
  <c r="AS54" i="66"/>
  <c r="AU54" i="66"/>
  <c r="AV54" i="66"/>
  <c r="AX54" i="66"/>
  <c r="AC54" i="66"/>
  <c r="AE100" i="67"/>
  <c r="AF100" i="67"/>
  <c r="AE101" i="67"/>
  <c r="AF101" i="67"/>
  <c r="AD101" i="67"/>
  <c r="AD100" i="67"/>
  <c r="E99" i="66"/>
  <c r="F99" i="66"/>
  <c r="G99" i="66"/>
  <c r="H99" i="66"/>
  <c r="I99" i="66"/>
  <c r="J99" i="66"/>
  <c r="K99" i="66"/>
  <c r="L99" i="66"/>
  <c r="AK99" i="66" s="1"/>
  <c r="M99" i="66"/>
  <c r="N99" i="66"/>
  <c r="O99" i="66"/>
  <c r="P99" i="66"/>
  <c r="Q99" i="66"/>
  <c r="R99" i="66"/>
  <c r="S99" i="66"/>
  <c r="T99" i="66"/>
  <c r="AS99" i="66" s="1"/>
  <c r="U99" i="66"/>
  <c r="V99" i="66"/>
  <c r="W99" i="66"/>
  <c r="AV99" i="66" s="1"/>
  <c r="X99" i="66"/>
  <c r="Y99" i="66"/>
  <c r="E100" i="66"/>
  <c r="AD100" i="66" s="1"/>
  <c r="F100" i="66"/>
  <c r="BE100" i="66" s="1"/>
  <c r="G100" i="66"/>
  <c r="AF100" i="66" s="1"/>
  <c r="H100" i="66"/>
  <c r="I100" i="66"/>
  <c r="J100" i="66"/>
  <c r="BI100" i="66" s="1"/>
  <c r="K100" i="66"/>
  <c r="L100" i="66"/>
  <c r="M100" i="66"/>
  <c r="AL100" i="66" s="1"/>
  <c r="N100" i="66"/>
  <c r="O100" i="66"/>
  <c r="AN100" i="66" s="1"/>
  <c r="P100" i="66"/>
  <c r="Q100" i="66"/>
  <c r="R100" i="66"/>
  <c r="S100" i="66"/>
  <c r="T100" i="66"/>
  <c r="U100" i="66"/>
  <c r="AT100" i="66" s="1"/>
  <c r="V100" i="66"/>
  <c r="BU100" i="66" s="1"/>
  <c r="W100" i="66"/>
  <c r="AV100" i="66" s="1"/>
  <c r="X100" i="66"/>
  <c r="Y100" i="66"/>
  <c r="D100" i="66"/>
  <c r="D99" i="66"/>
  <c r="D97" i="68"/>
  <c r="AP86" i="68"/>
  <c r="AP73" i="68"/>
  <c r="AP59" i="68"/>
  <c r="AP42" i="68"/>
  <c r="AP24" i="68"/>
  <c r="AP19" i="68"/>
  <c r="AP11" i="68"/>
  <c r="AP20" i="68"/>
  <c r="BT46" i="67"/>
  <c r="CB20" i="67"/>
  <c r="CB14" i="67"/>
  <c r="Z18" i="66"/>
  <c r="Z17" i="66"/>
  <c r="Z16" i="66"/>
  <c r="BA16" i="66" s="1"/>
  <c r="Z15" i="66"/>
  <c r="Z14" i="66"/>
  <c r="Z13" i="66"/>
  <c r="BA13" i="66" s="1"/>
  <c r="Z12" i="66"/>
  <c r="Z11" i="66"/>
  <c r="AY11" i="66" s="1"/>
  <c r="Z10" i="66"/>
  <c r="AE94" i="67"/>
  <c r="AF94" i="67"/>
  <c r="AD94" i="67"/>
  <c r="AE81" i="67"/>
  <c r="AF81" i="67"/>
  <c r="AD81" i="67"/>
  <c r="AE67" i="67"/>
  <c r="AF67" i="67"/>
  <c r="AD67" i="67"/>
  <c r="AE50" i="67"/>
  <c r="AF50" i="67"/>
  <c r="AE32" i="67"/>
  <c r="AF32" i="67"/>
  <c r="AD32" i="67"/>
  <c r="AF86" i="67"/>
  <c r="AE86" i="67"/>
  <c r="AD86" i="67"/>
  <c r="AF73" i="67"/>
  <c r="AE73" i="67"/>
  <c r="AD73" i="67"/>
  <c r="AF59" i="67"/>
  <c r="AE59" i="67"/>
  <c r="AD59" i="67"/>
  <c r="AF42" i="67"/>
  <c r="AE42" i="67"/>
  <c r="AD42" i="67"/>
  <c r="AF24" i="67"/>
  <c r="AE24" i="67"/>
  <c r="AD24" i="67"/>
  <c r="AE11" i="67"/>
  <c r="AF11" i="67"/>
  <c r="AE19" i="67"/>
  <c r="AF19" i="67"/>
  <c r="AD19" i="67"/>
  <c r="AD11" i="67"/>
  <c r="AD94" i="66"/>
  <c r="AF94" i="66"/>
  <c r="AG94" i="66"/>
  <c r="AH94" i="66"/>
  <c r="AI94" i="66"/>
  <c r="AJ94" i="66"/>
  <c r="AL94" i="66"/>
  <c r="AN94" i="66"/>
  <c r="AO94" i="66"/>
  <c r="AP94" i="66"/>
  <c r="AQ94" i="66"/>
  <c r="AR94" i="66"/>
  <c r="AT94" i="66"/>
  <c r="AV94" i="66"/>
  <c r="AW94" i="66"/>
  <c r="AX94" i="66"/>
  <c r="AC94" i="66"/>
  <c r="Z93" i="66"/>
  <c r="Z92" i="66"/>
  <c r="Z91" i="66"/>
  <c r="Z90" i="66"/>
  <c r="Z89" i="66"/>
  <c r="BY89" i="66" s="1"/>
  <c r="Z88" i="66"/>
  <c r="Z87" i="66"/>
  <c r="Z86" i="66"/>
  <c r="AX86" i="66"/>
  <c r="AW86" i="66"/>
  <c r="AV86" i="66"/>
  <c r="AU86" i="66"/>
  <c r="AT86" i="66"/>
  <c r="AS86" i="66"/>
  <c r="AR86" i="66"/>
  <c r="AQ86" i="66"/>
  <c r="AP86" i="66"/>
  <c r="AO86" i="66"/>
  <c r="AN86" i="66"/>
  <c r="AM86" i="66"/>
  <c r="AL86" i="66"/>
  <c r="AK86" i="66"/>
  <c r="AJ86" i="66"/>
  <c r="AI86" i="66"/>
  <c r="AH86" i="66"/>
  <c r="AG86" i="66"/>
  <c r="AF86" i="66"/>
  <c r="AE86" i="66"/>
  <c r="AD86" i="66"/>
  <c r="AC86" i="66"/>
  <c r="Z85" i="66"/>
  <c r="BA85" i="66" s="1"/>
  <c r="AD81" i="66"/>
  <c r="AE81" i="66"/>
  <c r="AF81" i="66"/>
  <c r="AG81" i="66"/>
  <c r="AH81" i="66"/>
  <c r="AI81" i="66"/>
  <c r="AJ81" i="66"/>
  <c r="AL81" i="66"/>
  <c r="AM81" i="66"/>
  <c r="AN81" i="66"/>
  <c r="AO81" i="66"/>
  <c r="AP81" i="66"/>
  <c r="AQ81" i="66"/>
  <c r="AR81" i="66"/>
  <c r="AT81" i="66"/>
  <c r="AU81" i="66"/>
  <c r="AV81" i="66"/>
  <c r="AW81" i="66"/>
  <c r="AX81" i="66"/>
  <c r="Z80" i="66"/>
  <c r="Z79" i="66"/>
  <c r="Z78" i="66"/>
  <c r="AA78" i="67" s="1"/>
  <c r="Z77" i="66"/>
  <c r="AA77" i="67" s="1"/>
  <c r="Z76" i="66"/>
  <c r="BY76" i="66" s="1"/>
  <c r="Z75" i="66"/>
  <c r="Z74" i="66"/>
  <c r="Z73" i="66"/>
  <c r="AX73" i="66"/>
  <c r="AW73" i="66"/>
  <c r="AV73" i="66"/>
  <c r="AU73" i="66"/>
  <c r="AT73" i="66"/>
  <c r="AS73" i="66"/>
  <c r="AR73" i="66"/>
  <c r="AQ73" i="66"/>
  <c r="AP73" i="66"/>
  <c r="AO73" i="66"/>
  <c r="AN73" i="66"/>
  <c r="AM73" i="66"/>
  <c r="AL73" i="66"/>
  <c r="AK73" i="66"/>
  <c r="AJ73" i="66"/>
  <c r="AI73" i="66"/>
  <c r="AH73" i="66"/>
  <c r="AG73" i="66"/>
  <c r="AF73" i="66"/>
  <c r="AE73" i="66"/>
  <c r="AD73" i="66"/>
  <c r="AC73" i="66"/>
  <c r="Z72" i="66"/>
  <c r="AD67" i="66"/>
  <c r="AE67" i="66"/>
  <c r="AF67" i="66"/>
  <c r="AH67" i="66"/>
  <c r="AJ67" i="66"/>
  <c r="AK67" i="66"/>
  <c r="AL67" i="66"/>
  <c r="AM67" i="66"/>
  <c r="AN67" i="66"/>
  <c r="AP67" i="66"/>
  <c r="AR67" i="66"/>
  <c r="AS67" i="66"/>
  <c r="AT67" i="66"/>
  <c r="AU67" i="66"/>
  <c r="AV67" i="66"/>
  <c r="AX67" i="66"/>
  <c r="AC67" i="66"/>
  <c r="Z66" i="66"/>
  <c r="Z65" i="66"/>
  <c r="Z64" i="66"/>
  <c r="Z63" i="66"/>
  <c r="BY63" i="66" s="1"/>
  <c r="Z62" i="66"/>
  <c r="BY62" i="66" s="1"/>
  <c r="Z61" i="66"/>
  <c r="Z60" i="66"/>
  <c r="Z59" i="66"/>
  <c r="AX59" i="66"/>
  <c r="AW59" i="66"/>
  <c r="AV59" i="66"/>
  <c r="AU59" i="66"/>
  <c r="AT59" i="66"/>
  <c r="AS59" i="66"/>
  <c r="AR59" i="66"/>
  <c r="AQ59" i="66"/>
  <c r="AP59" i="66"/>
  <c r="AO59" i="66"/>
  <c r="AN59" i="66"/>
  <c r="AM59" i="66"/>
  <c r="AL59" i="66"/>
  <c r="AK59" i="66"/>
  <c r="AJ59" i="66"/>
  <c r="AI59" i="66"/>
  <c r="AH59" i="66"/>
  <c r="AG59" i="66"/>
  <c r="AF59" i="66"/>
  <c r="AE59" i="66"/>
  <c r="AD59" i="66"/>
  <c r="AC59" i="66"/>
  <c r="Z58" i="66"/>
  <c r="AD50" i="66"/>
  <c r="AE50" i="66"/>
  <c r="AH50" i="66"/>
  <c r="AI50" i="66"/>
  <c r="AJ50" i="66"/>
  <c r="AK50" i="66"/>
  <c r="AL50" i="66"/>
  <c r="AM50" i="66"/>
  <c r="AN50" i="66"/>
  <c r="AP50" i="66"/>
  <c r="AQ50" i="66"/>
  <c r="AR50" i="66"/>
  <c r="AS50" i="66"/>
  <c r="AT50" i="66"/>
  <c r="AU50" i="66"/>
  <c r="AV50" i="66"/>
  <c r="AX50" i="66"/>
  <c r="AC50" i="66"/>
  <c r="Z49" i="66"/>
  <c r="Z48" i="66"/>
  <c r="Z47" i="66"/>
  <c r="AA47" i="67" s="1"/>
  <c r="Z46" i="66"/>
  <c r="BA46" i="66" s="1"/>
  <c r="Z45" i="66"/>
  <c r="AA45" i="67" s="1"/>
  <c r="Z44" i="66"/>
  <c r="Z43" i="66"/>
  <c r="Z42" i="66"/>
  <c r="AX42" i="66"/>
  <c r="AW42" i="66"/>
  <c r="AV42" i="66"/>
  <c r="AU42" i="66"/>
  <c r="AT42" i="66"/>
  <c r="AS42" i="66"/>
  <c r="AR42" i="66"/>
  <c r="AQ42" i="66"/>
  <c r="AP42" i="66"/>
  <c r="AO42" i="66"/>
  <c r="AN42" i="66"/>
  <c r="AM42" i="66"/>
  <c r="AL42" i="66"/>
  <c r="AK42" i="66"/>
  <c r="AJ42" i="66"/>
  <c r="AI42" i="66"/>
  <c r="AH42" i="66"/>
  <c r="AG42" i="66"/>
  <c r="AF42" i="66"/>
  <c r="AE42" i="66"/>
  <c r="AD42" i="66"/>
  <c r="AC42" i="66"/>
  <c r="Z41" i="66"/>
  <c r="BA41" i="66" s="1"/>
  <c r="AF32" i="66"/>
  <c r="AG32" i="66"/>
  <c r="AH32" i="66"/>
  <c r="AI32" i="66"/>
  <c r="AJ32" i="66"/>
  <c r="AN32" i="66"/>
  <c r="AO32" i="66"/>
  <c r="AP32" i="66"/>
  <c r="AQ32" i="66"/>
  <c r="AR32" i="66"/>
  <c r="AV32" i="66"/>
  <c r="AW32" i="66"/>
  <c r="AX32" i="66"/>
  <c r="AD33" i="66"/>
  <c r="AF33" i="66"/>
  <c r="AG33" i="66"/>
  <c r="AH33" i="66"/>
  <c r="AI33" i="66"/>
  <c r="AJ33" i="66"/>
  <c r="AN33" i="66"/>
  <c r="AO33" i="66"/>
  <c r="AP33" i="66"/>
  <c r="AQ33" i="66"/>
  <c r="AR33" i="66"/>
  <c r="AV33" i="66"/>
  <c r="AW33" i="66"/>
  <c r="AX33" i="66"/>
  <c r="AD34" i="66"/>
  <c r="AF34" i="66"/>
  <c r="AG34" i="66"/>
  <c r="AH34" i="66"/>
  <c r="AI34" i="66"/>
  <c r="AJ34" i="66"/>
  <c r="AK34" i="66"/>
  <c r="AL34" i="66"/>
  <c r="AN34" i="66"/>
  <c r="AO34" i="66"/>
  <c r="AP34" i="66"/>
  <c r="AQ34" i="66"/>
  <c r="AR34" i="66"/>
  <c r="AS34" i="66"/>
  <c r="AV34" i="66"/>
  <c r="AW34" i="66"/>
  <c r="AX34" i="66"/>
  <c r="AC33" i="66"/>
  <c r="Z31" i="66"/>
  <c r="BA31" i="66"/>
  <c r="Z30" i="66"/>
  <c r="BA30" i="66" s="1"/>
  <c r="Z29" i="66"/>
  <c r="Z28" i="66"/>
  <c r="BA28" i="66"/>
  <c r="Z27" i="66"/>
  <c r="BY27" i="66" s="1"/>
  <c r="Z26" i="66"/>
  <c r="BA26" i="66" s="1"/>
  <c r="Z25" i="66"/>
  <c r="BA25" i="66" s="1"/>
  <c r="Z24" i="66"/>
  <c r="BA24" i="66"/>
  <c r="AY24" i="66"/>
  <c r="AX24" i="66"/>
  <c r="AW24" i="66"/>
  <c r="AV24" i="66"/>
  <c r="AU24" i="66"/>
  <c r="AT24" i="66"/>
  <c r="AS24" i="66"/>
  <c r="AR24" i="66"/>
  <c r="AQ24" i="66"/>
  <c r="AP24" i="66"/>
  <c r="AO24" i="66"/>
  <c r="AN24" i="66"/>
  <c r="AM24" i="66"/>
  <c r="AL24" i="66"/>
  <c r="AK24" i="66"/>
  <c r="AJ24" i="66"/>
  <c r="AI24" i="66"/>
  <c r="AH24" i="66"/>
  <c r="AG24" i="66"/>
  <c r="AF24" i="66"/>
  <c r="AE24" i="66"/>
  <c r="AD24" i="66"/>
  <c r="AC24" i="66"/>
  <c r="Z23" i="66"/>
  <c r="BA23" i="66" s="1"/>
  <c r="BA18" i="66"/>
  <c r="BA17" i="66"/>
  <c r="BA15" i="66"/>
  <c r="BA14" i="66"/>
  <c r="BA12" i="66"/>
  <c r="BA11" i="66"/>
  <c r="AD11" i="66"/>
  <c r="AE11" i="66"/>
  <c r="AF11" i="66"/>
  <c r="AG11" i="66"/>
  <c r="AH11" i="66"/>
  <c r="AI11" i="66"/>
  <c r="AJ11" i="66"/>
  <c r="AK11" i="66"/>
  <c r="AL11" i="66"/>
  <c r="AM11" i="66"/>
  <c r="AN11" i="66"/>
  <c r="AO11" i="66"/>
  <c r="AP11" i="66"/>
  <c r="AQ11" i="66"/>
  <c r="AR11" i="66"/>
  <c r="AS11" i="66"/>
  <c r="AT11" i="66"/>
  <c r="AU11" i="66"/>
  <c r="AV11" i="66"/>
  <c r="AW11" i="66"/>
  <c r="AX11" i="66"/>
  <c r="AD19" i="66"/>
  <c r="AE19" i="66"/>
  <c r="AF19" i="66"/>
  <c r="AG19" i="66"/>
  <c r="AH19" i="66"/>
  <c r="AL19" i="66"/>
  <c r="AM19" i="66"/>
  <c r="AN19" i="66"/>
  <c r="AO19" i="66"/>
  <c r="AP19" i="66"/>
  <c r="AT19" i="66"/>
  <c r="AU19" i="66"/>
  <c r="AV19" i="66"/>
  <c r="AW19" i="66"/>
  <c r="AX19" i="66"/>
  <c r="AD20" i="66"/>
  <c r="AE20" i="66"/>
  <c r="AF20" i="66"/>
  <c r="AG20" i="66"/>
  <c r="AH20" i="66"/>
  <c r="AK20" i="66"/>
  <c r="AL20" i="66"/>
  <c r="AM20" i="66"/>
  <c r="AN20" i="66"/>
  <c r="AO20" i="66"/>
  <c r="AP20" i="66"/>
  <c r="AS20" i="66"/>
  <c r="AT20" i="66"/>
  <c r="AU20" i="66"/>
  <c r="AV20" i="66"/>
  <c r="AW20" i="66"/>
  <c r="AX20" i="66"/>
  <c r="AD21" i="66"/>
  <c r="AE21" i="66"/>
  <c r="AF21" i="66"/>
  <c r="AG21" i="66"/>
  <c r="AH21" i="66"/>
  <c r="AK21" i="66"/>
  <c r="AL21" i="66"/>
  <c r="AM21" i="66"/>
  <c r="AN21" i="66"/>
  <c r="AO21" i="66"/>
  <c r="AP21" i="66"/>
  <c r="AS21" i="66"/>
  <c r="AT21" i="66"/>
  <c r="AU21" i="66"/>
  <c r="AV21" i="66"/>
  <c r="AW21" i="66"/>
  <c r="AX21" i="66"/>
  <c r="AC11" i="66"/>
  <c r="BA10" i="66"/>
  <c r="AD99" i="67"/>
  <c r="AX35" i="66"/>
  <c r="AV35" i="66"/>
  <c r="AR35" i="66"/>
  <c r="AG35" i="66"/>
  <c r="AD35" i="66"/>
  <c r="AP100" i="68"/>
  <c r="AP99" i="68"/>
  <c r="Z100" i="66"/>
  <c r="Z52" i="66"/>
  <c r="Z69" i="66"/>
  <c r="Z83" i="66"/>
  <c r="AD99" i="66"/>
  <c r="AE99" i="66"/>
  <c r="AG99" i="66"/>
  <c r="AH99" i="66"/>
  <c r="AI99" i="66"/>
  <c r="AJ99" i="66"/>
  <c r="AL99" i="66"/>
  <c r="AM99" i="66"/>
  <c r="AO99" i="66"/>
  <c r="AP99" i="66"/>
  <c r="AQ99" i="66"/>
  <c r="AR99" i="66"/>
  <c r="AT99" i="66"/>
  <c r="AU99" i="66"/>
  <c r="AW99" i="66"/>
  <c r="AX99" i="66"/>
  <c r="Z51" i="66"/>
  <c r="Z68" i="66"/>
  <c r="AA68" i="67" s="1"/>
  <c r="Z82" i="66"/>
  <c r="AE100" i="66"/>
  <c r="AG100" i="66"/>
  <c r="AH100" i="66"/>
  <c r="AI100" i="66"/>
  <c r="AJ100" i="66"/>
  <c r="AK100" i="66"/>
  <c r="AM100" i="66"/>
  <c r="AO100" i="66"/>
  <c r="AP100" i="66"/>
  <c r="AQ100" i="66"/>
  <c r="AR100" i="66"/>
  <c r="AS100" i="66"/>
  <c r="AU100" i="66"/>
  <c r="AW100" i="66"/>
  <c r="AX100" i="66"/>
  <c r="AC100" i="66"/>
  <c r="AC99" i="66"/>
  <c r="AP21" i="68"/>
  <c r="AF96" i="67"/>
  <c r="AE96" i="67"/>
  <c r="AD96" i="67"/>
  <c r="AF95" i="67"/>
  <c r="AE95" i="67"/>
  <c r="AD95" i="67"/>
  <c r="AF83" i="67"/>
  <c r="AE83" i="67"/>
  <c r="AD83" i="67"/>
  <c r="AF82" i="67"/>
  <c r="AE82" i="67"/>
  <c r="AD82" i="67"/>
  <c r="AF69" i="67"/>
  <c r="AE69" i="67"/>
  <c r="AD69" i="67"/>
  <c r="AF68" i="67"/>
  <c r="AE68" i="67"/>
  <c r="AD68" i="67"/>
  <c r="AF52" i="67"/>
  <c r="AE52" i="67"/>
  <c r="AD52" i="67"/>
  <c r="AF51" i="67"/>
  <c r="AE51" i="67"/>
  <c r="AD51" i="67"/>
  <c r="AF34" i="67"/>
  <c r="AE34" i="67"/>
  <c r="AD34" i="67"/>
  <c r="AF33" i="67"/>
  <c r="AE33" i="67"/>
  <c r="AD33" i="67"/>
  <c r="AE20" i="67"/>
  <c r="AF20" i="67"/>
  <c r="AE21" i="67"/>
  <c r="AF21" i="67"/>
  <c r="AD21" i="67"/>
  <c r="AD20" i="67"/>
  <c r="AX96" i="66"/>
  <c r="AW96" i="66"/>
  <c r="AV96" i="66"/>
  <c r="AT96" i="66"/>
  <c r="AS96" i="66"/>
  <c r="AR96" i="66"/>
  <c r="AQ96" i="66"/>
  <c r="AP96" i="66"/>
  <c r="AO96" i="66"/>
  <c r="AN96" i="66"/>
  <c r="AL96" i="66"/>
  <c r="AK96" i="66"/>
  <c r="AJ96" i="66"/>
  <c r="AI96" i="66"/>
  <c r="AH96" i="66"/>
  <c r="AG96" i="66"/>
  <c r="AF96" i="66"/>
  <c r="AD96" i="66"/>
  <c r="AC96" i="66"/>
  <c r="AX95" i="66"/>
  <c r="AW95" i="66"/>
  <c r="AV95" i="66"/>
  <c r="AT95" i="66"/>
  <c r="AR95" i="66"/>
  <c r="AQ95" i="66"/>
  <c r="AP95" i="66"/>
  <c r="AO95" i="66"/>
  <c r="AN95" i="66"/>
  <c r="AL95" i="66"/>
  <c r="AJ95" i="66"/>
  <c r="AI95" i="66"/>
  <c r="AH95" i="66"/>
  <c r="AG95" i="66"/>
  <c r="AF95" i="66"/>
  <c r="AD95" i="66"/>
  <c r="AX83" i="66"/>
  <c r="AW83" i="66"/>
  <c r="AV83" i="66"/>
  <c r="AU83" i="66"/>
  <c r="AT83" i="66"/>
  <c r="AS83" i="66"/>
  <c r="AR83" i="66"/>
  <c r="AP83" i="66"/>
  <c r="AO83" i="66"/>
  <c r="AN83" i="66"/>
  <c r="AM83" i="66"/>
  <c r="AL83" i="66"/>
  <c r="AJ83" i="66"/>
  <c r="AH83" i="66"/>
  <c r="AG83" i="66"/>
  <c r="AF83" i="66"/>
  <c r="AE83" i="66"/>
  <c r="AD83" i="66"/>
  <c r="AX82" i="66"/>
  <c r="AW82" i="66"/>
  <c r="AV82" i="66"/>
  <c r="AU82" i="66"/>
  <c r="AT82" i="66"/>
  <c r="AR82" i="66"/>
  <c r="AP82" i="66"/>
  <c r="AO82" i="66"/>
  <c r="AN82" i="66"/>
  <c r="AM82" i="66"/>
  <c r="AL82" i="66"/>
  <c r="AJ82" i="66"/>
  <c r="AH82" i="66"/>
  <c r="AG82" i="66"/>
  <c r="AF82" i="66"/>
  <c r="AE82" i="66"/>
  <c r="AD82" i="66"/>
  <c r="AX69" i="66"/>
  <c r="AV69" i="66"/>
  <c r="AU69" i="66"/>
  <c r="AT69" i="66"/>
  <c r="AS69" i="66"/>
  <c r="AR69" i="66"/>
  <c r="AP69" i="66"/>
  <c r="AN69" i="66"/>
  <c r="AM69" i="66"/>
  <c r="AL69" i="66"/>
  <c r="AK69" i="66"/>
  <c r="AJ69" i="66"/>
  <c r="AH69" i="66"/>
  <c r="AF69" i="66"/>
  <c r="AE69" i="66"/>
  <c r="AD69" i="66"/>
  <c r="AC69" i="66"/>
  <c r="AX68" i="66"/>
  <c r="AV68" i="66"/>
  <c r="AU68" i="66"/>
  <c r="AT68" i="66"/>
  <c r="AS68" i="66"/>
  <c r="AR68" i="66"/>
  <c r="AP68" i="66"/>
  <c r="AN68" i="66"/>
  <c r="AM68" i="66"/>
  <c r="AL68" i="66"/>
  <c r="AK68" i="66"/>
  <c r="AJ68" i="66"/>
  <c r="AH68" i="66"/>
  <c r="AF68" i="66"/>
  <c r="AE68" i="66"/>
  <c r="AD68" i="66"/>
  <c r="AC68" i="66"/>
  <c r="AX52" i="66"/>
  <c r="AV52" i="66"/>
  <c r="AT52" i="66"/>
  <c r="AS52" i="66"/>
  <c r="AR52" i="66"/>
  <c r="AQ52" i="66"/>
  <c r="AP52" i="66"/>
  <c r="AN52" i="66"/>
  <c r="AL52" i="66"/>
  <c r="AK52" i="66"/>
  <c r="AJ52" i="66"/>
  <c r="AI52" i="66"/>
  <c r="AH52" i="66"/>
  <c r="AD52" i="66"/>
  <c r="AC52" i="66"/>
  <c r="AX51" i="66"/>
  <c r="AV51" i="66"/>
  <c r="AT51" i="66"/>
  <c r="AS51" i="66"/>
  <c r="AR51" i="66"/>
  <c r="AQ51" i="66"/>
  <c r="AP51" i="66"/>
  <c r="AN51" i="66"/>
  <c r="AL51" i="66"/>
  <c r="AK51" i="66"/>
  <c r="AJ51" i="66"/>
  <c r="AI51" i="66"/>
  <c r="AH51" i="66"/>
  <c r="AD51" i="66"/>
  <c r="AC51" i="66"/>
  <c r="CB52" i="67"/>
  <c r="CI9" i="69"/>
  <c r="CI10" i="69"/>
  <c r="CI11" i="69"/>
  <c r="AT12" i="69"/>
  <c r="CI15" i="69"/>
  <c r="CI16" i="69"/>
  <c r="CI20" i="69"/>
  <c r="CI21" i="69"/>
  <c r="CI22" i="69"/>
  <c r="CI25" i="69"/>
  <c r="CI26" i="69"/>
  <c r="CI27" i="69"/>
  <c r="AT28" i="69"/>
  <c r="AE37" i="67"/>
  <c r="AF37" i="67"/>
  <c r="AD97" i="67"/>
  <c r="AE97" i="67"/>
  <c r="CI7" i="69"/>
  <c r="AT7" i="69"/>
  <c r="AP37" i="68"/>
  <c r="AP97" i="68"/>
  <c r="AP8" i="68"/>
  <c r="AP7" i="68"/>
  <c r="AF37" i="66"/>
  <c r="AG37" i="66"/>
  <c r="AH37" i="66"/>
  <c r="AI37" i="66"/>
  <c r="AJ37" i="66"/>
  <c r="AN37" i="66"/>
  <c r="AO37" i="66"/>
  <c r="AP37" i="66"/>
  <c r="AQ37" i="66"/>
  <c r="AR37" i="66"/>
  <c r="AU37" i="66"/>
  <c r="AV37" i="66"/>
  <c r="AW37" i="66"/>
  <c r="AX37" i="66"/>
  <c r="BA51" i="66"/>
  <c r="BA68" i="66"/>
  <c r="BA69" i="66"/>
  <c r="BA82" i="66"/>
  <c r="BA83" i="66"/>
  <c r="AD97" i="66"/>
  <c r="AF97" i="66"/>
  <c r="AG97" i="66"/>
  <c r="AH97" i="66"/>
  <c r="AJ97" i="66"/>
  <c r="AL97" i="66"/>
  <c r="AN97" i="66"/>
  <c r="AO97" i="66"/>
  <c r="AP97" i="66"/>
  <c r="AR97" i="66"/>
  <c r="AV97" i="66"/>
  <c r="AW97" i="66"/>
  <c r="AX97" i="66"/>
  <c r="AZ98" i="66"/>
  <c r="AY8" i="67"/>
  <c r="AW8" i="67"/>
  <c r="AV8" i="67"/>
  <c r="AU8" i="67"/>
  <c r="AT8" i="67"/>
  <c r="AS8" i="67"/>
  <c r="AR8" i="67"/>
  <c r="AQ8" i="67"/>
  <c r="AP8" i="67"/>
  <c r="AO8" i="67"/>
  <c r="AN8" i="67"/>
  <c r="AM8" i="67"/>
  <c r="AL8" i="67"/>
  <c r="AK8" i="67"/>
  <c r="AJ8" i="67"/>
  <c r="AI8" i="67"/>
  <c r="AH8" i="67"/>
  <c r="AG8" i="67"/>
  <c r="AF8" i="67"/>
  <c r="AE8" i="67"/>
  <c r="AD8" i="67"/>
  <c r="AR7" i="67"/>
  <c r="AD7" i="67"/>
  <c r="BA8" i="66"/>
  <c r="AY8" i="66"/>
  <c r="AW8" i="66"/>
  <c r="AV8" i="66"/>
  <c r="AU8" i="66"/>
  <c r="AT8" i="66"/>
  <c r="AS8" i="66"/>
  <c r="AR8" i="66"/>
  <c r="AQ8" i="66"/>
  <c r="AP8" i="66"/>
  <c r="AO8" i="66"/>
  <c r="AN8" i="66"/>
  <c r="AM8" i="66"/>
  <c r="AL8" i="66"/>
  <c r="AK8" i="66"/>
  <c r="AJ8" i="66"/>
  <c r="AI8" i="66"/>
  <c r="AH8" i="66"/>
  <c r="AG8" i="66"/>
  <c r="AF8" i="66"/>
  <c r="AE8" i="66"/>
  <c r="AD8" i="66"/>
  <c r="AC8" i="66"/>
  <c r="AC7" i="66"/>
  <c r="Z96" i="66"/>
  <c r="Z95" i="66"/>
  <c r="Z56" i="66"/>
  <c r="Z55" i="66"/>
  <c r="BY55" i="66" s="1"/>
  <c r="Z54" i="66"/>
  <c r="Z37" i="66"/>
  <c r="Z39" i="66"/>
  <c r="Z38" i="66"/>
  <c r="BA38" i="66"/>
  <c r="Z34" i="66"/>
  <c r="Z33" i="66"/>
  <c r="Z22" i="66"/>
  <c r="Z21" i="66"/>
  <c r="Z20" i="66"/>
  <c r="DE100" i="68"/>
  <c r="DA100" i="68"/>
  <c r="AR12" i="69"/>
  <c r="DA32" i="68"/>
  <c r="BY15" i="66"/>
  <c r="AA20" i="67"/>
  <c r="BA20" i="66"/>
  <c r="BY34" i="66"/>
  <c r="AA34" i="67"/>
  <c r="AA54" i="67"/>
  <c r="BY96" i="66"/>
  <c r="BA34" i="66"/>
  <c r="BA54" i="66"/>
  <c r="BA96" i="66"/>
  <c r="CK97" i="68"/>
  <c r="CY97" i="68"/>
  <c r="DC97" i="68"/>
  <c r="DK97" i="68"/>
  <c r="BA21" i="66"/>
  <c r="AA38" i="67"/>
  <c r="AA37" i="67"/>
  <c r="AA95" i="67"/>
  <c r="BA37" i="66"/>
  <c r="BY68" i="66"/>
  <c r="AA23" i="67"/>
  <c r="AA42" i="67"/>
  <c r="AA43" i="67"/>
  <c r="AA46" i="67"/>
  <c r="BY48" i="66"/>
  <c r="AA48" i="67"/>
  <c r="AA49" i="67"/>
  <c r="AA59" i="67"/>
  <c r="BY60" i="66"/>
  <c r="AA60" i="67"/>
  <c r="AA61" i="67"/>
  <c r="BY61" i="66"/>
  <c r="AA62" i="67"/>
  <c r="AA63" i="67"/>
  <c r="AA65" i="67"/>
  <c r="BY65" i="66"/>
  <c r="BY66" i="66"/>
  <c r="AA66" i="67"/>
  <c r="AA73" i="67"/>
  <c r="AA74" i="67"/>
  <c r="AA75" i="67"/>
  <c r="AA76" i="67"/>
  <c r="BY79" i="66"/>
  <c r="AA79" i="67"/>
  <c r="AA80" i="67"/>
  <c r="AA87" i="67"/>
  <c r="BY90" i="66"/>
  <c r="AA90" i="67"/>
  <c r="BY91" i="66"/>
  <c r="BY92" i="66"/>
  <c r="AA92" i="67"/>
  <c r="BE92" i="67" s="1"/>
  <c r="BY93" i="66"/>
  <c r="AA93" i="67"/>
  <c r="AA10" i="67"/>
  <c r="AA11" i="67"/>
  <c r="AA13" i="67"/>
  <c r="AA17" i="67"/>
  <c r="BC100" i="66"/>
  <c r="BW100" i="66"/>
  <c r="BQ100" i="66"/>
  <c r="BO100" i="66"/>
  <c r="BM100" i="66"/>
  <c r="BK100" i="66"/>
  <c r="BG100" i="66"/>
  <c r="BV99" i="66"/>
  <c r="BT99" i="66"/>
  <c r="BR99" i="66"/>
  <c r="BP99" i="66"/>
  <c r="BL99" i="66"/>
  <c r="BO97" i="66"/>
  <c r="R98" i="66"/>
  <c r="AQ98" i="66" s="1"/>
  <c r="BC32" i="66"/>
  <c r="BK32" i="66"/>
  <c r="BQ32" i="66"/>
  <c r="BW32" i="66"/>
  <c r="BC50" i="66"/>
  <c r="BI50" i="66"/>
  <c r="BK50" i="66"/>
  <c r="BM50" i="66"/>
  <c r="BQ50" i="66"/>
  <c r="BS50" i="66"/>
  <c r="BU50" i="66"/>
  <c r="BC67" i="66"/>
  <c r="BE67" i="66"/>
  <c r="BK67" i="66"/>
  <c r="BM67" i="66"/>
  <c r="BS67" i="66"/>
  <c r="BU67" i="66"/>
  <c r="BW67" i="66"/>
  <c r="BE81" i="66"/>
  <c r="BG81" i="66"/>
  <c r="BI81" i="66"/>
  <c r="BM81" i="66"/>
  <c r="BO81" i="66"/>
  <c r="BQ81" i="66"/>
  <c r="BU81" i="66"/>
  <c r="BW81" i="66"/>
  <c r="BP97" i="67"/>
  <c r="BY82" i="66"/>
  <c r="AA82" i="67"/>
  <c r="BY83" i="66"/>
  <c r="AA24" i="67"/>
  <c r="BY25" i="66"/>
  <c r="AA25" i="67"/>
  <c r="AA28" i="67"/>
  <c r="AA30" i="67"/>
  <c r="AA31" i="67"/>
  <c r="AA41" i="67"/>
  <c r="BA43" i="66"/>
  <c r="BA44" i="66"/>
  <c r="BA47" i="66"/>
  <c r="BA48" i="66"/>
  <c r="BA49" i="66"/>
  <c r="BA60" i="66"/>
  <c r="BA61" i="66"/>
  <c r="BA63" i="66"/>
  <c r="BA64" i="66"/>
  <c r="BA65" i="66"/>
  <c r="BA66" i="66"/>
  <c r="BA73" i="66"/>
  <c r="BA74" i="66"/>
  <c r="BA75" i="66"/>
  <c r="BA76" i="66"/>
  <c r="BA77" i="66"/>
  <c r="BA78" i="66"/>
  <c r="BA79" i="66"/>
  <c r="BA80" i="66"/>
  <c r="AA85" i="67"/>
  <c r="BA87" i="66"/>
  <c r="BA88" i="66"/>
  <c r="BA89" i="66"/>
  <c r="BA90" i="66"/>
  <c r="BA92" i="66"/>
  <c r="BA93" i="66"/>
  <c r="AA16" i="67"/>
  <c r="AA18" i="67"/>
  <c r="BC99" i="66"/>
  <c r="BX100" i="66"/>
  <c r="BT100" i="66"/>
  <c r="BR100" i="66"/>
  <c r="BP100" i="66"/>
  <c r="BN100" i="66"/>
  <c r="BJ100" i="66"/>
  <c r="BD100" i="66"/>
  <c r="BW99" i="66"/>
  <c r="BS99" i="66"/>
  <c r="BV97" i="66"/>
  <c r="CC99" i="68"/>
  <c r="CC100" i="68"/>
  <c r="AA35" i="67"/>
  <c r="BY35" i="66"/>
  <c r="BL97" i="66"/>
  <c r="CA19" i="68"/>
  <c r="BF32" i="66"/>
  <c r="BH32" i="66"/>
  <c r="BJ32" i="66"/>
  <c r="BN32" i="66"/>
  <c r="BP32" i="66"/>
  <c r="BR32" i="66"/>
  <c r="BT32" i="66"/>
  <c r="BV32" i="66"/>
  <c r="CA32" i="68"/>
  <c r="BD50" i="66"/>
  <c r="BH50" i="66"/>
  <c r="BL50" i="66"/>
  <c r="BN50" i="66"/>
  <c r="BP50" i="66"/>
  <c r="BR50" i="66"/>
  <c r="BT50" i="66"/>
  <c r="BV50" i="66"/>
  <c r="BX50" i="66"/>
  <c r="CA50" i="68"/>
  <c r="BD67" i="66"/>
  <c r="BF67" i="66"/>
  <c r="BH67" i="66"/>
  <c r="BJ67" i="66"/>
  <c r="BL67" i="66"/>
  <c r="BN67" i="66"/>
  <c r="BP67" i="66"/>
  <c r="BR67" i="66"/>
  <c r="BT67" i="66"/>
  <c r="BV67" i="66"/>
  <c r="BX67" i="66"/>
  <c r="CA67" i="68"/>
  <c r="BD81" i="66"/>
  <c r="BF81" i="66"/>
  <c r="BH81" i="66"/>
  <c r="BJ81" i="66"/>
  <c r="BL81" i="66"/>
  <c r="BN81" i="66"/>
  <c r="BP81" i="66"/>
  <c r="BR81" i="66"/>
  <c r="BV81" i="66"/>
  <c r="BX81" i="66"/>
  <c r="CA81" i="68"/>
  <c r="BD94" i="66"/>
  <c r="BH94" i="66"/>
  <c r="BJ94" i="66"/>
  <c r="BL94" i="66"/>
  <c r="BP94" i="66"/>
  <c r="BR94" i="66"/>
  <c r="BT94" i="66"/>
  <c r="BV94" i="66"/>
  <c r="BX94" i="66"/>
  <c r="Y98" i="66"/>
  <c r="W98" i="66"/>
  <c r="U98" i="66"/>
  <c r="S98" i="66"/>
  <c r="Q98" i="66"/>
  <c r="O98" i="66"/>
  <c r="M98" i="66"/>
  <c r="I98" i="66"/>
  <c r="G98" i="66"/>
  <c r="E98" i="66"/>
  <c r="CC94" i="68"/>
  <c r="BT30" i="67"/>
  <c r="BT29" i="67"/>
  <c r="BT28" i="67"/>
  <c r="BT27" i="67"/>
  <c r="BT25" i="67"/>
  <c r="BT38" i="67"/>
  <c r="BT37" i="67"/>
  <c r="CB38" i="67"/>
  <c r="BT48" i="67"/>
  <c r="BT47" i="67"/>
  <c r="BT45" i="67"/>
  <c r="BT44" i="67"/>
  <c r="BT43" i="67"/>
  <c r="BT55" i="67"/>
  <c r="CB56" i="67"/>
  <c r="BT65" i="67"/>
  <c r="BT64" i="67"/>
  <c r="BT63" i="67"/>
  <c r="BT62" i="67"/>
  <c r="BT61" i="67"/>
  <c r="BT60" i="67"/>
  <c r="BT79" i="67"/>
  <c r="BT78" i="67"/>
  <c r="BT77" i="67"/>
  <c r="BT76" i="67"/>
  <c r="BT75" i="67"/>
  <c r="BT74" i="67"/>
  <c r="BT92" i="67"/>
  <c r="BT91" i="67"/>
  <c r="BT89" i="67"/>
  <c r="BT88" i="67"/>
  <c r="BT87" i="67"/>
  <c r="BO97" i="67"/>
  <c r="BM97" i="67"/>
  <c r="BI97" i="67"/>
  <c r="BV97" i="67"/>
  <c r="AU94" i="67"/>
  <c r="AW94" i="67"/>
  <c r="AZ81" i="67"/>
  <c r="CB93" i="67"/>
  <c r="CB86" i="67"/>
  <c r="CB85" i="67"/>
  <c r="CB80" i="67"/>
  <c r="CB73" i="67"/>
  <c r="CB66" i="67"/>
  <c r="CB59" i="67"/>
  <c r="CB58" i="67"/>
  <c r="CB41" i="67"/>
  <c r="CB31" i="67"/>
  <c r="O99" i="67"/>
  <c r="M99" i="67"/>
  <c r="X99" i="67"/>
  <c r="V99" i="67"/>
  <c r="R99" i="67"/>
  <c r="AR100" i="67"/>
  <c r="BS100" i="67"/>
  <c r="BQ100" i="67"/>
  <c r="BO100" i="67"/>
  <c r="BM100" i="67"/>
  <c r="BK100" i="67"/>
  <c r="BI100" i="67"/>
  <c r="BG100" i="67"/>
  <c r="CB95" i="67"/>
  <c r="CB82" i="67"/>
  <c r="CB68" i="67"/>
  <c r="CB51" i="67"/>
  <c r="CB33" i="67"/>
  <c r="BZ100" i="67"/>
  <c r="BV100" i="67"/>
  <c r="AR83" i="67"/>
  <c r="AR52" i="67"/>
  <c r="AR21" i="67"/>
  <c r="CC94" i="67"/>
  <c r="CA94" i="67"/>
  <c r="BY94" i="67"/>
  <c r="BW94" i="67"/>
  <c r="BS94" i="67"/>
  <c r="BQ94" i="67"/>
  <c r="BO94" i="67"/>
  <c r="BM94" i="67"/>
  <c r="BK94" i="67"/>
  <c r="BI94" i="67"/>
  <c r="BG94" i="67"/>
  <c r="BZ81" i="67"/>
  <c r="BX81" i="67"/>
  <c r="BV81" i="67"/>
  <c r="BR81" i="67"/>
  <c r="BP81" i="67"/>
  <c r="BN81" i="67"/>
  <c r="BL81" i="67"/>
  <c r="BJ81" i="67"/>
  <c r="BH81" i="67"/>
  <c r="CC67" i="67"/>
  <c r="CA67" i="67"/>
  <c r="BY67" i="67"/>
  <c r="BW67" i="67"/>
  <c r="BU67" i="67"/>
  <c r="BS67" i="67"/>
  <c r="BQ67" i="67"/>
  <c r="BO67" i="67"/>
  <c r="BM67" i="67"/>
  <c r="BK67" i="67"/>
  <c r="BI67" i="67"/>
  <c r="BG67" i="67"/>
  <c r="BV50" i="67"/>
  <c r="BR50" i="67"/>
  <c r="BP50" i="67"/>
  <c r="BL50" i="67"/>
  <c r="BJ50" i="67"/>
  <c r="BH50" i="67"/>
  <c r="AZ35" i="67"/>
  <c r="BY32" i="67"/>
  <c r="BW32" i="67"/>
  <c r="BU32" i="67"/>
  <c r="BS32" i="67"/>
  <c r="BQ32" i="67"/>
  <c r="BO32" i="67"/>
  <c r="BM32" i="67"/>
  <c r="BK32" i="67"/>
  <c r="BI32" i="67"/>
  <c r="BG32" i="67"/>
  <c r="BT83" i="67"/>
  <c r="BT69" i="67"/>
  <c r="BT52" i="67"/>
  <c r="BT34" i="67"/>
  <c r="BT21" i="67"/>
  <c r="BR101" i="67"/>
  <c r="BN101" i="67"/>
  <c r="BJ101" i="67"/>
  <c r="CA101" i="67"/>
  <c r="BY101" i="67"/>
  <c r="BW101" i="67"/>
  <c r="BU101" i="67"/>
  <c r="AQ96" i="68"/>
  <c r="CD67" i="68"/>
  <c r="AQ69" i="68"/>
  <c r="AQ34" i="68"/>
  <c r="CD100" i="68"/>
  <c r="AQ100" i="68"/>
  <c r="CE81" i="68"/>
  <c r="AR83" i="68"/>
  <c r="AR52" i="68"/>
  <c r="CE19" i="68"/>
  <c r="AR21" i="68"/>
  <c r="AS96" i="68"/>
  <c r="AS69" i="68"/>
  <c r="AS34" i="68"/>
  <c r="CF100" i="68"/>
  <c r="AS100" i="68"/>
  <c r="CG81" i="68"/>
  <c r="AT83" i="68"/>
  <c r="CG50" i="68"/>
  <c r="AT52" i="68"/>
  <c r="AT21" i="68"/>
  <c r="CH94" i="68"/>
  <c r="AU96" i="68"/>
  <c r="AU69" i="68"/>
  <c r="CH32" i="68"/>
  <c r="AU34" i="68"/>
  <c r="CH100" i="68"/>
  <c r="AU100" i="68"/>
  <c r="CI81" i="68"/>
  <c r="AV83" i="68"/>
  <c r="AV52" i="68"/>
  <c r="AV21" i="68"/>
  <c r="CJ94" i="68"/>
  <c r="AW96" i="68"/>
  <c r="CJ67" i="68"/>
  <c r="AW69" i="68"/>
  <c r="CJ32" i="68"/>
  <c r="AW34" i="68"/>
  <c r="CJ100" i="68"/>
  <c r="AW100" i="68"/>
  <c r="CK81" i="68"/>
  <c r="AX83" i="68"/>
  <c r="AX52" i="68"/>
  <c r="AX21" i="68"/>
  <c r="AY96" i="68"/>
  <c r="CL67" i="68"/>
  <c r="AY69" i="68"/>
  <c r="CL32" i="68"/>
  <c r="AY34" i="68"/>
  <c r="CL100" i="68"/>
  <c r="AY100" i="68"/>
  <c r="CM81" i="68"/>
  <c r="AZ83" i="68"/>
  <c r="CM50" i="68"/>
  <c r="AZ52" i="68"/>
  <c r="AZ21" i="68"/>
  <c r="CN94" i="68"/>
  <c r="BA96" i="68"/>
  <c r="BA69" i="68"/>
  <c r="CN32" i="68"/>
  <c r="BA34" i="68"/>
  <c r="CN100" i="68"/>
  <c r="BA100" i="68"/>
  <c r="CO81" i="68"/>
  <c r="BB83" i="68"/>
  <c r="CO50" i="68"/>
  <c r="BB52" i="68"/>
  <c r="BB21" i="68"/>
  <c r="CP94" i="68"/>
  <c r="BC96" i="68"/>
  <c r="CP67" i="68"/>
  <c r="BC69" i="68"/>
  <c r="CP32" i="68"/>
  <c r="BC34" i="68"/>
  <c r="CP100" i="68"/>
  <c r="BC100" i="68"/>
  <c r="BD83" i="68"/>
  <c r="BD82" i="68"/>
  <c r="CQ50" i="68"/>
  <c r="BD52" i="68"/>
  <c r="BD51" i="68"/>
  <c r="BD21" i="68"/>
  <c r="BD20" i="68"/>
  <c r="CR94" i="68"/>
  <c r="BE96" i="68"/>
  <c r="CR67" i="68"/>
  <c r="BE69" i="68"/>
  <c r="CR32" i="68"/>
  <c r="BE34" i="68"/>
  <c r="BE100" i="68"/>
  <c r="CS81" i="68"/>
  <c r="BF83" i="68"/>
  <c r="BF82" i="68"/>
  <c r="CS50" i="68"/>
  <c r="BF52" i="68"/>
  <c r="BF51" i="68"/>
  <c r="BF21" i="68"/>
  <c r="BF20" i="68"/>
  <c r="CT94" i="68"/>
  <c r="BG96" i="68"/>
  <c r="BG69" i="68"/>
  <c r="BG34" i="68"/>
  <c r="CN31" i="69"/>
  <c r="DX27" i="69"/>
  <c r="DX25" i="69"/>
  <c r="DX21" i="69"/>
  <c r="DX16" i="69"/>
  <c r="DX10" i="69"/>
  <c r="DW28" i="69"/>
  <c r="DU28" i="69"/>
  <c r="DS28" i="69"/>
  <c r="DQ28" i="69"/>
  <c r="DO28" i="69"/>
  <c r="DM28" i="69"/>
  <c r="DK28" i="69"/>
  <c r="DI28" i="69"/>
  <c r="DG28" i="69"/>
  <c r="DE28" i="69"/>
  <c r="DC28" i="69"/>
  <c r="DA28" i="69"/>
  <c r="CY28" i="69"/>
  <c r="CW28" i="69"/>
  <c r="CU28" i="69"/>
  <c r="CS28" i="69"/>
  <c r="CQ28" i="69"/>
  <c r="CO28" i="69"/>
  <c r="CM28" i="69"/>
  <c r="DV23" i="69"/>
  <c r="DT23" i="69"/>
  <c r="DP23" i="69"/>
  <c r="DN23" i="69"/>
  <c r="DL23" i="69"/>
  <c r="DH23" i="69"/>
  <c r="DF23" i="69"/>
  <c r="DD23" i="69"/>
  <c r="CZ23" i="69"/>
  <c r="CX23" i="69"/>
  <c r="CV23" i="69"/>
  <c r="CR23" i="69"/>
  <c r="CP23" i="69"/>
  <c r="CN23" i="69"/>
  <c r="DW17" i="69"/>
  <c r="DS17" i="69"/>
  <c r="DO17" i="69"/>
  <c r="DM17" i="69"/>
  <c r="DK17" i="69"/>
  <c r="DG17" i="69"/>
  <c r="DE17" i="69"/>
  <c r="DC17" i="69"/>
  <c r="CY17" i="69"/>
  <c r="CU17" i="69"/>
  <c r="CQ17" i="69"/>
  <c r="CO17" i="69"/>
  <c r="CM17" i="69"/>
  <c r="DV12" i="69"/>
  <c r="DT12" i="69"/>
  <c r="DR12" i="69"/>
  <c r="DN12" i="69"/>
  <c r="DL12" i="69"/>
  <c r="DJ12" i="69"/>
  <c r="DF12" i="69"/>
  <c r="DD12" i="69"/>
  <c r="DB12" i="69"/>
  <c r="CX12" i="69"/>
  <c r="CV12" i="69"/>
  <c r="CT12" i="69"/>
  <c r="CP12" i="69"/>
  <c r="CN12" i="69"/>
  <c r="CL12" i="69"/>
  <c r="BE94" i="66"/>
  <c r="BI94" i="66"/>
  <c r="BO94" i="66"/>
  <c r="BS94" i="66"/>
  <c r="BW94" i="66"/>
  <c r="CC50" i="68"/>
  <c r="CC81" i="68"/>
  <c r="CB15" i="67"/>
  <c r="CB13" i="67"/>
  <c r="CB30" i="67"/>
  <c r="CB29" i="67"/>
  <c r="CB28" i="67"/>
  <c r="CB26" i="67"/>
  <c r="CB25" i="67"/>
  <c r="CB48" i="67"/>
  <c r="CB47" i="67"/>
  <c r="CB46" i="67"/>
  <c r="CB45" i="67"/>
  <c r="CB44" i="67"/>
  <c r="CB43" i="67"/>
  <c r="CB65" i="67"/>
  <c r="CB64" i="67"/>
  <c r="CB63" i="67"/>
  <c r="CB62" i="67"/>
  <c r="CB61" i="67"/>
  <c r="CB60" i="67"/>
  <c r="CB79" i="67"/>
  <c r="CB78" i="67"/>
  <c r="CB77" i="67"/>
  <c r="CB76" i="67"/>
  <c r="CB75" i="67"/>
  <c r="CB92" i="67"/>
  <c r="CB91" i="67"/>
  <c r="CB90" i="67"/>
  <c r="CB89" i="67"/>
  <c r="CB87" i="67"/>
  <c r="CC97" i="67"/>
  <c r="BL97" i="67"/>
  <c r="BJ97" i="67"/>
  <c r="BH97" i="67"/>
  <c r="BW97" i="67"/>
  <c r="BT93" i="67"/>
  <c r="BT86" i="67"/>
  <c r="BT85" i="67"/>
  <c r="BT80" i="67"/>
  <c r="BT73" i="67"/>
  <c r="BT72" i="67"/>
  <c r="BT66" i="67"/>
  <c r="BT59" i="67"/>
  <c r="BT58" i="67"/>
  <c r="BT49" i="67"/>
  <c r="BT31" i="67"/>
  <c r="BT24" i="67"/>
  <c r="BT23" i="67"/>
  <c r="CC100" i="67"/>
  <c r="BT95" i="67"/>
  <c r="BT82" i="67"/>
  <c r="BT68" i="67"/>
  <c r="BT33" i="67"/>
  <c r="BT20" i="67"/>
  <c r="BR100" i="67"/>
  <c r="BP100" i="67"/>
  <c r="BN100" i="67"/>
  <c r="CA100" i="67"/>
  <c r="BU100" i="67"/>
  <c r="BZ94" i="67"/>
  <c r="BX94" i="67"/>
  <c r="BV94" i="67"/>
  <c r="BR94" i="67"/>
  <c r="BP94" i="67"/>
  <c r="BL94" i="67"/>
  <c r="BJ94" i="67"/>
  <c r="BH94" i="67"/>
  <c r="CC81" i="67"/>
  <c r="CA81" i="67"/>
  <c r="BY81" i="67"/>
  <c r="BW81" i="67"/>
  <c r="BU81" i="67"/>
  <c r="BS81" i="67"/>
  <c r="BQ81" i="67"/>
  <c r="BO81" i="67"/>
  <c r="BM81" i="67"/>
  <c r="BK81" i="67"/>
  <c r="BI81" i="67"/>
  <c r="BG81" i="67"/>
  <c r="BZ67" i="67"/>
  <c r="BX67" i="67"/>
  <c r="BV67" i="67"/>
  <c r="BR67" i="67"/>
  <c r="BP67" i="67"/>
  <c r="BN67" i="67"/>
  <c r="BL67" i="67"/>
  <c r="BJ67" i="67"/>
  <c r="BH67" i="67"/>
  <c r="BY50" i="67"/>
  <c r="BW50" i="67"/>
  <c r="BU50" i="67"/>
  <c r="BS50" i="67"/>
  <c r="BQ50" i="67"/>
  <c r="BO50" i="67"/>
  <c r="BM50" i="67"/>
  <c r="BK50" i="67"/>
  <c r="BI50" i="67"/>
  <c r="BG50" i="67"/>
  <c r="BZ32" i="67"/>
  <c r="BX32" i="67"/>
  <c r="BV32" i="67"/>
  <c r="BR32" i="67"/>
  <c r="BP32" i="67"/>
  <c r="BN32" i="67"/>
  <c r="BL32" i="67"/>
  <c r="BJ32" i="67"/>
  <c r="BH32" i="67"/>
  <c r="BS101" i="67"/>
  <c r="BQ101" i="67"/>
  <c r="BO101" i="67"/>
  <c r="BM101" i="67"/>
  <c r="BK101" i="67"/>
  <c r="BI101" i="67"/>
  <c r="BG101" i="67"/>
  <c r="CB96" i="67"/>
  <c r="CB69" i="67"/>
  <c r="CB34" i="67"/>
  <c r="CB21" i="67"/>
  <c r="BZ101" i="67"/>
  <c r="BX101" i="67"/>
  <c r="BV101" i="67"/>
  <c r="CZ97" i="68"/>
  <c r="DD97" i="68"/>
  <c r="DL97" i="68"/>
  <c r="CG99" i="68"/>
  <c r="CM99" i="68"/>
  <c r="CO99" i="68"/>
  <c r="AQ83" i="68"/>
  <c r="CD50" i="68"/>
  <c r="AQ52" i="68"/>
  <c r="AQ21" i="68"/>
  <c r="AR96" i="68"/>
  <c r="AR69" i="68"/>
  <c r="AR34" i="68"/>
  <c r="AR100" i="68"/>
  <c r="AS83" i="68"/>
  <c r="CF50" i="68"/>
  <c r="AS52" i="68"/>
  <c r="CF19" i="68"/>
  <c r="AS21" i="68"/>
  <c r="CG94" i="68"/>
  <c r="AT96" i="68"/>
  <c r="CG67" i="68"/>
  <c r="AT69" i="68"/>
  <c r="AT34" i="68"/>
  <c r="AT100" i="68"/>
  <c r="AU83" i="68"/>
  <c r="CH50" i="68"/>
  <c r="AU52" i="68"/>
  <c r="AU21" i="68"/>
  <c r="AV96" i="68"/>
  <c r="CI67" i="68"/>
  <c r="AV69" i="68"/>
  <c r="AV34" i="68"/>
  <c r="AV100" i="68"/>
  <c r="AW83" i="68"/>
  <c r="AW52" i="68"/>
  <c r="AW21" i="68"/>
  <c r="CK94" i="68"/>
  <c r="AX96" i="68"/>
  <c r="CK67" i="68"/>
  <c r="AX69" i="68"/>
  <c r="AX34" i="68"/>
  <c r="AX100" i="68"/>
  <c r="CL81" i="68"/>
  <c r="AY83" i="68"/>
  <c r="AY52" i="68"/>
  <c r="AY21" i="68"/>
  <c r="AZ96" i="68"/>
  <c r="CM67" i="68"/>
  <c r="AZ69" i="68"/>
  <c r="AZ34" i="68"/>
  <c r="AZ100" i="68"/>
  <c r="BA83" i="68"/>
  <c r="CN50" i="68"/>
  <c r="BA52" i="68"/>
  <c r="BA21" i="68"/>
  <c r="CO94" i="68"/>
  <c r="BB96" i="68"/>
  <c r="CO67" i="68"/>
  <c r="BB69" i="68"/>
  <c r="BB34" i="68"/>
  <c r="BB100" i="68"/>
  <c r="CP81" i="68"/>
  <c r="BC83" i="68"/>
  <c r="BC52" i="68"/>
  <c r="BC21" i="68"/>
  <c r="CQ94" i="68"/>
  <c r="BD96" i="68"/>
  <c r="CQ67" i="68"/>
  <c r="BD69" i="68"/>
  <c r="CQ32" i="68"/>
  <c r="BD34" i="68"/>
  <c r="CQ100" i="68"/>
  <c r="BD100" i="68"/>
  <c r="CR81" i="68"/>
  <c r="BE83" i="68"/>
  <c r="BE82" i="68"/>
  <c r="CR50" i="68"/>
  <c r="BE52" i="68"/>
  <c r="BE51" i="68"/>
  <c r="CR19" i="68"/>
  <c r="BE21" i="68"/>
  <c r="BE20" i="68"/>
  <c r="CS94" i="68"/>
  <c r="BF96" i="68"/>
  <c r="CS67" i="68"/>
  <c r="BF69" i="68"/>
  <c r="CS32" i="68"/>
  <c r="BF34" i="68"/>
  <c r="BF100" i="68"/>
  <c r="CT81" i="68"/>
  <c r="BG83" i="68"/>
  <c r="BG82" i="68"/>
  <c r="BG52" i="68"/>
  <c r="BG51" i="68"/>
  <c r="CO31" i="69"/>
  <c r="DM31" i="69"/>
  <c r="DX26" i="69"/>
  <c r="DX22" i="69"/>
  <c r="DX20" i="69"/>
  <c r="DX11" i="69"/>
  <c r="DX9" i="69"/>
  <c r="DV28" i="69"/>
  <c r="DT28" i="69"/>
  <c r="DR28" i="69"/>
  <c r="DP28" i="69"/>
  <c r="DN28" i="69"/>
  <c r="DL28" i="69"/>
  <c r="DJ28" i="69"/>
  <c r="DH28" i="69"/>
  <c r="DF28" i="69"/>
  <c r="DD28" i="69"/>
  <c r="DB28" i="69"/>
  <c r="CZ28" i="69"/>
  <c r="CX28" i="69"/>
  <c r="CV28" i="69"/>
  <c r="CT28" i="69"/>
  <c r="CR28" i="69"/>
  <c r="CP28" i="69"/>
  <c r="CN28" i="69"/>
  <c r="DW23" i="69"/>
  <c r="DU23" i="69"/>
  <c r="DS23" i="69"/>
  <c r="DQ23" i="69"/>
  <c r="DO23" i="69"/>
  <c r="DM23" i="69"/>
  <c r="DK23" i="69"/>
  <c r="DI23" i="69"/>
  <c r="DG23" i="69"/>
  <c r="DE23" i="69"/>
  <c r="DC23" i="69"/>
  <c r="DA23" i="69"/>
  <c r="CY23" i="69"/>
  <c r="CW23" i="69"/>
  <c r="CU23" i="69"/>
  <c r="CS23" i="69"/>
  <c r="CQ23" i="69"/>
  <c r="CO23" i="69"/>
  <c r="CM23" i="69"/>
  <c r="DV17" i="69"/>
  <c r="DT17" i="69"/>
  <c r="DR17" i="69"/>
  <c r="DL17" i="69"/>
  <c r="DJ17" i="69"/>
  <c r="DH17" i="69"/>
  <c r="DF17" i="69"/>
  <c r="DD17" i="69"/>
  <c r="DB17" i="69"/>
  <c r="CZ17" i="69"/>
  <c r="CX17" i="69"/>
  <c r="CV17" i="69"/>
  <c r="CT17" i="69"/>
  <c r="CR17" i="69"/>
  <c r="CP17" i="69"/>
  <c r="CN17" i="69"/>
  <c r="CL17" i="69"/>
  <c r="DW12" i="69"/>
  <c r="DU12" i="69"/>
  <c r="DS12" i="69"/>
  <c r="DQ12" i="69"/>
  <c r="DO12" i="69"/>
  <c r="DM12" i="69"/>
  <c r="DK12" i="69"/>
  <c r="DI12" i="69"/>
  <c r="DG12" i="69"/>
  <c r="DE12" i="69"/>
  <c r="DC12" i="69"/>
  <c r="DA12" i="69"/>
  <c r="CY12" i="69"/>
  <c r="CW12" i="69"/>
  <c r="CU12" i="69"/>
  <c r="CS12" i="69"/>
  <c r="CQ12" i="69"/>
  <c r="CO12" i="69"/>
  <c r="CM12" i="69"/>
  <c r="CQ99" i="68"/>
  <c r="CR99" i="68"/>
  <c r="CS99" i="68"/>
  <c r="BG20" i="68"/>
  <c r="BH82" i="68"/>
  <c r="BH51" i="68"/>
  <c r="BH20" i="68"/>
  <c r="CU99" i="68"/>
  <c r="CW99" i="68"/>
  <c r="DA99" i="68"/>
  <c r="DC99" i="68"/>
  <c r="DE99" i="68"/>
  <c r="DG99" i="68"/>
  <c r="DI99" i="68"/>
  <c r="DK99" i="68"/>
  <c r="AW31" i="69"/>
  <c r="AX31" i="69"/>
  <c r="BE31" i="69"/>
  <c r="BF31" i="69"/>
  <c r="BG31" i="69"/>
  <c r="BM31" i="69"/>
  <c r="BN31" i="69"/>
  <c r="BO31" i="69"/>
  <c r="BU31" i="69"/>
  <c r="BV31" i="69"/>
  <c r="BW31" i="69"/>
  <c r="CC31" i="69"/>
  <c r="CD31" i="69"/>
  <c r="CT19" i="68"/>
  <c r="CT100" i="68"/>
  <c r="CU94" i="68"/>
  <c r="CU67" i="68"/>
  <c r="CU50" i="68"/>
  <c r="CU32" i="68"/>
  <c r="CU19" i="68"/>
  <c r="CV94" i="68"/>
  <c r="CV67" i="68"/>
  <c r="CV32" i="68"/>
  <c r="CV100" i="68"/>
  <c r="CW81" i="68"/>
  <c r="CW67" i="68"/>
  <c r="CW50" i="68"/>
  <c r="CX94" i="68"/>
  <c r="CX50" i="68"/>
  <c r="CX100" i="68"/>
  <c r="CY94" i="68"/>
  <c r="CY81" i="68"/>
  <c r="CY67" i="68"/>
  <c r="CY50" i="68"/>
  <c r="CZ94" i="68"/>
  <c r="CZ81" i="68"/>
  <c r="CZ67" i="68"/>
  <c r="CZ32" i="68"/>
  <c r="CZ100" i="68"/>
  <c r="DA81" i="68"/>
  <c r="DA67" i="68"/>
  <c r="DA19" i="68"/>
  <c r="DB94" i="68"/>
  <c r="DB67" i="68"/>
  <c r="DB32" i="68"/>
  <c r="DB100" i="68"/>
  <c r="DC94" i="68"/>
  <c r="DC81" i="68"/>
  <c r="DC67" i="68"/>
  <c r="DC19" i="68"/>
  <c r="DD94" i="68"/>
  <c r="DD81" i="68"/>
  <c r="DD67" i="68"/>
  <c r="DD32" i="68"/>
  <c r="DD100" i="68"/>
  <c r="DE67" i="68"/>
  <c r="DE50" i="68"/>
  <c r="DE19" i="68"/>
  <c r="DF94" i="68"/>
  <c r="DF50" i="68"/>
  <c r="DF100" i="68"/>
  <c r="DG94" i="68"/>
  <c r="DG81" i="68"/>
  <c r="DG67" i="68"/>
  <c r="DG50" i="68"/>
  <c r="DG32" i="68"/>
  <c r="DH94" i="68"/>
  <c r="DH67" i="68"/>
  <c r="DH32" i="68"/>
  <c r="DH100" i="68"/>
  <c r="DI67" i="68"/>
  <c r="DI50" i="68"/>
  <c r="DJ94" i="68"/>
  <c r="DJ67" i="68"/>
  <c r="DJ50" i="68"/>
  <c r="DJ32" i="68"/>
  <c r="DJ100" i="68"/>
  <c r="DK94" i="68"/>
  <c r="DK81" i="68"/>
  <c r="DK67" i="68"/>
  <c r="DK50" i="68"/>
  <c r="DK32" i="68"/>
  <c r="DL94" i="68"/>
  <c r="DL81" i="68"/>
  <c r="DL67" i="68"/>
  <c r="CK28" i="69"/>
  <c r="CK23" i="69"/>
  <c r="CK12" i="69"/>
  <c r="AX99" i="67"/>
  <c r="AM99" i="67"/>
  <c r="AF98" i="66"/>
  <c r="AN98" i="66"/>
  <c r="AR98" i="66"/>
  <c r="AV98" i="66"/>
  <c r="BE35" i="67"/>
  <c r="BE30" i="67"/>
  <c r="BE28" i="67"/>
  <c r="BE82" i="67"/>
  <c r="BE93" i="67"/>
  <c r="BE90" i="67"/>
  <c r="CD87" i="67"/>
  <c r="BE87" i="67"/>
  <c r="BE80" i="67"/>
  <c r="BE78" i="67"/>
  <c r="BE77" i="67"/>
  <c r="BE76" i="67"/>
  <c r="BE75" i="67"/>
  <c r="BE74" i="67"/>
  <c r="BE73" i="67"/>
  <c r="BE66" i="67"/>
  <c r="BE62" i="67"/>
  <c r="BE60" i="67"/>
  <c r="BE48" i="67"/>
  <c r="BE46" i="67"/>
  <c r="BE42" i="67"/>
  <c r="BE37" i="67"/>
  <c r="BE54" i="67"/>
  <c r="AR99" i="67"/>
  <c r="AV99" i="67"/>
  <c r="AO99" i="67"/>
  <c r="AD98" i="66"/>
  <c r="AH98" i="66"/>
  <c r="AP98" i="66"/>
  <c r="AT98" i="66"/>
  <c r="AX98" i="66"/>
  <c r="BE18" i="67"/>
  <c r="BE16" i="67"/>
  <c r="BE85" i="67"/>
  <c r="BE41" i="67"/>
  <c r="BE31" i="67"/>
  <c r="BE25" i="67"/>
  <c r="BE17" i="67"/>
  <c r="BE13" i="67"/>
  <c r="BE11" i="67"/>
  <c r="BE10" i="67"/>
  <c r="BE65" i="67"/>
  <c r="BE63" i="67"/>
  <c r="BE61" i="67"/>
  <c r="BE59" i="67"/>
  <c r="BE49" i="67"/>
  <c r="BE47" i="67"/>
  <c r="BE45" i="67"/>
  <c r="BE43" i="67"/>
  <c r="CD68" i="67"/>
  <c r="BE68" i="67"/>
  <c r="BE95" i="67"/>
  <c r="BE20" i="67"/>
  <c r="AE99" i="67"/>
  <c r="Y94" i="67"/>
  <c r="BD94" i="67" s="1"/>
  <c r="Y32" i="67"/>
  <c r="AY33" i="67" s="1"/>
  <c r="Q32" i="67"/>
  <c r="AY11" i="67"/>
  <c r="AY42" i="67"/>
  <c r="AY73" i="67"/>
  <c r="AP54" i="68"/>
  <c r="AP51" i="68"/>
  <c r="AP34" i="68"/>
  <c r="BY97" i="67"/>
  <c r="AY32" i="67"/>
  <c r="AY35" i="67"/>
  <c r="AQ34" i="67"/>
  <c r="AQ33" i="67"/>
  <c r="AQ32" i="67"/>
  <c r="AQ35" i="67"/>
  <c r="BC32" i="67"/>
  <c r="BT32" i="67"/>
  <c r="AY95" i="67"/>
  <c r="AY96" i="67"/>
  <c r="AY94" i="67"/>
  <c r="DT29" i="69"/>
  <c r="CC29" i="69"/>
  <c r="BY29" i="69"/>
  <c r="DP29" i="69"/>
  <c r="BI29" i="69"/>
  <c r="CZ29" i="69"/>
  <c r="BG29" i="69"/>
  <c r="CX29" i="69"/>
  <c r="BE29" i="69"/>
  <c r="CV29" i="69"/>
  <c r="BA29" i="69"/>
  <c r="CR29" i="69"/>
  <c r="AY29" i="69"/>
  <c r="CP29" i="69"/>
  <c r="AW29" i="69"/>
  <c r="CN29" i="69"/>
  <c r="DU29" i="69"/>
  <c r="CD29" i="69"/>
  <c r="DO29" i="69"/>
  <c r="BX29" i="69"/>
  <c r="DM29" i="69"/>
  <c r="BV29" i="69"/>
  <c r="DG29" i="69"/>
  <c r="BP29" i="69"/>
  <c r="DE29" i="69"/>
  <c r="BN29" i="69"/>
  <c r="CY29" i="69"/>
  <c r="BH29" i="69"/>
  <c r="CW29" i="69"/>
  <c r="BF29" i="69"/>
  <c r="CQ29" i="69"/>
  <c r="AZ29" i="69"/>
  <c r="CO29" i="69"/>
  <c r="AX29" i="69"/>
  <c r="AT29" i="69"/>
  <c r="CK29" i="69"/>
  <c r="DL31" i="69"/>
  <c r="CC67" i="68"/>
  <c r="CJ99" i="68"/>
  <c r="CH99" i="68"/>
  <c r="CF99" i="68"/>
  <c r="CD99" i="68"/>
  <c r="CJ50" i="68"/>
  <c r="CJ19" i="68"/>
  <c r="CG32" i="68"/>
  <c r="CE67" i="68"/>
  <c r="CE32" i="68"/>
  <c r="CJ81" i="68"/>
  <c r="CF81" i="68"/>
  <c r="CD81" i="68"/>
  <c r="CI94" i="68"/>
  <c r="CL50" i="68"/>
  <c r="CL19" i="68"/>
  <c r="CM94" i="68"/>
  <c r="CM32" i="68"/>
  <c r="CV50" i="68"/>
  <c r="CV19" i="68"/>
  <c r="CW94" i="68"/>
  <c r="CW32" i="68"/>
  <c r="CX81" i="68"/>
  <c r="CZ50" i="68"/>
  <c r="CZ19" i="68"/>
  <c r="DD19" i="68"/>
  <c r="DE94" i="68"/>
  <c r="DE32" i="68"/>
  <c r="DF81" i="68"/>
  <c r="DH50" i="68"/>
  <c r="DI94" i="68"/>
  <c r="DI32" i="68"/>
  <c r="CL99" i="68"/>
  <c r="CP99" i="68"/>
  <c r="CV99" i="68"/>
  <c r="CX99" i="68"/>
  <c r="CZ99" i="68"/>
  <c r="DB99" i="68"/>
  <c r="DD99" i="68"/>
  <c r="DF99" i="68"/>
  <c r="DH99" i="68"/>
  <c r="DJ99" i="68"/>
  <c r="CG100" i="68"/>
  <c r="CM100" i="68"/>
  <c r="CO100" i="68"/>
  <c r="CU100" i="68"/>
  <c r="CY100" i="68"/>
  <c r="DC100" i="68"/>
  <c r="DG100" i="68"/>
  <c r="DL50" i="68"/>
  <c r="DK100" i="68"/>
  <c r="DJ81" i="68"/>
  <c r="DI100" i="68"/>
  <c r="DF67" i="68"/>
  <c r="CX67" i="68"/>
  <c r="CT67" i="68"/>
  <c r="CQ81" i="68"/>
  <c r="CN67" i="68"/>
  <c r="CI50" i="68"/>
  <c r="CH67" i="68"/>
  <c r="CF32" i="68"/>
  <c r="CF67" i="68"/>
  <c r="CF94" i="68"/>
  <c r="CD32" i="68"/>
  <c r="CD94" i="68"/>
  <c r="CS97" i="68"/>
  <c r="DH29" i="69"/>
  <c r="DL29" i="69"/>
  <c r="DF31" i="69"/>
  <c r="DT31" i="69"/>
  <c r="DW29" i="69"/>
  <c r="DD29" i="69"/>
  <c r="CV31" i="69"/>
  <c r="DN29" i="69"/>
  <c r="CW97" i="68"/>
  <c r="DJ97" i="68"/>
  <c r="CQ97" i="68"/>
  <c r="CT97" i="68"/>
  <c r="DN15" i="69"/>
  <c r="DN14" i="69"/>
  <c r="CS19" i="68"/>
  <c r="CG19" i="68"/>
  <c r="DG12" i="68"/>
  <c r="CY12" i="68"/>
  <c r="DG11" i="68"/>
  <c r="CI11" i="68"/>
  <c r="DH12" i="68"/>
  <c r="CC14" i="67"/>
  <c r="CC15" i="67"/>
  <c r="CO11" i="68"/>
  <c r="CN13" i="68"/>
  <c r="DK11" i="68"/>
  <c r="CN11" i="68"/>
  <c r="CX12" i="68"/>
  <c r="CD11" i="68"/>
  <c r="CX19" i="68"/>
  <c r="DB11" i="68"/>
  <c r="CI12" i="68"/>
  <c r="DK18" i="68"/>
  <c r="CH14" i="68"/>
  <c r="CW18" i="68"/>
  <c r="DB12" i="68"/>
  <c r="CQ18" i="68"/>
  <c r="BZ18" i="67"/>
  <c r="CA18" i="67"/>
  <c r="BY18" i="67"/>
  <c r="BV18" i="67"/>
  <c r="BU10" i="67"/>
  <c r="BW10" i="67"/>
  <c r="BX10" i="67"/>
  <c r="BY10" i="67"/>
  <c r="BV10" i="67"/>
  <c r="BZ10" i="67"/>
  <c r="BZ19" i="67"/>
  <c r="BG18" i="67"/>
  <c r="BO18" i="67"/>
  <c r="BQ18" i="67"/>
  <c r="BN18" i="67"/>
  <c r="BG10" i="67"/>
  <c r="BK10" i="67"/>
  <c r="BO10" i="67"/>
  <c r="BK18" i="67"/>
  <c r="BR18" i="67"/>
  <c r="BJ18" i="67"/>
  <c r="BH18" i="67"/>
  <c r="BH10" i="67"/>
  <c r="BL10" i="67"/>
  <c r="BP10" i="67"/>
  <c r="BL18" i="67"/>
  <c r="BL19" i="67"/>
  <c r="BI10" i="67"/>
  <c r="BM10" i="67"/>
  <c r="BQ10" i="67"/>
  <c r="BQ19" i="67"/>
  <c r="BI18" i="67"/>
  <c r="BJ10" i="67"/>
  <c r="BN10" i="67"/>
  <c r="BR10" i="67"/>
  <c r="BP18" i="67"/>
  <c r="BI10" i="66"/>
  <c r="BC11" i="66"/>
  <c r="BG19" i="66"/>
  <c r="BD18" i="66"/>
  <c r="BN18" i="66"/>
  <c r="BW18" i="66"/>
  <c r="BM18" i="66"/>
  <c r="BP18" i="66"/>
  <c r="BS18" i="66"/>
  <c r="BE10" i="66"/>
  <c r="BM10" i="66"/>
  <c r="BQ10" i="66"/>
  <c r="BV10" i="66"/>
  <c r="BE18" i="66"/>
  <c r="BO18" i="66"/>
  <c r="BK18" i="66"/>
  <c r="BF10" i="66"/>
  <c r="BN10" i="66"/>
  <c r="BS10" i="66"/>
  <c r="BW10" i="66"/>
  <c r="BC10" i="66"/>
  <c r="BK10" i="66"/>
  <c r="BO10" i="66"/>
  <c r="BT10" i="66"/>
  <c r="BD10" i="66"/>
  <c r="BL10" i="66"/>
  <c r="BP10" i="66"/>
  <c r="BU10" i="66"/>
  <c r="CI18" i="68"/>
  <c r="DB18" i="68"/>
  <c r="CO18" i="68"/>
  <c r="BU18" i="67"/>
  <c r="BW18" i="67"/>
  <c r="BX18" i="67"/>
  <c r="BM18" i="67"/>
  <c r="BJ19" i="67"/>
  <c r="BY17" i="66"/>
  <c r="BP19" i="66"/>
  <c r="BN19" i="66"/>
  <c r="BL18" i="66"/>
  <c r="BC18" i="66"/>
  <c r="BU18" i="66"/>
  <c r="BI18" i="66"/>
  <c r="BT18" i="66"/>
  <c r="BF18" i="66"/>
  <c r="BQ18" i="66"/>
  <c r="BV18" i="66"/>
  <c r="CC16" i="67"/>
  <c r="BX19" i="67"/>
  <c r="BD19" i="66"/>
  <c r="BK19" i="66"/>
  <c r="CC12" i="67"/>
  <c r="DI19" i="68"/>
  <c r="DG10" i="68"/>
  <c r="CI10" i="68"/>
  <c r="DF19" i="68"/>
  <c r="DF10" i="68"/>
  <c r="DB10" i="68"/>
  <c r="CH10" i="68"/>
  <c r="CD10" i="68"/>
  <c r="DK10" i="68"/>
  <c r="CN10" i="68"/>
  <c r="CM19" i="68"/>
  <c r="CM10" i="68"/>
  <c r="DL13" i="68"/>
  <c r="CW14" i="69"/>
  <c r="CW15" i="69"/>
  <c r="DU14" i="69"/>
  <c r="DU15" i="69"/>
  <c r="CC18" i="67"/>
  <c r="CC13" i="67"/>
  <c r="CW31" i="69"/>
  <c r="CW17" i="69"/>
  <c r="CA11" i="67"/>
  <c r="BS12" i="67"/>
  <c r="BX13" i="66"/>
  <c r="BX10" i="66"/>
  <c r="CA10" i="67"/>
  <c r="CB10" i="67"/>
  <c r="CA12" i="67"/>
  <c r="BS18" i="67"/>
  <c r="DL31" i="68"/>
  <c r="CC24" i="67"/>
  <c r="BY29" i="66"/>
  <c r="BY16" i="66"/>
  <c r="BH15" i="66"/>
  <c r="BR19" i="66"/>
  <c r="DB50" i="68"/>
  <c r="DA50" i="68"/>
  <c r="CN54" i="68"/>
  <c r="CY54" i="68"/>
  <c r="BG97" i="67"/>
  <c r="BS11" i="67"/>
  <c r="BV19" i="67"/>
  <c r="BM19" i="67"/>
  <c r="DJ19" i="68"/>
  <c r="CH98" i="68"/>
  <c r="CX18" i="68"/>
  <c r="CM18" i="68"/>
  <c r="CX11" i="68"/>
  <c r="CO24" i="68"/>
  <c r="DK19" i="68"/>
  <c r="CQ10" i="68"/>
  <c r="CY10" i="68"/>
  <c r="CN18" i="68"/>
  <c r="CD18" i="68"/>
  <c r="DI18" i="68"/>
  <c r="DL11" i="68"/>
  <c r="CY24" i="68"/>
  <c r="DG13" i="68"/>
  <c r="DI12" i="68"/>
  <c r="DJ10" i="68"/>
  <c r="CH18" i="68"/>
  <c r="CP18" i="68"/>
  <c r="DF18" i="68"/>
  <c r="CK31" i="68"/>
  <c r="DK12" i="68"/>
  <c r="CD16" i="68"/>
  <c r="CH17" i="68"/>
  <c r="DH16" i="68"/>
  <c r="CY19" i="68"/>
  <c r="CM14" i="68"/>
  <c r="CY11" i="68"/>
  <c r="DL23" i="68"/>
  <c r="DH18" i="68"/>
  <c r="CY18" i="68"/>
  <c r="CO13" i="68"/>
  <c r="CQ12" i="68"/>
  <c r="CH12" i="68"/>
  <c r="DH11" i="68"/>
  <c r="CW11" i="68"/>
  <c r="CX10" i="68"/>
  <c r="CP14" i="68"/>
  <c r="BY43" i="66"/>
  <c r="BE50" i="66"/>
  <c r="BT41" i="67"/>
  <c r="BS13" i="67"/>
  <c r="BT17" i="67"/>
  <c r="BO19" i="67"/>
  <c r="BJ11" i="67"/>
  <c r="BP12" i="67"/>
  <c r="BI19" i="67"/>
  <c r="BI11" i="67"/>
  <c r="BH19" i="67"/>
  <c r="BT16" i="67"/>
  <c r="BT15" i="67"/>
  <c r="BJ12" i="67"/>
  <c r="BS10" i="67"/>
  <c r="BY46" i="66"/>
  <c r="BY44" i="66"/>
  <c r="BY47" i="66"/>
  <c r="BJ45" i="66"/>
  <c r="BJ49" i="66"/>
  <c r="BY56" i="66"/>
  <c r="BX12" i="66"/>
  <c r="BJ18" i="66"/>
  <c r="BJ10" i="66"/>
  <c r="BG18" i="66"/>
  <c r="BG11" i="66"/>
  <c r="BG10" i="66"/>
  <c r="BQ11" i="66"/>
  <c r="BX18" i="66"/>
  <c r="BX11" i="66"/>
  <c r="BJ11" i="66"/>
  <c r="BS11" i="66"/>
  <c r="BE11" i="66"/>
  <c r="CA19" i="67"/>
  <c r="CA24" i="67"/>
  <c r="CW19" i="68"/>
  <c r="DB19" i="68"/>
  <c r="DL25" i="68"/>
  <c r="CO31" i="68"/>
  <c r="BH99" i="67"/>
  <c r="CB24" i="67"/>
  <c r="CA32" i="67"/>
  <c r="CI24" i="68"/>
  <c r="BY72" i="66"/>
  <c r="BY73" i="66"/>
  <c r="BH73" i="66"/>
  <c r="BU19" i="66"/>
  <c r="BY14" i="66"/>
  <c r="BY49" i="66"/>
  <c r="BJ19" i="66"/>
  <c r="DL10" i="68"/>
  <c r="BT13" i="67"/>
  <c r="BW19" i="67"/>
  <c r="CD16" i="67"/>
  <c r="CB16" i="67"/>
  <c r="CO10" i="68"/>
  <c r="CP44" i="68"/>
  <c r="CO19" i="68"/>
  <c r="CD35" i="67"/>
  <c r="CC11" i="67"/>
  <c r="CK21" i="68"/>
  <c r="CK100" i="68"/>
  <c r="BH21" i="66"/>
  <c r="BY21" i="66"/>
  <c r="CY99" i="68"/>
  <c r="DA94" i="68"/>
  <c r="CL94" i="68"/>
  <c r="CL97" i="68"/>
  <c r="CE94" i="68"/>
  <c r="CE97" i="68"/>
  <c r="CM97" i="68"/>
  <c r="DF97" i="68"/>
  <c r="DI97" i="68"/>
  <c r="DI81" i="68"/>
  <c r="DG97" i="68"/>
  <c r="CR97" i="68"/>
  <c r="DE81" i="68"/>
  <c r="CN97" i="68"/>
  <c r="CN81" i="68"/>
  <c r="CC97" i="68"/>
  <c r="DH97" i="68"/>
  <c r="DH81" i="68"/>
  <c r="CV81" i="68"/>
  <c r="CH81" i="68"/>
  <c r="DB81" i="68"/>
  <c r="CU81" i="68"/>
  <c r="CG97" i="68"/>
  <c r="CW100" i="68"/>
  <c r="CI100" i="68"/>
  <c r="CE100" i="68"/>
  <c r="CN99" i="68"/>
  <c r="CS100" i="68"/>
  <c r="CR100" i="68"/>
  <c r="CE99" i="68"/>
  <c r="CI99" i="68"/>
  <c r="DC50" i="68"/>
  <c r="CT50" i="68"/>
  <c r="CO54" i="68"/>
  <c r="DD50" i="68"/>
  <c r="CE50" i="68"/>
  <c r="CD54" i="68"/>
  <c r="CH54" i="68"/>
  <c r="DF32" i="68"/>
  <c r="CC32" i="68"/>
  <c r="CX32" i="68"/>
  <c r="DC32" i="68"/>
  <c r="CY37" i="68"/>
  <c r="CY32" i="68"/>
  <c r="CT32" i="68"/>
  <c r="CO32" i="68"/>
  <c r="CI37" i="68"/>
  <c r="CO37" i="68"/>
  <c r="DL32" i="68"/>
  <c r="CK32" i="68"/>
  <c r="CI32" i="68"/>
  <c r="CN19" i="68"/>
  <c r="CI19" i="68"/>
  <c r="CH19" i="68"/>
  <c r="CD19" i="68"/>
  <c r="DL19" i="68"/>
  <c r="DH19" i="68"/>
  <c r="DG19" i="68"/>
  <c r="CQ19" i="68"/>
  <c r="CC19" i="68"/>
  <c r="CD95" i="67"/>
  <c r="CB94" i="67"/>
  <c r="CB74" i="67"/>
  <c r="CD74" i="67"/>
  <c r="CB72" i="67"/>
  <c r="CB55" i="67"/>
  <c r="BT56" i="67"/>
  <c r="BW100" i="67"/>
  <c r="BT51" i="67"/>
  <c r="BL100" i="67"/>
  <c r="CC50" i="67"/>
  <c r="CC54" i="67"/>
  <c r="CA50" i="67"/>
  <c r="BZ50" i="67"/>
  <c r="CB42" i="67"/>
  <c r="BX54" i="67"/>
  <c r="BX50" i="67"/>
  <c r="BU54" i="67"/>
  <c r="BW54" i="67"/>
  <c r="CD46" i="67"/>
  <c r="BT42" i="67"/>
  <c r="BN54" i="67"/>
  <c r="BG54" i="67"/>
  <c r="BL54" i="67"/>
  <c r="BH54" i="67"/>
  <c r="BS54" i="67"/>
  <c r="CC32" i="67"/>
  <c r="CC37" i="67"/>
  <c r="CB32" i="67"/>
  <c r="CB37" i="67"/>
  <c r="CA37" i="67"/>
  <c r="DP17" i="69"/>
  <c r="DU17" i="69"/>
  <c r="DN17" i="69"/>
  <c r="DX14" i="69"/>
  <c r="DN31" i="69"/>
  <c r="DU31" i="69"/>
  <c r="DX15" i="69"/>
  <c r="BX100" i="67"/>
  <c r="BH100" i="67"/>
  <c r="CB18" i="67"/>
  <c r="CB12" i="67"/>
  <c r="BU19" i="67"/>
  <c r="CA99" i="67"/>
  <c r="CB11" i="67"/>
  <c r="BU99" i="67"/>
  <c r="BY19" i="67"/>
  <c r="CB17" i="67"/>
  <c r="BR99" i="67"/>
  <c r="BP19" i="67"/>
  <c r="BT18" i="67"/>
  <c r="BT12" i="67"/>
  <c r="BT11" i="67"/>
  <c r="BG19" i="67"/>
  <c r="BG99" i="67"/>
  <c r="BS19" i="67"/>
  <c r="BR19" i="67"/>
  <c r="BN19" i="67"/>
  <c r="BK19" i="67"/>
  <c r="BT10" i="67"/>
  <c r="BP99" i="67"/>
  <c r="BL100" i="66"/>
  <c r="BY88" i="66"/>
  <c r="BY87" i="66"/>
  <c r="BK94" i="66"/>
  <c r="BG97" i="66"/>
  <c r="BG94" i="66"/>
  <c r="BC94" i="66"/>
  <c r="BQ94" i="66"/>
  <c r="BP97" i="66"/>
  <c r="BN94" i="66"/>
  <c r="BF94" i="66"/>
  <c r="CD90" i="67"/>
  <c r="BH97" i="66"/>
  <c r="BY85" i="66"/>
  <c r="BT81" i="66"/>
  <c r="BY80" i="66"/>
  <c r="BY78" i="66"/>
  <c r="BY77" i="66"/>
  <c r="BY75" i="66"/>
  <c r="BY74" i="66"/>
  <c r="BI97" i="66"/>
  <c r="BD98" i="66"/>
  <c r="BD97" i="66"/>
  <c r="BY58" i="66"/>
  <c r="BY59" i="66"/>
  <c r="BO67" i="66"/>
  <c r="BG67" i="66"/>
  <c r="BH51" i="66"/>
  <c r="BU99" i="66"/>
  <c r="BM99" i="66"/>
  <c r="BY42" i="66"/>
  <c r="BY41" i="66"/>
  <c r="BN54" i="66"/>
  <c r="BJ50" i="66"/>
  <c r="BC54" i="66"/>
  <c r="CD45" i="67"/>
  <c r="BW54" i="66"/>
  <c r="BE54" i="66"/>
  <c r="BY45" i="66"/>
  <c r="BS100" i="66"/>
  <c r="BF100" i="66"/>
  <c r="BQ99" i="66"/>
  <c r="BO99" i="66"/>
  <c r="BY33" i="66"/>
  <c r="BJ99" i="66"/>
  <c r="BG99" i="66"/>
  <c r="BE99" i="66"/>
  <c r="BY30" i="66"/>
  <c r="BS32" i="66"/>
  <c r="BD32" i="66"/>
  <c r="BO32" i="66"/>
  <c r="BG32" i="66"/>
  <c r="BY23" i="66"/>
  <c r="BC38" i="66"/>
  <c r="BE38" i="66"/>
  <c r="BP37" i="66"/>
  <c r="BX98" i="66"/>
  <c r="BY31" i="66"/>
  <c r="BY28" i="66"/>
  <c r="BY26" i="66"/>
  <c r="BY24" i="66"/>
  <c r="BI32" i="66"/>
  <c r="CD28" i="67"/>
  <c r="BX32" i="66"/>
  <c r="BV100" i="66"/>
  <c r="BX99" i="66"/>
  <c r="BK99" i="66"/>
  <c r="BI99" i="66"/>
  <c r="BD99" i="66"/>
  <c r="BH100" i="66"/>
  <c r="BW19" i="66"/>
  <c r="BO19" i="66"/>
  <c r="BL19" i="66"/>
  <c r="BI19" i="66"/>
  <c r="BF19" i="66"/>
  <c r="BE19" i="66"/>
  <c r="BY13" i="66"/>
  <c r="BX19" i="66"/>
  <c r="BV98" i="66"/>
  <c r="BV19" i="66"/>
  <c r="BT19" i="66"/>
  <c r="BS19" i="66"/>
  <c r="BM19" i="66"/>
  <c r="CD92" i="67"/>
  <c r="CD75" i="67"/>
  <c r="CD65" i="67"/>
  <c r="CD62" i="67"/>
  <c r="CD61" i="67"/>
  <c r="CD63" i="67"/>
  <c r="CD60" i="67"/>
  <c r="CD47" i="67"/>
  <c r="CP54" i="68"/>
  <c r="CK43" i="68"/>
  <c r="CK12" i="68"/>
  <c r="CP12" i="68"/>
  <c r="BH12" i="66"/>
  <c r="BH20" i="66"/>
  <c r="BH11" i="66"/>
  <c r="CP10" i="68"/>
  <c r="CP42" i="68"/>
  <c r="CD25" i="67"/>
  <c r="CP41" i="68"/>
  <c r="CK10" i="68"/>
  <c r="CK18" i="68"/>
  <c r="CK42" i="68"/>
  <c r="CP11" i="68"/>
  <c r="DA97" i="68"/>
  <c r="CF97" i="68"/>
  <c r="DE97" i="68"/>
  <c r="DB97" i="68"/>
  <c r="CV97" i="68"/>
  <c r="CD97" i="68"/>
  <c r="CX97" i="68"/>
  <c r="DH98" i="68"/>
  <c r="DD98" i="68"/>
  <c r="DL98" i="68"/>
  <c r="CD93" i="67"/>
  <c r="CB54" i="67"/>
  <c r="BT54" i="67"/>
  <c r="DE31" i="69"/>
  <c r="DD31" i="69"/>
  <c r="CX31" i="69"/>
  <c r="BY99" i="67"/>
  <c r="CD17" i="67"/>
  <c r="BP98" i="66"/>
  <c r="BQ97" i="66"/>
  <c r="CD85" i="67"/>
  <c r="BF97" i="66"/>
  <c r="BJ97" i="66"/>
  <c r="BN97" i="66"/>
  <c r="BT97" i="66"/>
  <c r="CD79" i="67"/>
  <c r="CD77" i="67"/>
  <c r="BR97" i="66"/>
  <c r="BY51" i="66"/>
  <c r="CD48" i="67"/>
  <c r="BY54" i="66"/>
  <c r="BY100" i="66"/>
  <c r="CD30" i="67"/>
  <c r="BY37" i="66"/>
  <c r="BY38" i="66"/>
  <c r="CD13" i="67"/>
  <c r="BT98" i="66"/>
  <c r="BN98" i="66"/>
  <c r="CD80" i="67"/>
  <c r="CD78" i="67"/>
  <c r="CD76" i="67"/>
  <c r="CD73" i="67"/>
  <c r="CD66" i="67"/>
  <c r="CD59" i="67"/>
  <c r="CD37" i="67"/>
  <c r="CD31" i="67"/>
  <c r="CK99" i="68"/>
  <c r="DL99" i="68"/>
  <c r="CK20" i="68"/>
  <c r="DL51" i="68"/>
  <c r="CK11" i="68"/>
  <c r="CD54" i="67"/>
  <c r="CP43" i="68"/>
  <c r="CK41" i="68"/>
  <c r="CK50" i="68"/>
  <c r="CP50" i="68"/>
  <c r="CP19" i="68"/>
  <c r="BH10" i="66"/>
  <c r="BH18" i="66"/>
  <c r="CF98" i="68"/>
  <c r="BQ98" i="66"/>
  <c r="BF98" i="66"/>
  <c r="BR98" i="66"/>
  <c r="BY11" i="66"/>
  <c r="BY12" i="66"/>
  <c r="CC10" i="67"/>
  <c r="BH99" i="66"/>
  <c r="CK19" i="68"/>
  <c r="CD43" i="67"/>
  <c r="CD49" i="67"/>
  <c r="BH19" i="66"/>
  <c r="BY10" i="66"/>
  <c r="CP98" i="68"/>
  <c r="CK54" i="68"/>
  <c r="BY18" i="66"/>
  <c r="CD24" i="67"/>
  <c r="CC19" i="67"/>
  <c r="BH98" i="66"/>
  <c r="CD41" i="67"/>
  <c r="CD11" i="67"/>
  <c r="DL100" i="68"/>
  <c r="BY20" i="66"/>
  <c r="CD82" i="67"/>
  <c r="CD20" i="67"/>
  <c r="CD18" i="67"/>
  <c r="CD42" i="67"/>
  <c r="CD10" i="67"/>
  <c r="Z19" i="66" l="1"/>
  <c r="AC21" i="66"/>
  <c r="AC20" i="66"/>
  <c r="BC19" i="66"/>
  <c r="AC19" i="66"/>
  <c r="D98" i="66"/>
  <c r="AQ20" i="66"/>
  <c r="BQ19" i="66"/>
  <c r="AQ21" i="66"/>
  <c r="AQ19" i="66"/>
  <c r="AI20" i="66"/>
  <c r="AI19" i="66"/>
  <c r="J98" i="66"/>
  <c r="AI21" i="66"/>
  <c r="AE34" i="66"/>
  <c r="BE32" i="66"/>
  <c r="AE33" i="66"/>
  <c r="F98" i="66"/>
  <c r="AE37" i="66"/>
  <c r="Z32" i="66"/>
  <c r="AE32" i="66"/>
  <c r="AM34" i="66"/>
  <c r="N98" i="66"/>
  <c r="AM33" i="66"/>
  <c r="AM37" i="66"/>
  <c r="AM35" i="66"/>
  <c r="AM32" i="66"/>
  <c r="BM32" i="66"/>
  <c r="AU34" i="66"/>
  <c r="AU33" i="66"/>
  <c r="V98" i="66"/>
  <c r="BU32" i="66"/>
  <c r="AU32" i="66"/>
  <c r="AG54" i="66"/>
  <c r="AG50" i="66"/>
  <c r="H98" i="66"/>
  <c r="AG52" i="66"/>
  <c r="BG50" i="66"/>
  <c r="AG51" i="66"/>
  <c r="AO54" i="66"/>
  <c r="AO50" i="66"/>
  <c r="P98" i="66"/>
  <c r="AO52" i="66"/>
  <c r="AO51" i="66"/>
  <c r="BO50" i="66"/>
  <c r="AW54" i="66"/>
  <c r="AW50" i="66"/>
  <c r="X98" i="66"/>
  <c r="BW50" i="66"/>
  <c r="AW52" i="66"/>
  <c r="AW51" i="66"/>
  <c r="BI67" i="66"/>
  <c r="AI69" i="66"/>
  <c r="AI68" i="66"/>
  <c r="AI67" i="66"/>
  <c r="BQ67" i="66"/>
  <c r="AQ69" i="66"/>
  <c r="AQ67" i="66"/>
  <c r="AQ68" i="66"/>
  <c r="BC81" i="66"/>
  <c r="D97" i="66"/>
  <c r="Z81" i="66"/>
  <c r="AC82" i="66"/>
  <c r="AC81" i="66"/>
  <c r="AC83" i="66"/>
  <c r="L98" i="66"/>
  <c r="AK81" i="66"/>
  <c r="BK81" i="66"/>
  <c r="AK82" i="66"/>
  <c r="AK83" i="66"/>
  <c r="BS81" i="66"/>
  <c r="T97" i="66"/>
  <c r="AS81" i="66"/>
  <c r="AS82" i="66"/>
  <c r="T98" i="66"/>
  <c r="AE96" i="66"/>
  <c r="AE95" i="66"/>
  <c r="F97" i="66"/>
  <c r="AE94" i="66"/>
  <c r="AM96" i="66"/>
  <c r="N97" i="66"/>
  <c r="AM95" i="66"/>
  <c r="BM94" i="66"/>
  <c r="AM94" i="66"/>
  <c r="AU96" i="66"/>
  <c r="V97" i="66"/>
  <c r="AU95" i="66"/>
  <c r="AU94" i="66"/>
  <c r="BU94" i="66"/>
  <c r="BD88" i="67"/>
  <c r="AA88" i="67"/>
  <c r="AY86" i="67"/>
  <c r="CB88" i="67"/>
  <c r="AU23" i="69"/>
  <c r="CL23" i="69"/>
  <c r="AQ23" i="69"/>
  <c r="BE24" i="67"/>
  <c r="BY64" i="66"/>
  <c r="AA64" i="67"/>
  <c r="L97" i="66"/>
  <c r="AK95" i="67"/>
  <c r="AK96" i="67"/>
  <c r="AK94" i="67"/>
  <c r="K97" i="67"/>
  <c r="K99" i="67"/>
  <c r="BN94" i="67"/>
  <c r="Q94" i="67"/>
  <c r="AN83" i="67"/>
  <c r="AN81" i="67"/>
  <c r="N97" i="67"/>
  <c r="AN82" i="67"/>
  <c r="CD38" i="67"/>
  <c r="BE38" i="67"/>
  <c r="BC14" i="67"/>
  <c r="AA14" i="67"/>
  <c r="BT14" i="67"/>
  <c r="BS23" i="69"/>
  <c r="DJ23" i="69"/>
  <c r="BB17" i="69"/>
  <c r="CS17" i="69"/>
  <c r="L31" i="69"/>
  <c r="BE23" i="67"/>
  <c r="CD23" i="67"/>
  <c r="CD34" i="67"/>
  <c r="BE34" i="67"/>
  <c r="BY39" i="66"/>
  <c r="AA39" i="67"/>
  <c r="BA39" i="66"/>
  <c r="CA23" i="69"/>
  <c r="AK29" i="69"/>
  <c r="DR23" i="69"/>
  <c r="BZ17" i="69"/>
  <c r="DQ17" i="69"/>
  <c r="BJ17" i="69"/>
  <c r="DA17" i="69"/>
  <c r="AI31" i="69"/>
  <c r="BY12" i="69"/>
  <c r="S31" i="69"/>
  <c r="BI12" i="69"/>
  <c r="DP12" i="69"/>
  <c r="BA73" i="67"/>
  <c r="BE79" i="67"/>
  <c r="BG99" i="68"/>
  <c r="CT99" i="68"/>
  <c r="CZ12" i="69"/>
  <c r="AL98" i="66"/>
  <c r="BL98" i="66"/>
  <c r="AY100" i="66"/>
  <c r="BA100" i="66"/>
  <c r="BD83" i="67"/>
  <c r="CB83" i="67"/>
  <c r="AA83" i="67"/>
  <c r="AU28" i="69"/>
  <c r="E29" i="69"/>
  <c r="AQ28" i="69"/>
  <c r="CL28" i="69"/>
  <c r="BC23" i="69"/>
  <c r="M29" i="69"/>
  <c r="CT23" i="69"/>
  <c r="BR17" i="69"/>
  <c r="DI17" i="69"/>
  <c r="AT17" i="69"/>
  <c r="CK17" i="69"/>
  <c r="D31" i="69"/>
  <c r="AQ17" i="69"/>
  <c r="AA31" i="69"/>
  <c r="BQ12" i="69"/>
  <c r="DH12" i="69"/>
  <c r="K31" i="69"/>
  <c r="BA12" i="69"/>
  <c r="CR12" i="69"/>
  <c r="AQ12" i="69"/>
  <c r="BC39" i="67"/>
  <c r="BT39" i="67"/>
  <c r="AQ37" i="67"/>
  <c r="AA21" i="67"/>
  <c r="BC21" i="67"/>
  <c r="AQ21" i="67"/>
  <c r="BL101" i="67"/>
  <c r="AI101" i="67"/>
  <c r="BK23" i="69"/>
  <c r="U29" i="69"/>
  <c r="DB23" i="69"/>
  <c r="AA86" i="67"/>
  <c r="AY86" i="66"/>
  <c r="BA86" i="66"/>
  <c r="BY86" i="66"/>
  <c r="BD27" i="67"/>
  <c r="AA27" i="67"/>
  <c r="CB27" i="67"/>
  <c r="BC96" i="67"/>
  <c r="BT96" i="67"/>
  <c r="AA96" i="67"/>
  <c r="AQ96" i="67"/>
  <c r="BA29" i="66"/>
  <c r="AA29" i="67"/>
  <c r="AT34" i="66"/>
  <c r="AL33" i="66"/>
  <c r="AA12" i="67"/>
  <c r="BD44" i="67"/>
  <c r="AA44" i="67"/>
  <c r="AX96" i="67"/>
  <c r="AX95" i="67"/>
  <c r="X97" i="67"/>
  <c r="AX94" i="67"/>
  <c r="AR95" i="67"/>
  <c r="R97" i="67"/>
  <c r="AR96" i="67"/>
  <c r="AR94" i="67"/>
  <c r="BU94" i="67"/>
  <c r="AU83" i="67"/>
  <c r="AU82" i="67"/>
  <c r="AU81" i="67"/>
  <c r="U97" i="67"/>
  <c r="Y81" i="67"/>
  <c r="AK51" i="67"/>
  <c r="AK54" i="67"/>
  <c r="AK52" i="67"/>
  <c r="BN50" i="67"/>
  <c r="AZ34" i="67"/>
  <c r="AZ37" i="67"/>
  <c r="AZ33" i="67"/>
  <c r="AZ32" i="67"/>
  <c r="Z99" i="67"/>
  <c r="AI19" i="67"/>
  <c r="I99" i="67"/>
  <c r="AI20" i="67"/>
  <c r="Q19" i="67"/>
  <c r="AI21" i="67"/>
  <c r="BZ23" i="69"/>
  <c r="AJ29" i="69"/>
  <c r="BJ23" i="69"/>
  <c r="T29" i="69"/>
  <c r="BB23" i="69"/>
  <c r="L29" i="69"/>
  <c r="AP31" i="69"/>
  <c r="CF12" i="69"/>
  <c r="AH31" i="69"/>
  <c r="BX12" i="69"/>
  <c r="Z31" i="69"/>
  <c r="BP12" i="69"/>
  <c r="R31" i="69"/>
  <c r="BH12" i="69"/>
  <c r="J31" i="69"/>
  <c r="AZ12" i="69"/>
  <c r="AY34" i="67"/>
  <c r="BA55" i="66"/>
  <c r="AF51" i="66"/>
  <c r="AD32" i="66"/>
  <c r="BA42" i="66"/>
  <c r="AY42" i="66"/>
  <c r="AQ42" i="67"/>
  <c r="BD62" i="67"/>
  <c r="U99" i="67"/>
  <c r="Q100" i="67"/>
  <c r="AG100" i="67"/>
  <c r="Y100" i="67"/>
  <c r="AP95" i="67"/>
  <c r="AP96" i="67"/>
  <c r="P99" i="67"/>
  <c r="P97" i="67"/>
  <c r="CA94" i="68"/>
  <c r="AX54" i="67"/>
  <c r="AX50" i="67"/>
  <c r="Y50" i="67"/>
  <c r="AX52" i="67"/>
  <c r="AX51" i="67"/>
  <c r="AJ52" i="67"/>
  <c r="AJ51" i="67"/>
  <c r="AJ50" i="67"/>
  <c r="AJ54" i="67"/>
  <c r="AY28" i="69"/>
  <c r="I31" i="69"/>
  <c r="AT33" i="66"/>
  <c r="BA59" i="66"/>
  <c r="AY59" i="66"/>
  <c r="AQ24" i="67"/>
  <c r="AA26" i="67"/>
  <c r="BC26" i="67"/>
  <c r="BT26" i="67"/>
  <c r="AY37" i="67"/>
  <c r="AA33" i="67"/>
  <c r="BA33" i="66"/>
  <c r="BA56" i="66"/>
  <c r="AA56" i="67"/>
  <c r="AA51" i="67"/>
  <c r="AY51" i="66"/>
  <c r="AT32" i="66"/>
  <c r="AA58" i="67"/>
  <c r="BA58" i="66"/>
  <c r="AQ11" i="67"/>
  <c r="BD49" i="67"/>
  <c r="CB49" i="67"/>
  <c r="BD24" i="67"/>
  <c r="AY24" i="67"/>
  <c r="AT67" i="67"/>
  <c r="AT68" i="67"/>
  <c r="T99" i="67"/>
  <c r="AM68" i="67"/>
  <c r="AM67" i="67"/>
  <c r="G99" i="67"/>
  <c r="AG67" i="67"/>
  <c r="BD32" i="67"/>
  <c r="BA95" i="66"/>
  <c r="BY95" i="66"/>
  <c r="BA27" i="66"/>
  <c r="AY73" i="66"/>
  <c r="AA91" i="67"/>
  <c r="BA91" i="66"/>
  <c r="BN99" i="66"/>
  <c r="AN99" i="66"/>
  <c r="Z99" i="66"/>
  <c r="AF99" i="66"/>
  <c r="BF99" i="66"/>
  <c r="Z50" i="66"/>
  <c r="AY52" i="66" s="1"/>
  <c r="BC12" i="67"/>
  <c r="BC15" i="67"/>
  <c r="AA15" i="67"/>
  <c r="AG68" i="67"/>
  <c r="AJ98" i="68"/>
  <c r="BV51" i="68"/>
  <c r="BV50" i="68"/>
  <c r="BV52" i="68"/>
  <c r="AA55" i="67"/>
  <c r="BY69" i="66"/>
  <c r="AA69" i="67"/>
  <c r="AA72" i="67"/>
  <c r="BA72" i="66"/>
  <c r="AP52" i="68"/>
  <c r="AP50" i="68"/>
  <c r="Y67" i="67"/>
  <c r="AF98" i="68"/>
  <c r="BR51" i="68"/>
  <c r="BR52" i="68"/>
  <c r="BR50" i="68"/>
  <c r="BR54" i="68"/>
  <c r="BA52" i="66"/>
  <c r="AA52" i="67"/>
  <c r="BY52" i="66"/>
  <c r="BX97" i="66"/>
  <c r="AR20" i="66"/>
  <c r="AR19" i="66"/>
  <c r="AJ20" i="66"/>
  <c r="AJ19" i="66"/>
  <c r="K98" i="66"/>
  <c r="BL32" i="66"/>
  <c r="AL37" i="66"/>
  <c r="AF50" i="66"/>
  <c r="AF52" i="66"/>
  <c r="BF50" i="66"/>
  <c r="AP67" i="68"/>
  <c r="AP69" i="68"/>
  <c r="AP68" i="68"/>
  <c r="BD23" i="67"/>
  <c r="CB23" i="67"/>
  <c r="AO83" i="67"/>
  <c r="O97" i="67"/>
  <c r="AO81" i="67"/>
  <c r="AH82" i="67"/>
  <c r="AH81" i="67"/>
  <c r="H97" i="67"/>
  <c r="Q97" i="67" s="1"/>
  <c r="AZ101" i="67"/>
  <c r="CC101" i="67"/>
  <c r="CA100" i="68"/>
  <c r="AW101" i="67"/>
  <c r="Y101" i="67"/>
  <c r="BA62" i="66"/>
  <c r="CA99" i="68"/>
  <c r="AA89" i="67"/>
  <c r="AC32" i="66"/>
  <c r="AS32" i="66"/>
  <c r="AK32" i="66"/>
  <c r="AS94" i="66"/>
  <c r="AK94" i="66"/>
  <c r="AD54" i="66"/>
  <c r="AN69" i="67"/>
  <c r="AW95" i="67"/>
  <c r="W97" i="67"/>
  <c r="AW34" i="67"/>
  <c r="AW33" i="67"/>
  <c r="AH21" i="67"/>
  <c r="H99" i="67"/>
  <c r="AH20" i="67"/>
  <c r="AH19" i="67"/>
  <c r="BF68" i="68"/>
  <c r="BQ69" i="68"/>
  <c r="BA45" i="66"/>
  <c r="AS37" i="66"/>
  <c r="AK37" i="66"/>
  <c r="AC37" i="66"/>
  <c r="Z94" i="66"/>
  <c r="AY95" i="66" s="1"/>
  <c r="W99" i="67"/>
  <c r="AZ83" i="67"/>
  <c r="AZ82" i="67"/>
  <c r="AL83" i="67"/>
  <c r="Q81" i="67"/>
  <c r="AW69" i="67"/>
  <c r="AR69" i="67"/>
  <c r="AR67" i="67"/>
  <c r="AO34" i="67"/>
  <c r="AO33" i="67"/>
  <c r="AS19" i="68"/>
  <c r="AS20" i="68"/>
  <c r="AB31" i="69"/>
  <c r="AH95" i="67"/>
  <c r="AH94" i="67"/>
  <c r="AH96" i="67"/>
  <c r="AN52" i="67"/>
  <c r="AN54" i="67"/>
  <c r="AN51" i="67"/>
  <c r="N99" i="67"/>
  <c r="AG54" i="67"/>
  <c r="AG50" i="67"/>
  <c r="AX21" i="67"/>
  <c r="AX20" i="67"/>
  <c r="Y19" i="67"/>
  <c r="BG50" i="68"/>
  <c r="W98" i="68"/>
  <c r="BI69" i="68"/>
  <c r="BI67" i="68"/>
  <c r="AA98" i="68"/>
  <c r="BM68" i="68"/>
  <c r="AE52" i="66"/>
  <c r="AM52" i="66"/>
  <c r="AU52" i="66"/>
  <c r="AG69" i="66"/>
  <c r="AO69" i="66"/>
  <c r="AW69" i="66"/>
  <c r="AI83" i="66"/>
  <c r="AQ83" i="66"/>
  <c r="AK33" i="66"/>
  <c r="Z67" i="66"/>
  <c r="AY69" i="66" s="1"/>
  <c r="AH67" i="67"/>
  <c r="AR68" i="67"/>
  <c r="AT52" i="67"/>
  <c r="AT51" i="67"/>
  <c r="AT54" i="67"/>
  <c r="AM37" i="67"/>
  <c r="AM34" i="67"/>
  <c r="AM32" i="67"/>
  <c r="F99" i="67"/>
  <c r="Z98" i="68"/>
  <c r="BL20" i="68"/>
  <c r="BL19" i="68"/>
  <c r="CE28" i="69"/>
  <c r="AO29" i="69"/>
  <c r="AO31" i="69"/>
  <c r="AG68" i="66"/>
  <c r="AO68" i="66"/>
  <c r="AW68" i="66"/>
  <c r="AI82" i="66"/>
  <c r="D98" i="68"/>
  <c r="S99" i="67"/>
  <c r="AL33" i="67"/>
  <c r="AL37" i="67"/>
  <c r="V98" i="68"/>
  <c r="BW94" i="68"/>
  <c r="BW96" i="68"/>
  <c r="BW95" i="68"/>
  <c r="AN50" i="67"/>
  <c r="L99" i="67"/>
  <c r="AW68" i="67"/>
  <c r="AS96" i="67"/>
  <c r="AS94" i="67"/>
  <c r="Q50" i="67"/>
  <c r="AQ54" i="68"/>
  <c r="AQ50" i="68"/>
  <c r="AQ51" i="68"/>
  <c r="AR33" i="68"/>
  <c r="AR32" i="68"/>
  <c r="AR37" i="68"/>
  <c r="AV95" i="68"/>
  <c r="AV94" i="68"/>
  <c r="J97" i="68"/>
  <c r="K97" i="68"/>
  <c r="AW82" i="68"/>
  <c r="AW81" i="68"/>
  <c r="AY54" i="68"/>
  <c r="AY51" i="68"/>
  <c r="AZ33" i="68"/>
  <c r="AZ32" i="68"/>
  <c r="AZ37" i="68"/>
  <c r="O98" i="68"/>
  <c r="BA19" i="68"/>
  <c r="BA20" i="68"/>
  <c r="BD95" i="68"/>
  <c r="BD94" i="68"/>
  <c r="BH81" i="68"/>
  <c r="V97" i="68"/>
  <c r="AL31" i="69"/>
  <c r="CB23" i="69"/>
  <c r="AD31" i="69"/>
  <c r="BT23" i="69"/>
  <c r="AD29" i="69"/>
  <c r="V29" i="69"/>
  <c r="V31" i="69"/>
  <c r="N29" i="69"/>
  <c r="N31" i="69"/>
  <c r="BD23" i="69"/>
  <c r="F29" i="69"/>
  <c r="F31" i="69"/>
  <c r="AV23" i="69"/>
  <c r="AK31" i="69"/>
  <c r="CA17" i="69"/>
  <c r="AC31" i="69"/>
  <c r="BS17" i="69"/>
  <c r="U31" i="69"/>
  <c r="BK17" i="69"/>
  <c r="M31" i="69"/>
  <c r="BC17" i="69"/>
  <c r="E31" i="69"/>
  <c r="AU17" i="69"/>
  <c r="AJ31" i="69"/>
  <c r="BZ12" i="69"/>
  <c r="T31" i="69"/>
  <c r="BJ12" i="69"/>
  <c r="BT19" i="68"/>
  <c r="BC82" i="68"/>
  <c r="AQ33" i="68"/>
  <c r="AQ32" i="68"/>
  <c r="F98" i="68"/>
  <c r="AU95" i="68"/>
  <c r="AU94" i="68"/>
  <c r="AY33" i="68"/>
  <c r="AY32" i="68"/>
  <c r="N98" i="68"/>
  <c r="BC95" i="68"/>
  <c r="BC94" i="68"/>
  <c r="U98" i="68"/>
  <c r="BG32" i="68"/>
  <c r="BP83" i="68"/>
  <c r="AD98" i="68"/>
  <c r="BP20" i="68"/>
  <c r="BY69" i="68"/>
  <c r="E98" i="68"/>
  <c r="AT95" i="68"/>
  <c r="AT94" i="68"/>
  <c r="H98" i="68"/>
  <c r="J98" i="68"/>
  <c r="K98" i="68"/>
  <c r="AW54" i="68"/>
  <c r="L98" i="68"/>
  <c r="AX33" i="68"/>
  <c r="AX32" i="68"/>
  <c r="M98" i="68"/>
  <c r="BB95" i="68"/>
  <c r="BB94" i="68"/>
  <c r="P98" i="68"/>
  <c r="R98" i="68"/>
  <c r="S98" i="68"/>
  <c r="BE54" i="68"/>
  <c r="T98" i="68"/>
  <c r="BF33" i="68"/>
  <c r="BF32" i="68"/>
  <c r="Y98" i="68"/>
  <c r="BK33" i="68"/>
  <c r="BK32" i="68"/>
  <c r="BK37" i="68"/>
  <c r="AH98" i="68"/>
  <c r="BT20" i="68"/>
  <c r="Y29" i="69"/>
  <c r="BO28" i="69"/>
  <c r="I97" i="68"/>
  <c r="CA97" i="68" s="1"/>
  <c r="P97" i="68"/>
  <c r="AW50" i="68"/>
  <c r="AC98" i="68"/>
  <c r="BO33" i="68"/>
  <c r="BO32" i="68"/>
  <c r="AL98" i="68"/>
  <c r="BX20" i="68"/>
  <c r="AL29" i="69"/>
  <c r="CB28" i="69"/>
  <c r="AC29" i="69"/>
  <c r="Q67" i="67"/>
  <c r="AQ68" i="67" s="1"/>
  <c r="Q101" i="67"/>
  <c r="AA101" i="67" s="1"/>
  <c r="AV67" i="68"/>
  <c r="AY20" i="68"/>
  <c r="X98" i="68"/>
  <c r="BJ51" i="68"/>
  <c r="AG98" i="68"/>
  <c r="BS33" i="68"/>
  <c r="BS32" i="68"/>
  <c r="BS37" i="68"/>
  <c r="AB29" i="69"/>
  <c r="BR28" i="69"/>
  <c r="Q97" i="68"/>
  <c r="AQ19" i="68"/>
  <c r="BE50" i="68"/>
  <c r="BT81" i="68"/>
  <c r="AB98" i="68"/>
  <c r="BN51" i="68"/>
  <c r="AK98" i="68"/>
  <c r="BW33" i="68"/>
  <c r="BW32" i="68"/>
  <c r="CF28" i="69"/>
  <c r="C4" i="102"/>
  <c r="C5" i="102"/>
  <c r="BE101" i="67" l="1"/>
  <c r="BA101" i="67"/>
  <c r="CD101" i="67"/>
  <c r="AQ2" i="68"/>
  <c r="BC97" i="67"/>
  <c r="AQ97" i="67"/>
  <c r="BT97" i="67"/>
  <c r="BB97" i="68"/>
  <c r="CO97" i="68"/>
  <c r="BS29" i="69"/>
  <c r="DJ29" i="69"/>
  <c r="BD98" i="68"/>
  <c r="CQ98" i="68"/>
  <c r="CT31" i="69"/>
  <c r="BC31" i="69"/>
  <c r="AV31" i="69"/>
  <c r="CM31" i="69"/>
  <c r="AL99" i="67"/>
  <c r="BO99" i="67"/>
  <c r="AS99" i="67"/>
  <c r="Y99" i="67"/>
  <c r="BV99" i="67"/>
  <c r="BM98" i="68"/>
  <c r="CZ98" i="68"/>
  <c r="AO97" i="67"/>
  <c r="BR97" i="67"/>
  <c r="BA69" i="67"/>
  <c r="CD69" i="67"/>
  <c r="BE69" i="67"/>
  <c r="CD15" i="67"/>
  <c r="BE15" i="67"/>
  <c r="AY31" i="69"/>
  <c r="CP31" i="69"/>
  <c r="BD50" i="67"/>
  <c r="AY54" i="67"/>
  <c r="AY52" i="67"/>
  <c r="AY50" i="67"/>
  <c r="AY51" i="67"/>
  <c r="CB50" i="67"/>
  <c r="CB100" i="67"/>
  <c r="AY100" i="67"/>
  <c r="BD100" i="67"/>
  <c r="DA29" i="69"/>
  <c r="BJ29" i="69"/>
  <c r="BE44" i="67"/>
  <c r="BA42" i="67"/>
  <c r="CD44" i="67"/>
  <c r="DH31" i="69"/>
  <c r="BQ31" i="69"/>
  <c r="CT29" i="69"/>
  <c r="BC29" i="69"/>
  <c r="BK97" i="66"/>
  <c r="AK97" i="66"/>
  <c r="Z97" i="66"/>
  <c r="AC97" i="66"/>
  <c r="BC97" i="66"/>
  <c r="BI98" i="66"/>
  <c r="AI98" i="66"/>
  <c r="BP98" i="68"/>
  <c r="DC98" i="68"/>
  <c r="DK31" i="69"/>
  <c r="BT31" i="69"/>
  <c r="AP98" i="68"/>
  <c r="CC98" i="68"/>
  <c r="DI31" i="69"/>
  <c r="BR31" i="69"/>
  <c r="BT81" i="67"/>
  <c r="AQ81" i="67"/>
  <c r="BC81" i="67"/>
  <c r="AQ82" i="67"/>
  <c r="AQ83" i="67"/>
  <c r="BP31" i="69"/>
  <c r="DG31" i="69"/>
  <c r="CC99" i="67"/>
  <c r="AZ99" i="67"/>
  <c r="BE96" i="67"/>
  <c r="CD96" i="67"/>
  <c r="DX17" i="69"/>
  <c r="CG17" i="69"/>
  <c r="CI17" i="69"/>
  <c r="DP31" i="69"/>
  <c r="BY31" i="69"/>
  <c r="CD14" i="67"/>
  <c r="BE14" i="67"/>
  <c r="AQ94" i="67"/>
  <c r="BT94" i="67"/>
  <c r="BC94" i="67"/>
  <c r="AQ95" i="67"/>
  <c r="CD64" i="67"/>
  <c r="BA59" i="67"/>
  <c r="BE64" i="67"/>
  <c r="AG98" i="66"/>
  <c r="BG98" i="66"/>
  <c r="AY32" i="66"/>
  <c r="AY35" i="66"/>
  <c r="BA32" i="66"/>
  <c r="AA32" i="67"/>
  <c r="AY34" i="66"/>
  <c r="AY37" i="66"/>
  <c r="AY33" i="66"/>
  <c r="BY32" i="66"/>
  <c r="AW98" i="68"/>
  <c r="CJ98" i="68"/>
  <c r="CB29" i="69"/>
  <c r="DS29" i="69"/>
  <c r="AU97" i="68"/>
  <c r="CH97" i="68"/>
  <c r="BK98" i="68"/>
  <c r="CX98" i="68"/>
  <c r="AV98" i="68"/>
  <c r="CI98" i="68"/>
  <c r="BJ31" i="69"/>
  <c r="DA31" i="69"/>
  <c r="DB31" i="69"/>
  <c r="BK31" i="69"/>
  <c r="BA98" i="68"/>
  <c r="CN98" i="68"/>
  <c r="AW97" i="68"/>
  <c r="CJ97" i="68"/>
  <c r="AN99" i="67"/>
  <c r="BQ99" i="67"/>
  <c r="BR98" i="68"/>
  <c r="DE98" i="68"/>
  <c r="CD55" i="67"/>
  <c r="BE55" i="67"/>
  <c r="CD91" i="67"/>
  <c r="BE91" i="67"/>
  <c r="AG99" i="67"/>
  <c r="BJ99" i="67"/>
  <c r="BE51" i="67"/>
  <c r="CD51" i="67"/>
  <c r="AQ100" i="67"/>
  <c r="BC100" i="67"/>
  <c r="BT100" i="67"/>
  <c r="DQ29" i="69"/>
  <c r="BZ29" i="69"/>
  <c r="AY81" i="67"/>
  <c r="BD81" i="67"/>
  <c r="AY82" i="67"/>
  <c r="CB81" i="67"/>
  <c r="Y97" i="67"/>
  <c r="AR97" i="67"/>
  <c r="BU97" i="67"/>
  <c r="BE12" i="67"/>
  <c r="BA11" i="67"/>
  <c r="CD12" i="67"/>
  <c r="BA86" i="67"/>
  <c r="BE86" i="67"/>
  <c r="CD86" i="67"/>
  <c r="AQ31" i="69"/>
  <c r="DX12" i="69"/>
  <c r="CG12" i="69"/>
  <c r="CI12" i="69"/>
  <c r="CK31" i="69"/>
  <c r="AT31" i="69"/>
  <c r="AQ3" i="68"/>
  <c r="BE88" i="67"/>
  <c r="CD88" i="67"/>
  <c r="BS98" i="66"/>
  <c r="AS98" i="66"/>
  <c r="BB98" i="68"/>
  <c r="CO98" i="68"/>
  <c r="BC97" i="68"/>
  <c r="CP97" i="68"/>
  <c r="AT98" i="68"/>
  <c r="CG98" i="68"/>
  <c r="CU31" i="69"/>
  <c r="BD31" i="69"/>
  <c r="DS31" i="69"/>
  <c r="CB31" i="69"/>
  <c r="AV97" i="68"/>
  <c r="CI97" i="68"/>
  <c r="BL98" i="68"/>
  <c r="CY98" i="68"/>
  <c r="BI98" i="68"/>
  <c r="CV98" i="68"/>
  <c r="AW97" i="67"/>
  <c r="BZ97" i="67"/>
  <c r="AY68" i="67"/>
  <c r="AY67" i="67"/>
  <c r="AY69" i="67"/>
  <c r="BD67" i="67"/>
  <c r="CB67" i="67"/>
  <c r="BA50" i="66"/>
  <c r="AY50" i="66"/>
  <c r="BY50" i="66"/>
  <c r="AY54" i="66"/>
  <c r="AA50" i="67"/>
  <c r="BE56" i="67"/>
  <c r="CD56" i="67"/>
  <c r="BE26" i="67"/>
  <c r="CD26" i="67"/>
  <c r="AU99" i="67"/>
  <c r="BX99" i="67"/>
  <c r="BX31" i="69"/>
  <c r="DO31" i="69"/>
  <c r="AU97" i="67"/>
  <c r="BX97" i="67"/>
  <c r="BE21" i="67"/>
  <c r="CD21" i="67"/>
  <c r="CI28" i="69"/>
  <c r="DX28" i="69"/>
  <c r="CG28" i="69"/>
  <c r="CD39" i="67"/>
  <c r="BE39" i="67"/>
  <c r="CS31" i="69"/>
  <c r="BB31" i="69"/>
  <c r="AK99" i="67"/>
  <c r="BN99" i="67"/>
  <c r="BA24" i="67"/>
  <c r="AK98" i="66"/>
  <c r="BK98" i="66"/>
  <c r="AO98" i="66"/>
  <c r="BO98" i="66"/>
  <c r="AE98" i="66"/>
  <c r="BE98" i="66"/>
  <c r="CM29" i="69"/>
  <c r="AV29" i="69"/>
  <c r="BJ98" i="68"/>
  <c r="CW98" i="68"/>
  <c r="BX98" i="68"/>
  <c r="DK98" i="68"/>
  <c r="BO29" i="69"/>
  <c r="DF29" i="69"/>
  <c r="AY98" i="68"/>
  <c r="CL98" i="68"/>
  <c r="BG98" i="68"/>
  <c r="CT98" i="68"/>
  <c r="AR98" i="68"/>
  <c r="CE98" i="68"/>
  <c r="DQ31" i="69"/>
  <c r="BZ31" i="69"/>
  <c r="DJ31" i="69"/>
  <c r="BS31" i="69"/>
  <c r="CU29" i="69"/>
  <c r="BD29" i="69"/>
  <c r="BH97" i="68"/>
  <c r="CU97" i="68"/>
  <c r="AQ52" i="67"/>
  <c r="BT50" i="67"/>
  <c r="AQ54" i="67"/>
  <c r="AQ50" i="67"/>
  <c r="AQ51" i="67"/>
  <c r="BC50" i="67"/>
  <c r="AF99" i="67"/>
  <c r="Q99" i="67"/>
  <c r="BI99" i="67"/>
  <c r="CD89" i="67"/>
  <c r="BE89" i="67"/>
  <c r="BK97" i="67"/>
  <c r="AH97" i="67"/>
  <c r="BJ98" i="66"/>
  <c r="AJ98" i="66"/>
  <c r="CD52" i="67"/>
  <c r="BE52" i="67"/>
  <c r="AP97" i="67"/>
  <c r="BS97" i="67"/>
  <c r="CL29" i="69"/>
  <c r="AQ29" i="69"/>
  <c r="AU29" i="69"/>
  <c r="AK97" i="67"/>
  <c r="BN97" i="67"/>
  <c r="BM97" i="66"/>
  <c r="AM97" i="66"/>
  <c r="AY20" i="66"/>
  <c r="AA19" i="67"/>
  <c r="BA21" i="67" s="1"/>
  <c r="BY19" i="66"/>
  <c r="AY19" i="66"/>
  <c r="AY21" i="66"/>
  <c r="BA19" i="66"/>
  <c r="DI29" i="69"/>
  <c r="BR29" i="69"/>
  <c r="DC31" i="69"/>
  <c r="BL31" i="69"/>
  <c r="BH98" i="68"/>
  <c r="CU98" i="68"/>
  <c r="AY67" i="66"/>
  <c r="BA67" i="66"/>
  <c r="AA67" i="67"/>
  <c r="BY67" i="66"/>
  <c r="AY19" i="67"/>
  <c r="BD19" i="67"/>
  <c r="CB19" i="67"/>
  <c r="AY20" i="67"/>
  <c r="AY21" i="67"/>
  <c r="AW99" i="67"/>
  <c r="BZ99" i="67"/>
  <c r="AT99" i="67"/>
  <c r="BW99" i="67"/>
  <c r="AP99" i="67"/>
  <c r="CA98" i="68"/>
  <c r="BS99" i="67"/>
  <c r="CQ31" i="69"/>
  <c r="AZ31" i="69"/>
  <c r="CF31" i="69"/>
  <c r="DW31" i="69"/>
  <c r="AQ20" i="67"/>
  <c r="AQ19" i="67"/>
  <c r="BC19" i="67"/>
  <c r="BT19" i="67"/>
  <c r="CA97" i="67"/>
  <c r="AX97" i="67"/>
  <c r="BE29" i="67"/>
  <c r="CD29" i="67"/>
  <c r="BE27" i="67"/>
  <c r="CD27" i="67"/>
  <c r="DB29" i="69"/>
  <c r="BK29" i="69"/>
  <c r="BA31" i="69"/>
  <c r="CR31" i="69"/>
  <c r="CI23" i="69"/>
  <c r="DX23" i="69"/>
  <c r="CG23" i="69"/>
  <c r="BS97" i="66"/>
  <c r="AS97" i="66"/>
  <c r="AW98" i="66"/>
  <c r="BW98" i="66"/>
  <c r="BW98" i="68"/>
  <c r="DJ98" i="68"/>
  <c r="BC101" i="67"/>
  <c r="BT101" i="67"/>
  <c r="AQ101" i="67"/>
  <c r="AQ98" i="68"/>
  <c r="CD98" i="68"/>
  <c r="AU31" i="69"/>
  <c r="CL31" i="69"/>
  <c r="DR31" i="69"/>
  <c r="CA31" i="69"/>
  <c r="DC29" i="69"/>
  <c r="BL29" i="69"/>
  <c r="CE31" i="69"/>
  <c r="DV31" i="69"/>
  <c r="BA94" i="66"/>
  <c r="AY94" i="66"/>
  <c r="AA94" i="67"/>
  <c r="AY96" i="66"/>
  <c r="BY94" i="66"/>
  <c r="BV98" i="68"/>
  <c r="DI98" i="68"/>
  <c r="BA99" i="66"/>
  <c r="AY99" i="66"/>
  <c r="BY99" i="66"/>
  <c r="AA100" i="67"/>
  <c r="CD33" i="67"/>
  <c r="BE33" i="67"/>
  <c r="CS29" i="69"/>
  <c r="BB29" i="69"/>
  <c r="CD83" i="67"/>
  <c r="BE83" i="67"/>
  <c r="AN97" i="67"/>
  <c r="BQ97" i="67"/>
  <c r="AU98" i="66"/>
  <c r="BU98" i="66"/>
  <c r="AM98" i="66"/>
  <c r="BM98" i="66"/>
  <c r="BS98" i="68"/>
  <c r="DF98" i="68"/>
  <c r="BF98" i="68"/>
  <c r="CS98" i="68"/>
  <c r="BT98" i="68"/>
  <c r="DG98" i="68"/>
  <c r="BN98" i="68"/>
  <c r="DA98" i="68"/>
  <c r="BC67" i="67"/>
  <c r="AQ69" i="67"/>
  <c r="AQ67" i="67"/>
  <c r="BT67" i="67"/>
  <c r="BO98" i="68"/>
  <c r="DB98" i="68"/>
  <c r="BE98" i="68"/>
  <c r="CR98" i="68"/>
  <c r="AX98" i="68"/>
  <c r="CK98" i="68"/>
  <c r="AZ98" i="68"/>
  <c r="CM98" i="68"/>
  <c r="DK29" i="69"/>
  <c r="BT29" i="69"/>
  <c r="CE29" i="69"/>
  <c r="DV29" i="69"/>
  <c r="AH99" i="67"/>
  <c r="BK99" i="67"/>
  <c r="BD101" i="67"/>
  <c r="AY101" i="67"/>
  <c r="CB101" i="67"/>
  <c r="CD72" i="67"/>
  <c r="BE72" i="67"/>
  <c r="BE58" i="67"/>
  <c r="CD58" i="67"/>
  <c r="BH31" i="69"/>
  <c r="CY31" i="69"/>
  <c r="AI99" i="67"/>
  <c r="BL99" i="67"/>
  <c r="AY68" i="66"/>
  <c r="AY83" i="67"/>
  <c r="CZ31" i="69"/>
  <c r="BI31" i="69"/>
  <c r="CA29" i="69"/>
  <c r="DR29" i="69"/>
  <c r="AU97" i="66"/>
  <c r="BU97" i="66"/>
  <c r="BE97" i="66"/>
  <c r="AE97" i="66"/>
  <c r="AY82" i="66"/>
  <c r="AY83" i="66"/>
  <c r="AY81" i="66"/>
  <c r="AA81" i="67"/>
  <c r="BY81" i="66"/>
  <c r="BA81" i="66"/>
  <c r="AC98" i="66"/>
  <c r="Z98" i="66"/>
  <c r="BC98" i="66"/>
  <c r="AD2" i="66" l="1"/>
  <c r="BA81" i="67"/>
  <c r="CD81" i="67"/>
  <c r="BE81" i="67"/>
  <c r="BA82" i="67"/>
  <c r="BE50" i="67"/>
  <c r="BA50" i="67"/>
  <c r="BA54" i="67"/>
  <c r="CD50" i="67"/>
  <c r="BA100" i="67"/>
  <c r="BE100" i="67"/>
  <c r="CD100" i="67"/>
  <c r="BA95" i="67"/>
  <c r="BE94" i="67"/>
  <c r="CD94" i="67"/>
  <c r="BA94" i="67"/>
  <c r="BA68" i="67"/>
  <c r="BA67" i="67"/>
  <c r="BE67" i="67"/>
  <c r="CD67" i="67"/>
  <c r="BA52" i="67"/>
  <c r="BA51" i="67"/>
  <c r="BD99" i="67"/>
  <c r="AY99" i="67"/>
  <c r="CB99" i="67"/>
  <c r="BA83" i="67"/>
  <c r="BC99" i="67"/>
  <c r="AQ99" i="67"/>
  <c r="BT99" i="67"/>
  <c r="AU2" i="69"/>
  <c r="AA99" i="67"/>
  <c r="AY98" i="66"/>
  <c r="BA98" i="66"/>
  <c r="BY98" i="66"/>
  <c r="BA37" i="67"/>
  <c r="BE32" i="67"/>
  <c r="BA35" i="67"/>
  <c r="BA32" i="67"/>
  <c r="CD32" i="67"/>
  <c r="BA34" i="67"/>
  <c r="CG29" i="69"/>
  <c r="AU3" i="69" s="1"/>
  <c r="CI29" i="69"/>
  <c r="DX29" i="69"/>
  <c r="CG31" i="69"/>
  <c r="CI31" i="69"/>
  <c r="DX31" i="69"/>
  <c r="BA20" i="67"/>
  <c r="BE19" i="67"/>
  <c r="CD19" i="67"/>
  <c r="BA19" i="67"/>
  <c r="BD97" i="67"/>
  <c r="AY97" i="67"/>
  <c r="CB97" i="67"/>
  <c r="AD3" i="66"/>
  <c r="AY97" i="66"/>
  <c r="AA97" i="67"/>
  <c r="BA97" i="66"/>
  <c r="BY97" i="66"/>
  <c r="BA33" i="67"/>
  <c r="BA96" i="67"/>
  <c r="AE2" i="67" l="1"/>
  <c r="BA97" i="67"/>
  <c r="BE97" i="67"/>
  <c r="CD97" i="67"/>
  <c r="BE102" i="67"/>
  <c r="AE3" i="67" s="1"/>
  <c r="BA99" i="67"/>
  <c r="CD99" i="67"/>
  <c r="BE99" i="67"/>
</calcChain>
</file>

<file path=xl/comments1.xml><?xml version="1.0" encoding="utf-8"?>
<comments xmlns="http://schemas.openxmlformats.org/spreadsheetml/2006/main">
  <authors>
    <author>Petre, Denis</author>
  </authors>
  <commentList>
    <comment ref="D8" authorId="0" shapeId="0">
      <text>
        <r>
          <rPr>
            <sz val="9"/>
            <color indexed="81"/>
            <rFont val="Tahoma"/>
            <family val="2"/>
          </rPr>
          <t>Сделки заключенные лично, по телефону, по факсу или другие системы передачи электронных сообщений (например, электронная почта) вне зависимости от типа исполнения, без участия посредника.</t>
        </r>
      </text>
    </comment>
    <comment ref="E8" authorId="0" shapeId="0">
      <text>
        <r>
          <rPr>
            <sz val="9"/>
            <color indexed="81"/>
            <rFont val="Tahoma"/>
            <family val="2"/>
          </rPr>
          <t xml:space="preserve">Сделка заключена на основании голосовой заявки с участием посредника (Например: голосовой брокер). </t>
        </r>
      </text>
    </comment>
    <comment ref="F8" authorId="0" shapeId="0">
      <text>
        <r>
          <rPr>
            <sz val="9"/>
            <color indexed="81"/>
            <rFont val="Tahoma"/>
            <family val="2"/>
          </rPr>
          <t>Сделки заключаются через электронные торговые системы без участия посредников, в том числе с использованием специальных систем обмена сообщениями, которые являются частью торговых систем.</t>
        </r>
      </text>
    </comment>
    <comment ref="H8" authorId="0" shapeId="0">
      <text>
        <r>
          <rPr>
            <sz val="9"/>
            <color indexed="81"/>
            <rFont val="Tahoma"/>
            <family val="2"/>
          </rPr>
          <t>Trades executed over an electronic medium, intermediated by a third party electronic platform (eg via a matching system).</t>
        </r>
      </text>
    </comment>
    <comment ref="F9" authorId="0" shapeId="0">
      <text>
        <r>
          <rPr>
            <sz val="9"/>
            <color indexed="81"/>
            <rFont val="Tahoma"/>
            <family val="2"/>
          </rPr>
          <t xml:space="preserve">Электронные торговые системы, владельцем и оператором которых является кредитная организация. Например: Autobahn, BARX, Velocity, FX Trader Plus
</t>
        </r>
      </text>
    </comment>
    <comment ref="G9" authorId="0" shapeId="0">
      <text>
        <r>
          <rPr>
            <sz val="9"/>
            <color indexed="81"/>
            <rFont val="Tahoma"/>
            <family val="2"/>
          </rPr>
          <t xml:space="preserve">Прочие электонные торговые системы, используемые для заключения сделок без посредников. Примеры: Bloomberg FXGO, Thomson Reuters Conversational Dealing.
</t>
        </r>
      </text>
    </comment>
    <comment ref="H9" authorId="0" shapeId="0">
      <text>
        <r>
          <rPr>
            <sz val="9"/>
            <color indexed="81"/>
            <rFont val="Tahoma"/>
            <family val="2"/>
          </rPr>
          <t xml:space="preserve">Основные электронные торговые площадки, которые исторически использовались для междилерских операций.
</t>
        </r>
      </text>
    </comment>
    <comment ref="I9" authorId="0" shapeId="0">
      <text>
        <r>
          <rPr>
            <sz val="9"/>
            <color indexed="81"/>
            <rFont val="Tahoma"/>
            <family val="2"/>
          </rPr>
          <t>Частные площадки для торговли ценными бумагами (в особенности для операций с большим объемом), с ограниченным доступом и закрытыми котировками. Операторами данных площадок являются ключевые банки-дилеры на валютном рынке, а также брокеры (например BGC) и провайдеры площадок. Примеры: BGC, Hotspot QT</t>
        </r>
      </text>
    </comment>
    <comment ref="J9" authorId="0" shapeId="0">
      <text>
        <r>
          <rPr>
            <sz val="9"/>
            <color indexed="81"/>
            <rFont val="Tahoma"/>
            <family val="2"/>
          </rPr>
          <t xml:space="preserve">Мульти-банковские дилинговые системы, не попадающие в другие группы. Примеры: FXall, Currenex FXTrades, KCG Hotspot ECN, ParFX, Bloomberg Tradebook, 360T
</t>
        </r>
      </text>
    </comment>
  </commentList>
</comments>
</file>

<file path=xl/comments2.xml><?xml version="1.0" encoding="utf-8"?>
<comments xmlns="http://schemas.openxmlformats.org/spreadsheetml/2006/main">
  <authors>
    <author>Petre, Denis</author>
  </authors>
  <commentList>
    <comment ref="B42" authorId="0" shapeId="0">
      <text>
        <r>
          <rPr>
            <sz val="11"/>
            <color indexed="81"/>
            <rFont val="Arial"/>
            <family val="2"/>
          </rPr>
          <t>The internalisation of trades is a process whereby reporting dealers offset orders from one customer with those from another. Internalisation reduces the need to manage inventory imbalances via the traditional interdealer market or with buy-side market participants.
Please provide the percentage share of the reported total foreign exchange turnover which was internally matched against offsetting trades by other customers. This percentage share should be reported for each instrument as well as for the total FX contracts.</t>
        </r>
      </text>
    </comment>
  </commentList>
</comments>
</file>

<file path=xl/comments3.xml><?xml version="1.0" encoding="utf-8"?>
<comments xmlns="http://schemas.openxmlformats.org/spreadsheetml/2006/main">
  <authors>
    <author>Petre, Denis</author>
  </authors>
  <commentList>
    <comment ref="D8" authorId="0" shapeId="0">
      <text>
        <r>
          <rPr>
            <sz val="9"/>
            <color indexed="81"/>
            <rFont val="Tahoma"/>
            <family val="2"/>
          </rPr>
          <t xml:space="preserve">Trades originated in person, by phone, by telefax or through general messaging systems (eg Outlook, Hotmail, Gmail or Yahoo mail) regardless of how they are subsequently matched, not intermediated by a third party. </t>
        </r>
      </text>
    </comment>
    <comment ref="E8" authorId="0" shapeId="0">
      <text>
        <r>
          <rPr>
            <sz val="9"/>
            <color indexed="81"/>
            <rFont val="Tahoma"/>
            <family val="2"/>
          </rPr>
          <t xml:space="preserve">Trade agreed by a voice method and intermediated by a third party (eg a voice broker). </t>
        </r>
      </text>
    </comment>
    <comment ref="F8" authorId="0" shapeId="0">
      <text>
        <r>
          <rPr>
            <sz val="9"/>
            <color indexed="81"/>
            <rFont val="Tahoma"/>
            <family val="2"/>
          </rPr>
          <t xml:space="preserve">Trades executed over an electronic trading system, not intermediated by a third party. These include transactions originated through specific messaging systems that are part of trading platforms. </t>
        </r>
      </text>
    </comment>
    <comment ref="H8" authorId="0" shapeId="0">
      <text>
        <r>
          <rPr>
            <sz val="9"/>
            <color indexed="81"/>
            <rFont val="Tahoma"/>
            <family val="2"/>
          </rPr>
          <t>Trades executed over an electronic medium, intermediated by a third party electronic platform (eg via a matching system).</t>
        </r>
      </text>
    </comment>
    <comment ref="F9" authorId="0" shapeId="0">
      <text>
        <r>
          <rPr>
            <sz val="9"/>
            <color indexed="81"/>
            <rFont val="Tahoma"/>
            <family val="2"/>
          </rPr>
          <t xml:space="preserve">Electronic trading systems owned and operated by a bank. Examples: Autobahn, BARX, Velocity, FX Trader Plus
</t>
        </r>
      </text>
    </comment>
    <comment ref="G9" authorId="0" shapeId="0">
      <text>
        <r>
          <rPr>
            <sz val="9"/>
            <color indexed="81"/>
            <rFont val="Tahoma"/>
            <family val="2"/>
          </rPr>
          <t xml:space="preserve">Other direct electronic trading systems. Examples: Bloomberg FXGO, Thomson Reuters Conversational Dealing, direct API price streams
</t>
        </r>
      </text>
    </comment>
    <comment ref="H9" authorId="0" shapeId="0">
      <text>
        <r>
          <rPr>
            <sz val="9"/>
            <color indexed="81"/>
            <rFont val="Tahoma"/>
            <family val="2"/>
          </rPr>
          <t>Major electronic trading platforms that have historically been geared towards the interdealer market.</t>
        </r>
      </text>
    </comment>
    <comment ref="I9" authorId="0" shapeId="0">
      <text>
        <r>
          <rPr>
            <sz val="9"/>
            <color indexed="81"/>
            <rFont val="Tahoma"/>
            <family val="2"/>
          </rPr>
          <t xml:space="preserve">Private platforms for trading securities (especially for large trade sizes), where access is restricted and quotes are not revealed. They are operated by some of the main FX dealing banks, as well as broker-dealers (eg BGC) and platform providers.  Examples: BGC, Hotspot QT
</t>
        </r>
      </text>
    </comment>
    <comment ref="J9" authorId="0" shapeId="0">
      <text>
        <r>
          <rPr>
            <sz val="9"/>
            <color indexed="81"/>
            <rFont val="Tahoma"/>
            <family val="2"/>
          </rPr>
          <t xml:space="preserve">Multi-bank dealing systems not falling in the categories above. Examples: FXall, Currenex FXTrades, KCG Hotspot ECN, ParFX, Bloomberg Tradebook, 360T
</t>
        </r>
      </text>
    </comment>
  </commentList>
</comments>
</file>

<file path=xl/comments4.xml><?xml version="1.0" encoding="utf-8"?>
<comments xmlns="http://schemas.openxmlformats.org/spreadsheetml/2006/main">
  <authors>
    <author>Petre, Denis</author>
  </authors>
  <commentList>
    <comment ref="AD2" authorId="0" shapeId="0">
      <text>
        <r>
          <rPr>
            <sz val="9"/>
            <color indexed="81"/>
            <rFont val="Tahoma"/>
            <family val="2"/>
          </rPr>
          <t>Tables E1-E4 should only be completed by reporting dealers in euro area countries. 
Inconsistencies detected in the “checking tables” of sheets E1-E4 can therefore be ignored for non-euro area countries.</t>
        </r>
        <r>
          <rPr>
            <b/>
            <sz val="9"/>
            <color indexed="81"/>
            <rFont val="Tahoma"/>
            <family val="2"/>
          </rPr>
          <t xml:space="preserve"> </t>
        </r>
      </text>
    </comment>
  </commentList>
</comments>
</file>

<file path=xl/comments5.xml><?xml version="1.0" encoding="utf-8"?>
<comments xmlns="http://schemas.openxmlformats.org/spreadsheetml/2006/main">
  <authors>
    <author>Petre, Denis</author>
  </authors>
  <commentList>
    <comment ref="AE2" authorId="0" shapeId="0">
      <text>
        <r>
          <rPr>
            <sz val="9"/>
            <color indexed="81"/>
            <rFont val="Tahoma"/>
            <family val="2"/>
          </rPr>
          <t>Tables E1-E4 should only be completed by reporting dealers in euro area countries. 
Inconsistencies detected in the “checking tables” of sheets E1-E4 can therefore be ignored for non-euro area countries.</t>
        </r>
        <r>
          <rPr>
            <b/>
            <sz val="9"/>
            <color indexed="81"/>
            <rFont val="Tahoma"/>
            <family val="2"/>
          </rPr>
          <t xml:space="preserve"> </t>
        </r>
      </text>
    </comment>
  </commentList>
</comments>
</file>

<file path=xl/comments6.xml><?xml version="1.0" encoding="utf-8"?>
<comments xmlns="http://schemas.openxmlformats.org/spreadsheetml/2006/main">
  <authors>
    <author>Petre, Denis</author>
  </authors>
  <commentList>
    <comment ref="AQ2" authorId="0" shapeId="0">
      <text>
        <r>
          <rPr>
            <sz val="9"/>
            <color indexed="81"/>
            <rFont val="Tahoma"/>
            <family val="2"/>
          </rPr>
          <t>Tables E1-E4 should only be completed by reporting dealers in euro area countries. 
Inconsistencies detected in the “checking tables” of sheets E1-E4 can therefore be ignored for non-euro area countries.</t>
        </r>
        <r>
          <rPr>
            <b/>
            <sz val="9"/>
            <color indexed="81"/>
            <rFont val="Tahoma"/>
            <family val="2"/>
          </rPr>
          <t xml:space="preserve"> </t>
        </r>
      </text>
    </comment>
  </commentList>
</comments>
</file>

<file path=xl/comments7.xml><?xml version="1.0" encoding="utf-8"?>
<comments xmlns="http://schemas.openxmlformats.org/spreadsheetml/2006/main">
  <authors>
    <author>Petre, Denis</author>
  </authors>
  <commentList>
    <comment ref="AU2" authorId="0" shapeId="0">
      <text>
        <r>
          <rPr>
            <sz val="9"/>
            <color indexed="81"/>
            <rFont val="Tahoma"/>
            <family val="2"/>
          </rPr>
          <t>Tables E1-E4 should only be completed by reporting dealers in euro area countries. 
Inconsistencies detected in the “checking tables” of sheets E1-E4 can therefore be ignored for non-euro area countries.</t>
        </r>
        <r>
          <rPr>
            <b/>
            <sz val="9"/>
            <color indexed="81"/>
            <rFont val="Tahoma"/>
            <family val="2"/>
          </rPr>
          <t xml:space="preserve"> </t>
        </r>
      </text>
    </comment>
  </commentList>
</comments>
</file>

<file path=xl/sharedStrings.xml><?xml version="1.0" encoding="utf-8"?>
<sst xmlns="http://schemas.openxmlformats.org/spreadsheetml/2006/main" count="2518" uniqueCount="379">
  <si>
    <t>Instruments</t>
  </si>
  <si>
    <t>Domestic currency against</t>
  </si>
  <si>
    <t>USD</t>
  </si>
  <si>
    <t>JPY</t>
  </si>
  <si>
    <t>GBP</t>
  </si>
  <si>
    <t>CHF</t>
  </si>
  <si>
    <t>CAD</t>
  </si>
  <si>
    <t>AUD</t>
  </si>
  <si>
    <t>TOT</t>
  </si>
  <si>
    <t xml:space="preserve"> </t>
  </si>
  <si>
    <t>with reporting dealers</t>
  </si>
  <si>
    <t>with other financial institutions</t>
  </si>
  <si>
    <t>with non-financial customers</t>
  </si>
  <si>
    <t>Table A2</t>
  </si>
  <si>
    <t>USD against</t>
  </si>
  <si>
    <t>Table A3</t>
  </si>
  <si>
    <t>Table A4</t>
  </si>
  <si>
    <t>Sold</t>
  </si>
  <si>
    <t>Bought</t>
  </si>
  <si>
    <t>TOTAL OTC OPTIONS</t>
  </si>
  <si>
    <t>TOTAL FX CONTRACTS</t>
  </si>
  <si>
    <t>OTC OPTIONS</t>
  </si>
  <si>
    <t>EUR</t>
  </si>
  <si>
    <t>EUR against</t>
  </si>
  <si>
    <t>DKK</t>
  </si>
  <si>
    <t>SEK</t>
  </si>
  <si>
    <t>BRL</t>
  </si>
  <si>
    <t>CZK</t>
  </si>
  <si>
    <t>HKD</t>
  </si>
  <si>
    <t>HUF</t>
  </si>
  <si>
    <t>KRW</t>
  </si>
  <si>
    <t>MXN</t>
  </si>
  <si>
    <t>PHP</t>
  </si>
  <si>
    <t>PLN</t>
  </si>
  <si>
    <t>RUB</t>
  </si>
  <si>
    <t>THB</t>
  </si>
  <si>
    <t>TWD</t>
  </si>
  <si>
    <t>ZAR</t>
  </si>
  <si>
    <t>CNY</t>
  </si>
  <si>
    <t>IDR</t>
  </si>
  <si>
    <t>INR</t>
  </si>
  <si>
    <t>NZD</t>
  </si>
  <si>
    <t>NOK</t>
  </si>
  <si>
    <t>SGD</t>
  </si>
  <si>
    <t>TOTAL CURRENCY SWAPS</t>
  </si>
  <si>
    <t>TOTAL OTC OPTIONS SOLD</t>
  </si>
  <si>
    <t>TOTAL OTC OPTIONS BOUGHT</t>
  </si>
  <si>
    <r>
      <t xml:space="preserve">SPOT </t>
    </r>
    <r>
      <rPr>
        <b/>
        <vertAlign val="superscript"/>
        <sz val="11"/>
        <rFont val="Arial"/>
        <family val="2"/>
      </rPr>
      <t>5</t>
    </r>
  </si>
  <si>
    <r>
      <t xml:space="preserve">RESIDUAL </t>
    </r>
    <r>
      <rPr>
        <b/>
        <vertAlign val="superscript"/>
        <sz val="11"/>
        <rFont val="Arial"/>
        <family val="2"/>
      </rPr>
      <t>4</t>
    </r>
  </si>
  <si>
    <r>
      <t xml:space="preserve">GRAND TOTAL </t>
    </r>
    <r>
      <rPr>
        <b/>
        <vertAlign val="superscript"/>
        <sz val="11"/>
        <rFont val="Arial"/>
        <family val="2"/>
      </rPr>
      <t>5</t>
    </r>
  </si>
  <si>
    <r>
      <t xml:space="preserve">SPOT </t>
    </r>
    <r>
      <rPr>
        <b/>
        <vertAlign val="superscript"/>
        <sz val="11"/>
        <rFont val="Arial"/>
        <family val="2"/>
      </rPr>
      <t>6</t>
    </r>
  </si>
  <si>
    <r>
      <t xml:space="preserve">OUTRIGHT FORWARDS </t>
    </r>
    <r>
      <rPr>
        <b/>
        <vertAlign val="superscript"/>
        <sz val="11"/>
        <rFont val="TimesNewRomanPS"/>
      </rPr>
      <t>7</t>
    </r>
  </si>
  <si>
    <t>Across tabes E1, E2 and E3</t>
  </si>
  <si>
    <t xml:space="preserve">         others</t>
  </si>
  <si>
    <t>TOTAL SPOT</t>
  </si>
  <si>
    <t>TOTAL OUTRIGHT FORWARDS</t>
  </si>
  <si>
    <t>TOTAL FOREIGN EXCHANGE SWAPS</t>
  </si>
  <si>
    <r>
      <t xml:space="preserve">FOREIGN EXCHANGE CONTRACTS </t>
    </r>
    <r>
      <rPr>
        <b/>
        <vertAlign val="superscript"/>
        <sz val="14"/>
        <rFont val="Arial"/>
        <family val="2"/>
      </rPr>
      <t>1</t>
    </r>
  </si>
  <si>
    <r>
      <t xml:space="preserve">SPOT </t>
    </r>
    <r>
      <rPr>
        <b/>
        <vertAlign val="superscript"/>
        <sz val="11"/>
        <rFont val="Arial"/>
        <family val="2"/>
      </rPr>
      <t>3</t>
    </r>
  </si>
  <si>
    <t>Single-bank proprietary trading system</t>
  </si>
  <si>
    <t xml:space="preserve">         local</t>
  </si>
  <si>
    <t xml:space="preserve">         cross-border</t>
  </si>
  <si>
    <t>Checking table</t>
  </si>
  <si>
    <t>Central Bank Survey of Foreign Exchange and Derivatives Market Activity</t>
  </si>
  <si>
    <t>Max</t>
  </si>
  <si>
    <t>Min</t>
  </si>
  <si>
    <t>Total turnover in listed currencies against all other currencies ²</t>
  </si>
  <si>
    <t>MATURITIES FOREIGN EXCHANGE SWAPS</t>
  </si>
  <si>
    <t xml:space="preserve">MATURITIES OUTRIGHT FORWARDS </t>
  </si>
  <si>
    <t xml:space="preserve">     seven days or less</t>
  </si>
  <si>
    <t xml:space="preserve">     over seven days and up to one year</t>
  </si>
  <si>
    <t xml:space="preserve">     over one year</t>
  </si>
  <si>
    <r>
      <t xml:space="preserve">Other </t>
    </r>
    <r>
      <rPr>
        <b/>
        <vertAlign val="superscript"/>
        <sz val="11"/>
        <rFont val="Arial"/>
        <family val="2"/>
      </rPr>
      <t>2</t>
    </r>
  </si>
  <si>
    <r>
      <t xml:space="preserve">RESIDUAL </t>
    </r>
    <r>
      <rPr>
        <b/>
        <vertAlign val="superscript"/>
        <sz val="11"/>
        <rFont val="Arial"/>
        <family val="2"/>
      </rPr>
      <t>3</t>
    </r>
  </si>
  <si>
    <r>
      <t xml:space="preserve">GRAND TOTAL </t>
    </r>
    <r>
      <rPr>
        <b/>
        <vertAlign val="superscript"/>
        <sz val="11"/>
        <rFont val="Arial"/>
        <family val="2"/>
      </rPr>
      <t>4</t>
    </r>
  </si>
  <si>
    <t xml:space="preserve">         institutional investors</t>
  </si>
  <si>
    <t>Reuters Matching / EBS</t>
  </si>
  <si>
    <t>Other electronic communication networks</t>
  </si>
  <si>
    <r>
      <t xml:space="preserve">¹ All transactions involving exposure to more than one currency, whether in interest rates or exchange rates. </t>
    </r>
    <r>
      <rPr>
        <vertAlign val="superscript"/>
        <sz val="11"/>
        <rFont val="Arial"/>
        <family val="2"/>
      </rPr>
      <t xml:space="preserve">2 </t>
    </r>
    <r>
      <rPr>
        <sz val="11"/>
        <rFont val="Arial"/>
        <family val="2"/>
      </rPr>
      <t xml:space="preserve">Turnover with euro area residents should include both local deals and cross-border deals with counterparties in all other euro area countries.   </t>
    </r>
    <r>
      <rPr>
        <vertAlign val="superscript"/>
        <sz val="11"/>
        <rFont val="Arial"/>
        <family val="2"/>
      </rPr>
      <t>3</t>
    </r>
    <r>
      <rPr>
        <sz val="11"/>
        <rFont val="Arial"/>
        <family val="2"/>
      </rPr>
      <t xml:space="preserve"> "Other" covers currencies that are included in the Triennial but not explicitly listed in each column of this table. See also table E3 for a more detailed breakdown of total turnover in "other" currencies.   </t>
    </r>
    <r>
      <rPr>
        <vertAlign val="superscript"/>
        <sz val="11"/>
        <rFont val="Arial"/>
        <family val="2"/>
      </rPr>
      <t>4</t>
    </r>
    <r>
      <rPr>
        <sz val="11"/>
        <rFont val="Arial"/>
        <family val="2"/>
      </rPr>
      <t xml:space="preserve"> Excluding "tomorrow/next day" transactions.   </t>
    </r>
    <r>
      <rPr>
        <vertAlign val="superscript"/>
        <sz val="11"/>
        <rFont val="Arial"/>
        <family val="2"/>
      </rPr>
      <t>5</t>
    </r>
    <r>
      <rPr>
        <sz val="11"/>
        <rFont val="Arial"/>
        <family val="2"/>
      </rPr>
      <t xml:space="preserve"> Including non-deliverable forwards and other contracts-for-differences.   </t>
    </r>
    <r>
      <rPr>
        <vertAlign val="superscript"/>
        <sz val="11"/>
        <rFont val="Arial"/>
        <family val="2"/>
      </rPr>
      <t>6</t>
    </r>
    <r>
      <rPr>
        <sz val="11"/>
        <rFont val="Arial"/>
        <family val="2"/>
      </rPr>
      <t xml:space="preserve"> Data should be provided for the 6 currency pairs as well as for the "other" and "total" column.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"tomorrow/next day"  transactions. </t>
    </r>
    <r>
      <rPr>
        <vertAlign val="superscript"/>
        <sz val="11"/>
        <rFont val="Arial"/>
        <family val="2"/>
      </rPr>
      <t>9</t>
    </r>
    <r>
      <rPr>
        <sz val="11"/>
        <rFont val="Arial"/>
        <family val="2"/>
      </rPr>
      <t xml:space="preserve"> Including currency warrants and multicurrency swaptions.</t>
    </r>
  </si>
  <si>
    <r>
      <t>1</t>
    </r>
    <r>
      <rPr>
        <sz val="11"/>
        <rFont val="Arial"/>
        <family val="2"/>
      </rPr>
      <t xml:space="preserve"> All transactions where all the legs are exposed to one and only one currency's interest rate, including all fixed/floating and floating/floating single-currency interest rate contracts. </t>
    </r>
    <r>
      <rPr>
        <vertAlign val="superscript"/>
        <sz val="11"/>
        <rFont val="Arial"/>
        <family val="2"/>
      </rPr>
      <t>2</t>
    </r>
    <r>
      <rPr>
        <sz val="11"/>
        <rFont val="Arial"/>
        <family val="2"/>
      </rPr>
      <t xml:space="preserve"> Turnover with euro area residents should include both local deals and cross-border deals with counterparties in all other euro-area countries.  </t>
    </r>
    <r>
      <rPr>
        <vertAlign val="superscript"/>
        <sz val="11"/>
        <rFont val="Arial"/>
        <family val="2"/>
      </rPr>
      <t>3</t>
    </r>
    <r>
      <rPr>
        <sz val="11"/>
        <rFont val="Arial"/>
        <family val="2"/>
      </rPr>
      <t xml:space="preserve"> A swap is considered to be a single transaction in that the two legs are not counted separately. </t>
    </r>
    <r>
      <rPr>
        <vertAlign val="superscript"/>
        <sz val="11"/>
        <rFont val="Arial"/>
        <family val="2"/>
      </rPr>
      <t>4</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5</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</si>
  <si>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t>Number of days</t>
  </si>
  <si>
    <t>CLP</t>
  </si>
  <si>
    <t xml:space="preserve">     with reporting dealers</t>
  </si>
  <si>
    <t xml:space="preserve">     with other financial institutions</t>
  </si>
  <si>
    <t xml:space="preserve">     with non-financial customers</t>
  </si>
  <si>
    <t>ARS</t>
  </si>
  <si>
    <t>BHD</t>
  </si>
  <si>
    <t>COP</t>
  </si>
  <si>
    <t>ILS</t>
  </si>
  <si>
    <t>MYR</t>
  </si>
  <si>
    <t>PEN</t>
  </si>
  <si>
    <t>SAR</t>
  </si>
  <si>
    <t>Table C</t>
  </si>
  <si>
    <t>FORWARD RATE AGREEMENTS</t>
  </si>
  <si>
    <t>1.       Information on the number of business days</t>
  </si>
  <si>
    <t>2.       Information on coverage and concentration</t>
  </si>
  <si>
    <t>3.       Information on trend of trading activity</t>
  </si>
  <si>
    <t>4.       Data on forward contracts for differences (incl. non-deliverable forwards)</t>
  </si>
  <si>
    <r>
      <t xml:space="preserve">OUTRIGHT FORWARDS </t>
    </r>
    <r>
      <rPr>
        <b/>
        <vertAlign val="superscript"/>
        <sz val="11"/>
        <rFont val="TimesNewRomanPS"/>
      </rPr>
      <t>5</t>
    </r>
  </si>
  <si>
    <t>JPY against</t>
  </si>
  <si>
    <t>COMPLEMENTARY INFORMATION FOR FOREIGN EXCHANGE CONTRACTS</t>
  </si>
  <si>
    <t>FX contracts</t>
  </si>
  <si>
    <t>a)    The final number of participating institutions.</t>
  </si>
  <si>
    <t>Indirect</t>
  </si>
  <si>
    <t>Execution methods</t>
  </si>
  <si>
    <t xml:space="preserve">         non-reporting banks</t>
  </si>
  <si>
    <t xml:space="preserve">         official sector financial institutions</t>
  </si>
  <si>
    <t>Table B</t>
  </si>
  <si>
    <r>
      <t>2</t>
    </r>
    <r>
      <rPr>
        <sz val="11"/>
        <rFont val="Arial"/>
        <family val="2"/>
      </rPr>
      <t xml:space="preserve"> Contracts that involve G10 currencies only on one side of the transaction or non-G10 currencies on both sides of the transaction.</t>
    </r>
  </si>
  <si>
    <r>
      <t xml:space="preserve">SPOT </t>
    </r>
    <r>
      <rPr>
        <b/>
        <vertAlign val="superscript"/>
        <sz val="11"/>
        <rFont val="Arial"/>
        <family val="2"/>
      </rPr>
      <t>4</t>
    </r>
  </si>
  <si>
    <r>
      <t xml:space="preserve">SWAPS </t>
    </r>
    <r>
      <rPr>
        <b/>
        <vertAlign val="superscript"/>
        <sz val="11"/>
        <rFont val="Arial"/>
        <family val="2"/>
      </rPr>
      <t>2</t>
    </r>
  </si>
  <si>
    <t>TOTAL FORWARD RATE AGREEMENTS</t>
  </si>
  <si>
    <t>TOTAL SWAPS</t>
  </si>
  <si>
    <r>
      <t xml:space="preserve">SINGLE-CURRENCY INTEREST RATE DERIVATIVES </t>
    </r>
    <r>
      <rPr>
        <b/>
        <vertAlign val="superscript"/>
        <sz val="14"/>
        <rFont val="Arial"/>
        <family val="2"/>
      </rPr>
      <t>1</t>
    </r>
  </si>
  <si>
    <r>
      <t xml:space="preserve">Other products </t>
    </r>
    <r>
      <rPr>
        <vertAlign val="superscript"/>
        <sz val="11"/>
        <rFont val="Arial"/>
        <family val="2"/>
      </rPr>
      <t>3</t>
    </r>
  </si>
  <si>
    <r>
      <t xml:space="preserve">o/w related party trades </t>
    </r>
    <r>
      <rPr>
        <vertAlign val="superscript"/>
        <sz val="11"/>
        <rFont val="Arial"/>
        <family val="2"/>
      </rPr>
      <t>5</t>
    </r>
  </si>
  <si>
    <r>
      <t xml:space="preserve">TOTAL INTEREST RATE CONTRACTS </t>
    </r>
    <r>
      <rPr>
        <b/>
        <vertAlign val="superscript"/>
        <sz val="11"/>
        <rFont val="Arial"/>
        <family val="2"/>
      </rPr>
      <t>4</t>
    </r>
  </si>
  <si>
    <t>RES</t>
  </si>
  <si>
    <t>OTH</t>
  </si>
  <si>
    <t>Across tabes A1, A2, A3 and A4</t>
  </si>
  <si>
    <t>Negative values and non-numeric entries are not allowed</t>
  </si>
  <si>
    <r>
      <t>FOREIGN EXCHANGE SWAPS</t>
    </r>
    <r>
      <rPr>
        <b/>
        <vertAlign val="superscript"/>
        <sz val="11"/>
        <rFont val="Arial"/>
        <family val="2"/>
      </rPr>
      <t xml:space="preserve"> 8</t>
    </r>
  </si>
  <si>
    <r>
      <t xml:space="preserve">CURRENCY SWAPS </t>
    </r>
    <r>
      <rPr>
        <b/>
        <vertAlign val="superscript"/>
        <sz val="11"/>
        <rFont val="Arial"/>
        <family val="2"/>
      </rPr>
      <t>9</t>
    </r>
  </si>
  <si>
    <r>
      <t xml:space="preserve">OUTRIGHT FORWARDS </t>
    </r>
    <r>
      <rPr>
        <b/>
        <vertAlign val="superscript"/>
        <sz val="11"/>
        <rFont val="Arial"/>
        <family val="2"/>
      </rPr>
      <t>5</t>
    </r>
  </si>
  <si>
    <r>
      <t>FOREIGN EXCHANGE SWAPS</t>
    </r>
    <r>
      <rPr>
        <b/>
        <vertAlign val="superscript"/>
        <sz val="11"/>
        <rFont val="Arial"/>
        <family val="2"/>
      </rPr>
      <t xml:space="preserve"> 6</t>
    </r>
  </si>
  <si>
    <r>
      <t xml:space="preserve">CURRENCY SWAPS </t>
    </r>
    <r>
      <rPr>
        <b/>
        <vertAlign val="superscript"/>
        <sz val="11"/>
        <rFont val="Arial"/>
        <family val="2"/>
      </rPr>
      <t>7</t>
    </r>
  </si>
  <si>
    <r>
      <t>1</t>
    </r>
    <r>
      <rPr>
        <sz val="11"/>
        <rFont val="Arial"/>
        <family val="2"/>
      </rPr>
      <t xml:space="preserve"> Contracts that only involve G10 currencies on both sides of the transaction (G10 currencies = CAD, CHF, EUR, GBP, JPY, SEK, USD) </t>
    </r>
  </si>
  <si>
    <t xml:space="preserve">5.       Quality control questions to assess the representativeness of the reported figures </t>
  </si>
  <si>
    <r>
      <t xml:space="preserve">d)    Estimated percentage coverage. </t>
    </r>
    <r>
      <rPr>
        <vertAlign val="superscript"/>
        <sz val="11"/>
        <rFont val="Arial"/>
        <family val="2"/>
      </rPr>
      <t>1</t>
    </r>
  </si>
  <si>
    <r>
      <t xml:space="preserve">c)    Number of dealers </t>
    </r>
    <r>
      <rPr>
        <u/>
        <sz val="11"/>
        <rFont val="Arial"/>
        <family val="2"/>
      </rPr>
      <t>not</t>
    </r>
    <r>
      <rPr>
        <sz val="11"/>
        <rFont val="Arial"/>
        <family val="2"/>
      </rPr>
      <t xml:space="preserve"> reporting the data due to no turnover in the transaction in question?</t>
    </r>
  </si>
  <si>
    <r>
      <t xml:space="preserve">b)    Number of dealers </t>
    </r>
    <r>
      <rPr>
        <u/>
        <sz val="11"/>
        <rFont val="Arial"/>
        <family val="2"/>
      </rPr>
      <t>not</t>
    </r>
    <r>
      <rPr>
        <sz val="11"/>
        <rFont val="Arial"/>
        <family val="2"/>
      </rPr>
      <t xml:space="preserve"> reporting the data due to technical incapacity to report?</t>
    </r>
  </si>
  <si>
    <r>
      <t xml:space="preserve">       1</t>
    </r>
    <r>
      <rPr>
        <sz val="11"/>
        <rFont val="Arial"/>
        <family val="2"/>
      </rPr>
      <t xml:space="preserve"> Below normal = 1, normal = 2, above normal = 3</t>
    </r>
  </si>
  <si>
    <r>
      <t xml:space="preserve">       </t>
    </r>
    <r>
      <rPr>
        <vertAlign val="superscript"/>
        <sz val="11"/>
        <rFont val="Arial"/>
        <family val="2"/>
      </rPr>
      <t>1</t>
    </r>
    <r>
      <rPr>
        <sz val="11"/>
        <rFont val="Arial"/>
        <family val="2"/>
      </rPr>
      <t xml:space="preserve"> In percentage and without % sign, ie 90% should be entered as 90.</t>
    </r>
  </si>
  <si>
    <r>
      <t xml:space="preserve">       2</t>
    </r>
    <r>
      <rPr>
        <sz val="11"/>
        <rFont val="Arial"/>
        <family val="2"/>
      </rPr>
      <t xml:space="preserve"> Decreasing = 1, steady = 2, increasing = 3</t>
    </r>
  </si>
  <si>
    <r>
      <t>b)    The estimated percentage coverage of their survey.</t>
    </r>
    <r>
      <rPr>
        <vertAlign val="superscript"/>
        <sz val="11"/>
        <rFont val="Arial"/>
        <family val="2"/>
      </rPr>
      <t>1</t>
    </r>
    <r>
      <rPr>
        <sz val="11"/>
        <rFont val="Arial"/>
        <family val="2"/>
      </rPr>
      <t xml:space="preserve"> </t>
    </r>
  </si>
  <si>
    <r>
      <t>a)    Level of turnover: below normal, normal, above normal.</t>
    </r>
    <r>
      <rPr>
        <vertAlign val="superscript"/>
        <sz val="11"/>
        <rFont val="Arial"/>
        <family val="2"/>
      </rPr>
      <t>1</t>
    </r>
  </si>
  <si>
    <r>
      <t>b)    Compared to previous 6 months: decreasing, steady, increasing.</t>
    </r>
    <r>
      <rPr>
        <vertAlign val="superscript"/>
        <sz val="11"/>
        <rFont val="Arial"/>
        <family val="2"/>
      </rPr>
      <t>2</t>
    </r>
  </si>
  <si>
    <r>
      <t>Non-G10 currencies</t>
    </r>
    <r>
      <rPr>
        <vertAlign val="superscript"/>
        <sz val="11"/>
        <rFont val="Arial"/>
        <family val="2"/>
      </rPr>
      <t>2</t>
    </r>
  </si>
  <si>
    <r>
      <t>G10 currencies only</t>
    </r>
    <r>
      <rPr>
        <vertAlign val="superscript"/>
        <sz val="11"/>
        <rFont val="Arial"/>
        <family val="2"/>
      </rPr>
      <t>1</t>
    </r>
  </si>
  <si>
    <r>
      <t>Total</t>
    </r>
    <r>
      <rPr>
        <b/>
        <vertAlign val="superscript"/>
        <sz val="14"/>
        <rFont val="Arial"/>
        <family val="2"/>
      </rPr>
      <t xml:space="preserve"> 1</t>
    </r>
  </si>
  <si>
    <r>
      <t>FOREIGN EXCHANGE SWAPS</t>
    </r>
    <r>
      <rPr>
        <b/>
        <vertAlign val="superscript"/>
        <sz val="11"/>
        <rFont val="Arial"/>
        <family val="2"/>
      </rPr>
      <t xml:space="preserve"> 7,8</t>
    </r>
  </si>
  <si>
    <r>
      <t>OTC OPTIONS</t>
    </r>
    <r>
      <rPr>
        <b/>
        <vertAlign val="superscript"/>
        <sz val="11"/>
        <rFont val="Arial"/>
        <family val="2"/>
      </rPr>
      <t xml:space="preserve"> 9</t>
    </r>
  </si>
  <si>
    <t>a)    Number of dealers reporting the data?</t>
  </si>
  <si>
    <t>Detailed breakdown of other financial institutions</t>
  </si>
  <si>
    <r>
      <t>FOREIGN EXCHANGE SWAPS</t>
    </r>
    <r>
      <rPr>
        <b/>
        <vertAlign val="superscript"/>
        <sz val="11"/>
        <rFont val="TimesNewRomanPS"/>
      </rPr>
      <t xml:space="preserve"> 7,8</t>
    </r>
  </si>
  <si>
    <r>
      <t xml:space="preserve">CURRENCY SWAPS </t>
    </r>
    <r>
      <rPr>
        <b/>
        <vertAlign val="superscript"/>
        <sz val="11"/>
        <rFont val="TimesNewRomanPS"/>
      </rPr>
      <t>7</t>
    </r>
  </si>
  <si>
    <r>
      <t>OTC OPTIONS</t>
    </r>
    <r>
      <rPr>
        <b/>
        <vertAlign val="superscript"/>
        <sz val="11"/>
        <rFont val="TimesNewRomanPS"/>
      </rPr>
      <t xml:space="preserve"> 9</t>
    </r>
  </si>
  <si>
    <r>
      <t xml:space="preserve">o/w non-deliverable forwards </t>
    </r>
    <r>
      <rPr>
        <i/>
        <vertAlign val="superscript"/>
        <sz val="11"/>
        <rFont val="Arial"/>
        <family val="2"/>
      </rPr>
      <t>8</t>
    </r>
  </si>
  <si>
    <r>
      <t>FOREIGN EXCHANGE SWAPS</t>
    </r>
    <r>
      <rPr>
        <b/>
        <vertAlign val="superscript"/>
        <sz val="11"/>
        <rFont val="TimesNewRomanPS"/>
      </rPr>
      <t xml:space="preserve"> 9,10</t>
    </r>
  </si>
  <si>
    <r>
      <t xml:space="preserve">CURRENCY SWAPS </t>
    </r>
    <r>
      <rPr>
        <b/>
        <vertAlign val="superscript"/>
        <sz val="11"/>
        <rFont val="TimesNewRomanPS"/>
      </rPr>
      <t>9</t>
    </r>
  </si>
  <si>
    <r>
      <t>OTC OPTIONS</t>
    </r>
    <r>
      <rPr>
        <b/>
        <vertAlign val="superscript"/>
        <sz val="11"/>
        <rFont val="TimesNewRomanPS"/>
      </rPr>
      <t xml:space="preserve"> 11</t>
    </r>
  </si>
  <si>
    <r>
      <t xml:space="preserve">Other products </t>
    </r>
    <r>
      <rPr>
        <b/>
        <vertAlign val="superscript"/>
        <sz val="11"/>
        <rFont val="Arial"/>
        <family val="2"/>
      </rPr>
      <t>12</t>
    </r>
  </si>
  <si>
    <r>
      <t xml:space="preserve">o/w related party trades </t>
    </r>
    <r>
      <rPr>
        <i/>
        <vertAlign val="superscript"/>
        <sz val="11"/>
        <rFont val="Arial"/>
        <family val="2"/>
      </rPr>
      <t>13</t>
    </r>
  </si>
  <si>
    <r>
      <t xml:space="preserve">Total turnover in listed currencies against all other currencies </t>
    </r>
    <r>
      <rPr>
        <b/>
        <vertAlign val="superscript"/>
        <sz val="11"/>
        <rFont val="Arial"/>
        <family val="2"/>
      </rPr>
      <t>3</t>
    </r>
  </si>
  <si>
    <t>EUR against - with table A3</t>
  </si>
  <si>
    <t>JPY against - with table A3</t>
  </si>
  <si>
    <t>USD against - with table A2</t>
  </si>
  <si>
    <t>Total turnover in listed currencies against all other currencies - with table A4</t>
  </si>
  <si>
    <r>
      <t xml:space="preserve">OUTRIGHT FORWARDS </t>
    </r>
    <r>
      <rPr>
        <b/>
        <vertAlign val="superscript"/>
        <sz val="11"/>
        <rFont val="Arial"/>
        <family val="2"/>
      </rPr>
      <t>6</t>
    </r>
  </si>
  <si>
    <r>
      <t xml:space="preserve">o/w non-deliverable forwards </t>
    </r>
    <r>
      <rPr>
        <i/>
        <vertAlign val="superscript"/>
        <sz val="11"/>
        <rFont val="Arial"/>
        <family val="2"/>
      </rPr>
      <t>7</t>
    </r>
  </si>
  <si>
    <r>
      <t xml:space="preserve">o/w non-deliverable forwards </t>
    </r>
    <r>
      <rPr>
        <i/>
        <vertAlign val="superscript"/>
        <sz val="11"/>
        <rFont val="Arial"/>
        <family val="2"/>
      </rPr>
      <t>5</t>
    </r>
  </si>
  <si>
    <r>
      <t xml:space="preserve">o/w non-deliverable forwards </t>
    </r>
    <r>
      <rPr>
        <i/>
        <vertAlign val="superscript"/>
        <sz val="11"/>
        <rFont val="Arial"/>
        <family val="2"/>
      </rPr>
      <t>6</t>
    </r>
  </si>
  <si>
    <t xml:space="preserve">         undistributed</t>
  </si>
  <si>
    <r>
      <t xml:space="preserve">OUTRIGHT FORWARDS </t>
    </r>
    <r>
      <rPr>
        <b/>
        <vertAlign val="superscript"/>
        <sz val="11"/>
        <rFont val="Arial"/>
        <family val="2"/>
      </rPr>
      <t>4</t>
    </r>
  </si>
  <si>
    <t>Prime brokered</t>
  </si>
  <si>
    <t>Retail-driven</t>
  </si>
  <si>
    <t>&lt;--     Negative values and non-numeric entries are not allowed</t>
  </si>
  <si>
    <t>&lt;--     Value(s) out of range. Please enter 1, 2 or 3.</t>
  </si>
  <si>
    <t>&lt;--     Value(s) out of range. Please enter values from 0 to 100.</t>
  </si>
  <si>
    <t>Direct</t>
  </si>
  <si>
    <t>SPOT</t>
  </si>
  <si>
    <t>OUTRIGHT FORWARDS</t>
  </si>
  <si>
    <t>FOREIGN EXCHANGE SWAPS</t>
  </si>
  <si>
    <t>CURRENCY SWAPS</t>
  </si>
  <si>
    <t>o/w prime brokered</t>
  </si>
  <si>
    <t>o/w retail-driven</t>
  </si>
  <si>
    <t>c)    The number of institutions accounting for 75 percent of the reported totals.</t>
  </si>
  <si>
    <t>Turnover of forward contracts where only the difference between the contracted forward outright rate and the prevailing spot rate is settled at maturity.</t>
  </si>
  <si>
    <t>In Africa &amp; Middle East</t>
  </si>
  <si>
    <t>In Asia &amp; Pacific</t>
  </si>
  <si>
    <t>In Europe</t>
  </si>
  <si>
    <t>In Latin America &amp; Caribbean</t>
  </si>
  <si>
    <t>In case of transactions involving non-G10 currencies from different regional areas, please split the notional amount evenly between the two relevant columns in the form.</t>
  </si>
  <si>
    <t>BGN</t>
  </si>
  <si>
    <t>RON</t>
  </si>
  <si>
    <t>Other</t>
  </si>
  <si>
    <t>EXECUTION METHOD FOR FOREIGN EXCHANGE CONTRACTS</t>
  </si>
  <si>
    <t>Voice</t>
  </si>
  <si>
    <t>Electronic</t>
  </si>
  <si>
    <t>TRY</t>
  </si>
  <si>
    <t xml:space="preserve">         hedge funds and proprietary trading firms</t>
  </si>
  <si>
    <t>Table A1</t>
  </si>
  <si>
    <t>(in millions of USD)</t>
  </si>
  <si>
    <t>Other products</t>
  </si>
  <si>
    <t>o/w non-deliverable forwards</t>
  </si>
  <si>
    <t>Turnover of forward contracts for differences (in millions of US dollars)</t>
  </si>
  <si>
    <r>
      <t>FOREIGN EXCHANGE SWAPS</t>
    </r>
    <r>
      <rPr>
        <b/>
        <vertAlign val="superscript"/>
        <sz val="11"/>
        <rFont val="Arial"/>
        <family val="2"/>
      </rPr>
      <t xml:space="preserve"> 5</t>
    </r>
  </si>
  <si>
    <r>
      <t xml:space="preserve">CURRENCY SWAPS </t>
    </r>
    <r>
      <rPr>
        <b/>
        <vertAlign val="superscript"/>
        <sz val="11"/>
        <rFont val="Arial"/>
        <family val="2"/>
      </rPr>
      <t>6</t>
    </r>
  </si>
  <si>
    <t>&lt;--     Sum of 6a + 6b + 6c different than 100</t>
  </si>
  <si>
    <t>Turnover in nominal or notional principal amounts in April 2016</t>
  </si>
  <si>
    <r>
      <t>Turnover with euro area residents</t>
    </r>
    <r>
      <rPr>
        <b/>
        <vertAlign val="superscript"/>
        <sz val="14"/>
        <rFont val="Arial"/>
        <family val="2"/>
      </rPr>
      <t>2</t>
    </r>
    <r>
      <rPr>
        <b/>
        <sz val="14"/>
        <rFont val="Arial"/>
        <family val="2"/>
      </rPr>
      <t>, in nominal or notional principal amounts in April 2016</t>
    </r>
  </si>
  <si>
    <r>
      <t xml:space="preserve">Other </t>
    </r>
    <r>
      <rPr>
        <b/>
        <vertAlign val="superscript"/>
        <sz val="11"/>
        <rFont val="Arial"/>
        <family val="2"/>
      </rPr>
      <t>3</t>
    </r>
  </si>
  <si>
    <r>
      <t>FOREIGN EXCHANGE CONTRACTS</t>
    </r>
    <r>
      <rPr>
        <b/>
        <vertAlign val="superscript"/>
        <sz val="14"/>
        <rFont val="Arial"/>
        <family val="2"/>
      </rPr>
      <t>1</t>
    </r>
  </si>
  <si>
    <r>
      <t>SINGLE-CURRENCY INTEREST RATE DERIVATIVES</t>
    </r>
    <r>
      <rPr>
        <b/>
        <vertAlign val="superscript"/>
        <sz val="14"/>
        <rFont val="Arial"/>
        <family val="2"/>
      </rPr>
      <t>1</t>
    </r>
  </si>
  <si>
    <r>
      <t xml:space="preserve">1 </t>
    </r>
    <r>
      <rPr>
        <sz val="11"/>
        <rFont val="Arial"/>
        <family val="2"/>
      </rPr>
      <t xml:space="preserve">Total spot, outright forwards, FX swaps, currency swaps, OTC options and other products as well as their corresponding counterparty breakdowns should be consistent with the amounts reported in table A3. </t>
    </r>
  </si>
  <si>
    <t>Dark pools</t>
  </si>
  <si>
    <t>Unallocated</t>
  </si>
  <si>
    <r>
      <t xml:space="preserve">7.       Internalisation of FX contracts </t>
    </r>
    <r>
      <rPr>
        <b/>
        <vertAlign val="superscript"/>
        <sz val="11"/>
        <rFont val="Arial"/>
        <family val="2"/>
      </rPr>
      <t>1</t>
    </r>
    <r>
      <rPr>
        <b/>
        <sz val="11"/>
        <rFont val="Arial"/>
        <family val="2"/>
      </rPr>
      <t xml:space="preserve"> </t>
    </r>
  </si>
  <si>
    <r>
      <t xml:space="preserve">6.       Information on "retail-driven" transactions </t>
    </r>
    <r>
      <rPr>
        <b/>
        <vertAlign val="superscript"/>
        <sz val="11"/>
        <rFont val="Arial"/>
        <family val="2"/>
      </rPr>
      <t>1</t>
    </r>
  </si>
  <si>
    <r>
      <t xml:space="preserve">       </t>
    </r>
    <r>
      <rPr>
        <vertAlign val="superscript"/>
        <sz val="11"/>
        <rFont val="Arial"/>
        <family val="2"/>
      </rPr>
      <t>1</t>
    </r>
    <r>
      <rPr>
        <sz val="11"/>
        <rFont val="Arial"/>
        <family val="2"/>
      </rPr>
      <t xml:space="preserve"> In percentage and without % sign, ie 90% 
          should be entered as 90.</t>
    </r>
  </si>
  <si>
    <t>a)    The estimated percentage share of transactions with “wholesale” counterparties.</t>
  </si>
  <si>
    <r>
      <t xml:space="preserve">b)    The estimated percentage share of </t>
    </r>
    <r>
      <rPr>
        <u/>
        <sz val="11"/>
        <rFont val="Arial"/>
        <family val="2"/>
      </rPr>
      <t>online</t>
    </r>
    <r>
      <rPr>
        <sz val="11"/>
        <rFont val="Arial"/>
        <family val="2"/>
      </rPr>
      <t xml:space="preserve"> transactions with “non-wholesale” investors.</t>
    </r>
  </si>
  <si>
    <r>
      <t xml:space="preserve">c)    The estimated percentage share of </t>
    </r>
    <r>
      <rPr>
        <u/>
        <sz val="11"/>
        <rFont val="Arial"/>
        <family val="2"/>
      </rPr>
      <t>phone</t>
    </r>
    <r>
      <rPr>
        <sz val="11"/>
        <rFont val="Arial"/>
        <family val="2"/>
      </rPr>
      <t xml:space="preserve"> transactions with “non-wholesale” investors.</t>
    </r>
  </si>
  <si>
    <t>a)    Total FX contracts</t>
  </si>
  <si>
    <t>c)    Outright forwards</t>
  </si>
  <si>
    <t>d)    FX swaps</t>
  </si>
  <si>
    <t>e)    Currency swaps</t>
  </si>
  <si>
    <t>g)    Other products</t>
  </si>
  <si>
    <t>b)    Spot</t>
  </si>
  <si>
    <t>f)     OTC options</t>
  </si>
  <si>
    <r>
      <t xml:space="preserve">    </t>
    </r>
    <r>
      <rPr>
        <vertAlign val="superscript"/>
        <sz val="11"/>
        <rFont val="Arial"/>
        <family val="2"/>
      </rPr>
      <t>1</t>
    </r>
    <r>
      <rPr>
        <sz val="11"/>
        <rFont val="Arial"/>
        <family val="2"/>
      </rPr>
      <t xml:space="preserve"> In percentage and without 
       % sign, ie 90% should be 
       entered as 90.</t>
    </r>
  </si>
  <si>
    <t>Estimated percentage share by instrument</t>
  </si>
  <si>
    <r>
      <t>1</t>
    </r>
    <r>
      <rPr>
        <sz val="11"/>
        <rFont val="Arial"/>
        <family val="2"/>
      </rPr>
      <t xml:space="preserve"> All transactions where all the legs are exposed to one and only one currency's interest rate, including all fixed/floating and floating/floating single-currency interest rate contracts.   </t>
    </r>
    <r>
      <rPr>
        <vertAlign val="superscript"/>
        <sz val="11"/>
        <rFont val="Arial"/>
        <family val="2"/>
      </rPr>
      <t>2</t>
    </r>
    <r>
      <rPr>
        <sz val="11"/>
        <rFont val="Arial"/>
        <family val="2"/>
      </rPr>
      <t xml:space="preserve"> A swap is considered to be a single transaction in that the two legs are not counted separately. </t>
    </r>
    <r>
      <rPr>
        <vertAlign val="superscript"/>
        <sz val="11"/>
        <rFont val="Arial"/>
        <family val="2"/>
      </rPr>
      <t>3</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4</t>
    </r>
    <r>
      <rPr>
        <sz val="11"/>
        <rFont val="Arial"/>
        <family val="2"/>
      </rPr>
      <t xml:space="preserve"> It includes forward rate agreement, interest rate swaps, options and other products. </t>
    </r>
    <r>
      <rPr>
        <vertAlign val="superscript"/>
        <sz val="11"/>
        <rFont val="Arial"/>
        <family val="2"/>
      </rPr>
      <t>5</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</si>
  <si>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rPr>
        <vertAlign val="superscript"/>
        <sz val="11"/>
        <rFont val="Arial"/>
        <family val="2"/>
      </rP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Turnover with euro area residents should include both local deals and cross-border deals with counterparties in all other euro area countries included in the columns "other" in tables E1 and E2 and "residual" in table  E2. </t>
    </r>
    <r>
      <rPr>
        <vertAlign val="superscript"/>
        <sz val="11"/>
        <rFont val="Arial"/>
        <family val="2"/>
      </rPr>
      <t>3</t>
    </r>
    <r>
      <rPr>
        <sz val="11"/>
        <rFont val="Arial"/>
        <family val="2"/>
      </rPr>
      <t xml:space="preserve">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E1 and E2. Trades between any two currencies listed in this table should be reported in both relevant currency columns, thus  summing to 200% of the deal; these trades should correspond to the ones reported in column "residual" in table E2. Currencies subject to compulsory reporting have been marked in blue.   </t>
    </r>
    <r>
      <rPr>
        <vertAlign val="superscript"/>
        <sz val="11"/>
        <rFont val="Arial"/>
        <family val="2"/>
      </rPr>
      <t>4</t>
    </r>
    <r>
      <rPr>
        <sz val="11"/>
        <rFont val="Arial"/>
        <family val="2"/>
      </rPr>
      <t xml:space="preserve"> Excluding "tomorrow/next day" transactions. </t>
    </r>
    <r>
      <rPr>
        <vertAlign val="superscript"/>
        <sz val="11"/>
        <rFont val="Arial"/>
        <family val="2"/>
      </rPr>
      <t>5</t>
    </r>
    <r>
      <rPr>
        <sz val="11"/>
        <rFont val="Arial"/>
        <family val="2"/>
      </rPr>
      <t xml:space="preserve"> Including non-deliverable forwards and other contracts-for-differences.   </t>
    </r>
    <r>
      <rPr>
        <vertAlign val="superscript"/>
        <sz val="11"/>
        <rFont val="Arial"/>
        <family val="2"/>
      </rPr>
      <t>6</t>
    </r>
    <r>
      <rPr>
        <sz val="11"/>
        <rFont val="Arial"/>
        <family val="2"/>
      </rPr>
      <t xml:space="preserve"> Data should only be provided for the "total" column.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"tomorrow/next day" transactions.  </t>
    </r>
    <r>
      <rPr>
        <vertAlign val="superscript"/>
        <sz val="11"/>
        <rFont val="Arial"/>
        <family val="2"/>
      </rPr>
      <t>9</t>
    </r>
    <r>
      <rPr>
        <sz val="11"/>
        <rFont val="Arial"/>
        <family val="2"/>
      </rPr>
      <t xml:space="preserve"> Including currency warrants and  multicurrency swaptions. Including "tomorrow/next day" transactions.</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</si>
  <si>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Turnover with euro area residents should include both local deals and cross-border deals with counterparties in all other euro area countries.   </t>
    </r>
    <r>
      <rPr>
        <vertAlign val="superscript"/>
        <sz val="11"/>
        <rFont val="Arial"/>
        <family val="2"/>
      </rPr>
      <t>3</t>
    </r>
    <r>
      <rPr>
        <sz val="11"/>
        <rFont val="Arial"/>
        <family val="2"/>
      </rPr>
      <t xml:space="preserve"> "Other" covers currencies that are included in the Triennial but not explicitly listed in each column of this table. See also table E3 for a more detailed breakdown of total turnover  in "other" currencies.   </t>
    </r>
    <r>
      <rPr>
        <vertAlign val="superscript"/>
        <sz val="11"/>
        <rFont val="Arial"/>
        <family val="2"/>
      </rPr>
      <t>4</t>
    </r>
    <r>
      <rPr>
        <sz val="11"/>
        <rFont val="Arial"/>
        <family val="2"/>
      </rPr>
      <t xml:space="preserve"> "Residual" covers all currency pairs except those involving the USD, the EUR and the JPY.   </t>
    </r>
    <r>
      <rPr>
        <vertAlign val="superscript"/>
        <sz val="11"/>
        <rFont val="Arial"/>
        <family val="2"/>
      </rPr>
      <t>5</t>
    </r>
    <r>
      <rPr>
        <sz val="11"/>
        <rFont val="Arial"/>
        <family val="2"/>
      </rPr>
      <t xml:space="preserve"> Covers the sum of the totals in tables E1, E2 and the column "Residual". </t>
    </r>
    <r>
      <rPr>
        <vertAlign val="superscript"/>
        <sz val="11"/>
        <rFont val="Arial"/>
        <family val="2"/>
      </rPr>
      <t>6</t>
    </r>
    <r>
      <rPr>
        <sz val="11"/>
        <rFont val="Arial"/>
        <family val="2"/>
      </rPr>
      <t xml:space="preserve"> Excluding "tomorrow/next day" transactions. </t>
    </r>
    <r>
      <rPr>
        <vertAlign val="superscript"/>
        <sz val="11"/>
        <rFont val="Arial"/>
        <family val="2"/>
      </rPr>
      <t>7</t>
    </r>
    <r>
      <rPr>
        <sz val="11"/>
        <rFont val="Arial"/>
        <family val="2"/>
      </rPr>
      <t xml:space="preserve"> Including non-deliverable forwards and other contracts-for-differences.   </t>
    </r>
    <r>
      <rPr>
        <vertAlign val="superscript"/>
        <sz val="11"/>
        <rFont val="Arial"/>
        <family val="2"/>
      </rPr>
      <t>8</t>
    </r>
    <r>
      <rPr>
        <sz val="11"/>
        <rFont val="Arial"/>
        <family val="2"/>
      </rPr>
      <t xml:space="preserve"> Data should only be provided for the "total" columns.   </t>
    </r>
    <r>
      <rPr>
        <vertAlign val="superscript"/>
        <sz val="11"/>
        <rFont val="Arial"/>
        <family val="2"/>
      </rPr>
      <t>9</t>
    </r>
    <r>
      <rPr>
        <sz val="11"/>
        <rFont val="Arial"/>
        <family val="2"/>
      </rPr>
      <t xml:space="preserve"> A swap is considered to be  a single transaction in that the two legs are  not counted separately. </t>
    </r>
    <r>
      <rPr>
        <vertAlign val="superscript"/>
        <sz val="11"/>
        <rFont val="Arial"/>
        <family val="2"/>
      </rPr>
      <t>10</t>
    </r>
    <r>
      <rPr>
        <sz val="11"/>
        <rFont val="Arial"/>
        <family val="2"/>
      </rPr>
      <t xml:space="preserve"> Including "tomorrow/next day" transactions. </t>
    </r>
    <r>
      <rPr>
        <vertAlign val="superscript"/>
        <sz val="11"/>
        <rFont val="Arial"/>
        <family val="2"/>
      </rPr>
      <t>11</t>
    </r>
    <r>
      <rPr>
        <sz val="11"/>
        <rFont val="Arial"/>
        <family val="2"/>
      </rPr>
      <t xml:space="preserve"> Including currency warrants and multicurrency swaptions. </t>
    </r>
    <r>
      <rPr>
        <vertAlign val="superscript"/>
        <sz val="11"/>
        <rFont val="Arial"/>
        <family val="2"/>
      </rPr>
      <t>12</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13</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</si>
  <si>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t>Table E1: attachment for euro area countries (to be completed only be dealers located in the euro area)</t>
  </si>
  <si>
    <t>Table E2: attachment for euro area countries (to be completed only be dealers located in the euro area)</t>
  </si>
  <si>
    <t>Table E3: attachment for euro area countries (to be completed only be dealers located in the euro area)</t>
  </si>
  <si>
    <t>Table E4: attachment for euro area countries (to be completed only be dealers located in the euro area)</t>
  </si>
  <si>
    <t>Дополнительные сведения к представленному обзору</t>
  </si>
  <si>
    <t>Российская Федерация</t>
  </si>
  <si>
    <t>Количество дней</t>
  </si>
  <si>
    <t>2.       Сведения о репрезентативности информации и концентрации</t>
  </si>
  <si>
    <t>Оборот валютного рынка</t>
  </si>
  <si>
    <t>a)    Число респондентов</t>
  </si>
  <si>
    <t>b)    Оценка доли оборота респондентов в совокупном обороте. (%)</t>
  </si>
  <si>
    <t>c)    Число респондентов, на долю которых приходится  75% совокупного оборота</t>
  </si>
  <si>
    <t>3.       Динамика торговой активности</t>
  </si>
  <si>
    <r>
      <t>a)    Уровень оборота: ниже нормы, норма, выше нормы.</t>
    </r>
    <r>
      <rPr>
        <vertAlign val="superscript"/>
        <sz val="11"/>
        <rFont val="Arial"/>
        <family val="2"/>
      </rPr>
      <t>1</t>
    </r>
  </si>
  <si>
    <r>
      <t xml:space="preserve">       1</t>
    </r>
    <r>
      <rPr>
        <sz val="11"/>
        <rFont val="Arial"/>
        <family val="2"/>
      </rPr>
      <t xml:space="preserve"> Ниже нормы = 1, норма = 2, выше нормы = 3</t>
    </r>
  </si>
  <si>
    <r>
      <t>b)    В сравнении с предыдущими 6 месяцами: снижающаяся, стабильная, растущая</t>
    </r>
    <r>
      <rPr>
        <vertAlign val="superscript"/>
        <sz val="11"/>
        <rFont val="Arial"/>
        <family val="2"/>
      </rPr>
      <t>2</t>
    </r>
  </si>
  <si>
    <r>
      <t xml:space="preserve">       2</t>
    </r>
    <r>
      <rPr>
        <sz val="11"/>
        <rFont val="Arial"/>
        <family val="2"/>
      </rPr>
      <t xml:space="preserve"> Снижающаяся = 1, стабильная = 2, растущая = 3</t>
    </r>
  </si>
  <si>
    <t>4.       Оборот по расчетным форвардным контрактам (без поставки базового актива)</t>
  </si>
  <si>
    <r>
      <t xml:space="preserve">Валюты стран G10 </t>
    </r>
    <r>
      <rPr>
        <vertAlign val="superscript"/>
        <sz val="11"/>
        <rFont val="Arial"/>
        <family val="2"/>
      </rPr>
      <t>1</t>
    </r>
  </si>
  <si>
    <r>
      <t xml:space="preserve">Прочие валюты </t>
    </r>
    <r>
      <rPr>
        <vertAlign val="superscript"/>
        <sz val="11"/>
        <rFont val="Arial"/>
        <family val="2"/>
      </rPr>
      <t>2</t>
    </r>
  </si>
  <si>
    <t>Африка и Ближний восток</t>
  </si>
  <si>
    <t>Азиатско-тихоокеанский регион</t>
  </si>
  <si>
    <t>Европа</t>
  </si>
  <si>
    <t>Латиноамериканский и карибский регион</t>
  </si>
  <si>
    <t>(в миллионах долларов США)</t>
  </si>
  <si>
    <r>
      <t>1</t>
    </r>
    <r>
      <rPr>
        <sz val="11"/>
        <rFont val="Arial"/>
        <family val="2"/>
      </rPr>
      <t xml:space="preserve"> Сделки, в которых производится покупка или продажа валюты стран G10 за валюту стран G10 (валюты G10: CAD, CHF, EUR, GBP, JPY, SEK, USD) </t>
    </r>
  </si>
  <si>
    <r>
      <t>2</t>
    </r>
    <r>
      <rPr>
        <sz val="11"/>
        <rFont val="Arial"/>
        <family val="2"/>
      </rPr>
      <t xml:space="preserve"> Сделки с прочими валютами или сделки, в которых производится покупка или продажа валюты стран G10 за прочие валюты.</t>
    </r>
  </si>
  <si>
    <t>5.     Оценка репрезентативности показателей</t>
  </si>
  <si>
    <t>Детальная структура контрагентов</t>
  </si>
  <si>
    <t>Прайм-брокерские операции</t>
  </si>
  <si>
    <t>Розничные операции</t>
  </si>
  <si>
    <t>Способы заключения сделок</t>
  </si>
  <si>
    <t>a)    Число ответивших респондентов</t>
  </si>
  <si>
    <t>b)    Число респондентов, не ответивших из-за технических сложностей</t>
  </si>
  <si>
    <t>c)    Число респондентов, не ответивших из-за отсутствия операций</t>
  </si>
  <si>
    <t>d)    Оценка репрезентативности (%)</t>
  </si>
  <si>
    <t>6.       Информация о розничных операциях</t>
  </si>
  <si>
    <t>a)    Оценка доли сделок с нерозничными контрагентами (%)</t>
  </si>
  <si>
    <t>b)    Оценка доли сделок частных инвесторов, заключенных  онлайн  (%)</t>
  </si>
  <si>
    <t>c)    Оценка доли голосовых сделок частных инвесторов (%)</t>
  </si>
  <si>
    <t>&lt;--     Sum of a + b + c &lt;&gt; 100%.</t>
  </si>
  <si>
    <t>Оборот в номинальном выражении за апрель 2016</t>
  </si>
  <si>
    <t>1.       Число рабочих дней отчетного периода (апрель 2016)</t>
  </si>
  <si>
    <t>7.       Внутреннее исполнение валютных сделок</t>
  </si>
  <si>
    <t>Оценка доли в процентах в разбивке по инструментам</t>
  </si>
  <si>
    <t>b)    Кассовые сделки</t>
  </si>
  <si>
    <t>c)    Форвардные контракты</t>
  </si>
  <si>
    <t>Таблица А1</t>
  </si>
  <si>
    <r>
      <t xml:space="preserve">Прочие валюты </t>
    </r>
    <r>
      <rPr>
        <b/>
        <vertAlign val="superscript"/>
        <sz val="11"/>
        <rFont val="Arial"/>
        <family val="2"/>
      </rPr>
      <t>2</t>
    </r>
  </si>
  <si>
    <t>Оборот в номинальном выражении за апрель 2016 года</t>
  </si>
  <si>
    <t>Виды операций</t>
  </si>
  <si>
    <t>Российский рубль против остальных валют</t>
  </si>
  <si>
    <r>
      <t xml:space="preserve">Кассовые сделки </t>
    </r>
    <r>
      <rPr>
        <b/>
        <vertAlign val="superscript"/>
        <sz val="11"/>
        <rFont val="Arial"/>
        <family val="2"/>
      </rPr>
      <t>3</t>
    </r>
  </si>
  <si>
    <t>с респондентами</t>
  </si>
  <si>
    <t xml:space="preserve">         резидентами</t>
  </si>
  <si>
    <t xml:space="preserve">         нерезидентами</t>
  </si>
  <si>
    <t>в том числе прайм-брокерские сделки</t>
  </si>
  <si>
    <t>в том числе розничные сделки</t>
  </si>
  <si>
    <t>с прочими финансовыми организациями</t>
  </si>
  <si>
    <t>Общая сумма контрактов</t>
  </si>
  <si>
    <t xml:space="preserve">         с банками-нереспондентами</t>
  </si>
  <si>
    <t xml:space="preserve">         с институциональными инвесторами</t>
  </si>
  <si>
    <t xml:space="preserve">         с хедж-фондами и управляющими компаниями</t>
  </si>
  <si>
    <t xml:space="preserve">         с государственными финансовыми учреждениями</t>
  </si>
  <si>
    <t xml:space="preserve">         нераспределенные</t>
  </si>
  <si>
    <t xml:space="preserve">         с прочими организациями</t>
  </si>
  <si>
    <t>с нефинансовыми организациями (клиентские)</t>
  </si>
  <si>
    <t>Всего</t>
  </si>
  <si>
    <r>
      <t xml:space="preserve">Валютно-процентные свопы </t>
    </r>
    <r>
      <rPr>
        <b/>
        <vertAlign val="superscript"/>
        <sz val="11"/>
        <rFont val="Arial"/>
        <family val="2"/>
      </rPr>
      <t>7</t>
    </r>
  </si>
  <si>
    <t>Куплено</t>
  </si>
  <si>
    <t>Продано</t>
  </si>
  <si>
    <t>Всего опционы</t>
  </si>
  <si>
    <r>
      <t xml:space="preserve">Форвардные контракты </t>
    </r>
    <r>
      <rPr>
        <b/>
        <vertAlign val="superscript"/>
        <sz val="11"/>
        <rFont val="Arial"/>
        <family val="2"/>
      </rPr>
      <t>4</t>
    </r>
  </si>
  <si>
    <t xml:space="preserve">     до 7 дней</t>
  </si>
  <si>
    <t xml:space="preserve">     свыше 7 дней и до 1 года</t>
  </si>
  <si>
    <t xml:space="preserve">     свыше одного года</t>
  </si>
  <si>
    <t xml:space="preserve">в том числе (по расчетным периодам): </t>
  </si>
  <si>
    <r>
      <t>Валютные свопы</t>
    </r>
    <r>
      <rPr>
        <b/>
        <vertAlign val="superscript"/>
        <sz val="11"/>
        <rFont val="Arial"/>
        <family val="2"/>
      </rPr>
      <t xml:space="preserve"> 6</t>
    </r>
  </si>
  <si>
    <r>
      <t xml:space="preserve">в том числе беспоставочные сделки </t>
    </r>
    <r>
      <rPr>
        <i/>
        <vertAlign val="superscript"/>
        <sz val="11"/>
        <rFont val="Arial"/>
        <family val="2"/>
      </rPr>
      <t>5</t>
    </r>
  </si>
  <si>
    <r>
      <t xml:space="preserve">Прочие валюты </t>
    </r>
    <r>
      <rPr>
        <b/>
        <vertAlign val="superscript"/>
        <sz val="11"/>
        <rFont val="Arial"/>
        <family val="2"/>
        <charset val="204"/>
      </rPr>
      <t>2</t>
    </r>
  </si>
  <si>
    <t>Таблица A2</t>
  </si>
  <si>
    <t>(в млн долл. США)</t>
  </si>
  <si>
    <t>Доллар США против остальных валют</t>
  </si>
  <si>
    <r>
      <t xml:space="preserve">Валютно-процентные свопы </t>
    </r>
    <r>
      <rPr>
        <b/>
        <vertAlign val="superscript"/>
        <sz val="11"/>
        <rFont val="Arial"/>
        <family val="2"/>
        <charset val="204"/>
      </rPr>
      <t>7</t>
    </r>
  </si>
  <si>
    <r>
      <t xml:space="preserve">Валютные свопы </t>
    </r>
    <r>
      <rPr>
        <b/>
        <vertAlign val="superscript"/>
        <sz val="11"/>
        <rFont val="Arial"/>
        <family val="2"/>
        <charset val="204"/>
      </rPr>
      <t>6</t>
    </r>
  </si>
  <si>
    <r>
      <t xml:space="preserve">в том числе беспоставочные сделки </t>
    </r>
    <r>
      <rPr>
        <i/>
        <vertAlign val="superscript"/>
        <sz val="11"/>
        <rFont val="Arial"/>
        <family val="2"/>
        <charset val="204"/>
      </rPr>
      <t>5</t>
    </r>
  </si>
  <si>
    <r>
      <t xml:space="preserve">Форвардные контракты </t>
    </r>
    <r>
      <rPr>
        <b/>
        <vertAlign val="superscript"/>
        <sz val="11"/>
        <rFont val="Arial"/>
        <family val="2"/>
        <charset val="204"/>
      </rPr>
      <t>4</t>
    </r>
  </si>
  <si>
    <r>
      <t xml:space="preserve">Кассовые сделки </t>
    </r>
    <r>
      <rPr>
        <b/>
        <vertAlign val="superscript"/>
        <sz val="11"/>
        <rFont val="Arial"/>
        <family val="2"/>
        <charset val="204"/>
      </rPr>
      <t>3</t>
    </r>
  </si>
  <si>
    <t>Опционы</t>
  </si>
  <si>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"total" column and for USD/CNY, USD/INR, USD/KRW, USD/BRL, USD/RUB and USD/TWD.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</si>
  <si>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6 currency pairs as well as for the "other" and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</si>
  <si>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6</t>
    </r>
    <r>
      <rPr>
        <sz val="11"/>
        <rFont val="Arial"/>
        <family val="2"/>
      </rPr>
      <t xml:space="preserve"> A swap is considered to be a single transaction in that the two legs are not counted separately.</t>
    </r>
  </si>
  <si>
    <t>Таблица A3</t>
  </si>
  <si>
    <t>Евро против остальных валют</t>
  </si>
  <si>
    <r>
      <t xml:space="preserve">Оборот по другим парам валют </t>
    </r>
    <r>
      <rPr>
        <b/>
        <vertAlign val="superscript"/>
        <sz val="11"/>
        <rFont val="Arial"/>
        <family val="2"/>
        <charset val="204"/>
      </rPr>
      <t>3</t>
    </r>
  </si>
  <si>
    <r>
      <t xml:space="preserve">Общий оборот </t>
    </r>
    <r>
      <rPr>
        <b/>
        <vertAlign val="superscript"/>
        <sz val="11"/>
        <rFont val="Arial"/>
        <family val="2"/>
        <charset val="204"/>
      </rPr>
      <t>4</t>
    </r>
  </si>
  <si>
    <r>
      <t xml:space="preserve">Кассовые сделки </t>
    </r>
    <r>
      <rPr>
        <b/>
        <vertAlign val="superscript"/>
        <sz val="11"/>
        <rFont val="Arial"/>
        <family val="2"/>
        <charset val="204"/>
      </rPr>
      <t>5</t>
    </r>
  </si>
  <si>
    <r>
      <t xml:space="preserve">Форвардные контракты </t>
    </r>
    <r>
      <rPr>
        <b/>
        <vertAlign val="superscript"/>
        <sz val="11"/>
        <rFont val="Arial"/>
        <family val="2"/>
      </rPr>
      <t>6</t>
    </r>
  </si>
  <si>
    <r>
      <t xml:space="preserve">в том числе беспоставочные сделки </t>
    </r>
    <r>
      <rPr>
        <i/>
        <vertAlign val="superscript"/>
        <sz val="11"/>
        <rFont val="Arial"/>
        <family val="2"/>
      </rPr>
      <t>7</t>
    </r>
  </si>
  <si>
    <r>
      <t>Валютные свопы</t>
    </r>
    <r>
      <rPr>
        <b/>
        <vertAlign val="superscript"/>
        <sz val="11"/>
        <rFont val="Arial"/>
        <family val="2"/>
      </rPr>
      <t xml:space="preserve"> 8</t>
    </r>
  </si>
  <si>
    <r>
      <t xml:space="preserve">Валютно-процентные свопы </t>
    </r>
    <r>
      <rPr>
        <b/>
        <vertAlign val="superscript"/>
        <sz val="11"/>
        <rFont val="Arial"/>
        <family val="2"/>
      </rPr>
      <t>9</t>
    </r>
  </si>
  <si>
    <t>Таблица A4</t>
  </si>
  <si>
    <t>Таблица B</t>
  </si>
  <si>
    <r>
      <t>Структура оборота по операциям с процентными контрактами в одной валюте</t>
    </r>
    <r>
      <rPr>
        <b/>
        <vertAlign val="superscript"/>
        <sz val="14"/>
        <rFont val="Arial"/>
        <family val="2"/>
        <charset val="204"/>
      </rPr>
      <t xml:space="preserve"> 1</t>
    </r>
  </si>
  <si>
    <t>Прочие валюты</t>
  </si>
  <si>
    <t>Соглашения о будущей процентной ставке</t>
  </si>
  <si>
    <r>
      <t xml:space="preserve">Процентные свопы в одной валюте </t>
    </r>
    <r>
      <rPr>
        <b/>
        <vertAlign val="superscript"/>
        <sz val="11"/>
        <rFont val="Arial"/>
        <family val="2"/>
      </rPr>
      <t>2</t>
    </r>
  </si>
  <si>
    <t>Общая сумма валютных контрактов</t>
  </si>
  <si>
    <t xml:space="preserve">Total </t>
  </si>
  <si>
    <t>Голосовые</t>
  </si>
  <si>
    <t>Электронные</t>
  </si>
  <si>
    <t>Прямые</t>
  </si>
  <si>
    <t>С посредником</t>
  </si>
  <si>
    <r>
      <t>Всего</t>
    </r>
    <r>
      <rPr>
        <b/>
        <vertAlign val="superscript"/>
        <sz val="14"/>
        <rFont val="Arial"/>
        <family val="2"/>
      </rPr>
      <t xml:space="preserve"> 1</t>
    </r>
  </si>
  <si>
    <t>Таблица C</t>
  </si>
  <si>
    <t>Прочие</t>
  </si>
  <si>
    <t>Кассовые сделки</t>
  </si>
  <si>
    <t>Структура оборота валютного рынка и рынка производных финансовых инструментов по методу исполнения сделок</t>
  </si>
  <si>
    <r>
      <t xml:space="preserve">Основные показатели внутреннего валютного рынка и рынка производных инструментов </t>
    </r>
    <r>
      <rPr>
        <b/>
        <vertAlign val="superscript"/>
        <sz val="14"/>
        <rFont val="Arial"/>
        <family val="2"/>
        <charset val="204"/>
      </rPr>
      <t>1</t>
    </r>
  </si>
  <si>
    <r>
      <t>Основные показатели внутреннего валютного рынка и рынка производных инструментов</t>
    </r>
    <r>
      <rPr>
        <b/>
        <vertAlign val="superscript"/>
        <sz val="14"/>
        <rFont val="Arial"/>
        <family val="2"/>
        <charset val="204"/>
      </rPr>
      <t>1</t>
    </r>
  </si>
  <si>
    <t>Торговые системы, принадлежащие банку</t>
  </si>
  <si>
    <t>Валютные свопы</t>
  </si>
  <si>
    <t>Валютно-процентные свопы</t>
  </si>
  <si>
    <t>По каждой из валют, против всех валют ²</t>
  </si>
  <si>
    <t>Обзор внутреннего валютного рынка и рынка производных инструментов</t>
  </si>
  <si>
    <r>
      <t xml:space="preserve">в том числе сделки со связанными контрагентами </t>
    </r>
    <r>
      <rPr>
        <vertAlign val="superscript"/>
        <sz val="11"/>
        <rFont val="Arial"/>
        <family val="2"/>
      </rPr>
      <t>5</t>
    </r>
  </si>
  <si>
    <r>
      <t xml:space="preserve">Общая сумма процентных контрактов </t>
    </r>
    <r>
      <rPr>
        <b/>
        <vertAlign val="superscript"/>
        <sz val="11"/>
        <rFont val="Arial"/>
        <family val="2"/>
      </rPr>
      <t>4</t>
    </r>
  </si>
  <si>
    <t>Прочие операции</t>
  </si>
  <si>
    <t>Форвардные контракты</t>
  </si>
  <si>
    <r>
      <t xml:space="preserve">1 </t>
    </r>
    <r>
      <rPr>
        <sz val="11"/>
        <rFont val="Arial"/>
        <family val="2"/>
      </rPr>
      <t xml:space="preserve">Сумма значений оборота по операциям в графе "Всего" соответствует показателям таблицы А3 с учетом разбивки по типам контрагентов. </t>
    </r>
  </si>
  <si>
    <r>
      <t xml:space="preserve">Прочие операции </t>
    </r>
    <r>
      <rPr>
        <vertAlign val="superscript"/>
        <sz val="11"/>
        <rFont val="Arial"/>
        <family val="2"/>
      </rPr>
      <t>3</t>
    </r>
  </si>
  <si>
    <t>в том числе беспоставочные сделки</t>
  </si>
  <si>
    <r>
      <t>Валютные свопы</t>
    </r>
    <r>
      <rPr>
        <b/>
        <vertAlign val="superscript"/>
        <sz val="11"/>
        <rFont val="Arial"/>
        <family val="2"/>
      </rPr>
      <t xml:space="preserve"> 5</t>
    </r>
  </si>
  <si>
    <t>Прочие электронные системы коммуникации</t>
  </si>
  <si>
    <r>
      <t xml:space="preserve">Валютно-процентные свопы </t>
    </r>
    <r>
      <rPr>
        <b/>
        <vertAlign val="superscript"/>
        <sz val="11"/>
        <rFont val="Arial"/>
        <family val="2"/>
      </rPr>
      <t>6</t>
    </r>
  </si>
  <si>
    <t>d)   Валютные свопы</t>
  </si>
  <si>
    <t>e)    Валютно-процентные свопы</t>
  </si>
  <si>
    <t>f)     Опционы</t>
  </si>
  <si>
    <t>g)    Прочие операции</t>
  </si>
  <si>
    <t>a)    Все валютные контракты</t>
  </si>
  <si>
    <t>RUSSIA</t>
  </si>
  <si>
    <r>
      <t xml:space="preserve">Other products </t>
    </r>
    <r>
      <rPr>
        <b/>
        <vertAlign val="superscript"/>
        <sz val="11"/>
        <rFont val="Arial"/>
        <family val="2"/>
      </rPr>
      <t>10</t>
    </r>
  </si>
  <si>
    <r>
      <t xml:space="preserve">o/w related party trades </t>
    </r>
    <r>
      <rPr>
        <i/>
        <vertAlign val="superscript"/>
        <sz val="11"/>
        <rFont val="Arial"/>
        <family val="2"/>
      </rPr>
      <t>11</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</si>
  <si>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 xml:space="preserve">3  </t>
    </r>
    <r>
      <rPr>
        <sz val="11"/>
        <rFont val="Arial"/>
        <family val="2"/>
      </rPr>
      <t xml:space="preserve">"Residual" covers all currency pairs except those involving the domestic currency, the USD, the EUR, and the JPY.   </t>
    </r>
    <r>
      <rPr>
        <vertAlign val="superscript"/>
        <sz val="11"/>
        <rFont val="Arial"/>
        <family val="2"/>
      </rPr>
      <t>4</t>
    </r>
    <r>
      <rPr>
        <sz val="11"/>
        <rFont val="Arial"/>
        <family val="2"/>
      </rPr>
      <t xml:space="preserve"> Covers the sum of the totals in tables A1, A2, A3 and the column "Residual".   </t>
    </r>
    <r>
      <rPr>
        <vertAlign val="superscript"/>
        <sz val="11"/>
        <rFont val="Arial"/>
        <family val="2"/>
      </rPr>
      <t xml:space="preserve">5 </t>
    </r>
    <r>
      <rPr>
        <sz val="11"/>
        <rFont val="Arial"/>
        <family val="2"/>
      </rPr>
      <t xml:space="preserve"> Excluding "tomorrow/next day" transactions.   </t>
    </r>
    <r>
      <rPr>
        <vertAlign val="superscript"/>
        <sz val="11"/>
        <rFont val="Arial"/>
        <family val="2"/>
      </rPr>
      <t>6</t>
    </r>
    <r>
      <rPr>
        <sz val="11"/>
        <rFont val="Arial"/>
        <family val="2"/>
      </rPr>
      <t xml:space="preserve"> Including non-deliverable forwards and other contracts-for-differences.   </t>
    </r>
    <r>
      <rPr>
        <vertAlign val="superscript"/>
        <sz val="11"/>
        <rFont val="Arial"/>
        <family val="2"/>
      </rPr>
      <t>7</t>
    </r>
    <r>
      <rPr>
        <sz val="11"/>
        <rFont val="Arial"/>
        <family val="2"/>
      </rPr>
      <t xml:space="preserve"> Data should only be provided for the "total" columns.   </t>
    </r>
    <r>
      <rPr>
        <vertAlign val="superscript"/>
        <sz val="11"/>
        <rFont val="Arial"/>
        <family val="2"/>
      </rPr>
      <t>8</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9</t>
    </r>
    <r>
      <rPr>
        <sz val="11"/>
        <rFont val="Arial"/>
        <family val="2"/>
      </rPr>
      <t xml:space="preserve"> A swap is considered to be a single transaction in that the two legs are not counted  separately.    </t>
    </r>
    <r>
      <rPr>
        <vertAlign val="superscript"/>
        <sz val="11"/>
        <rFont val="Arial"/>
        <family val="2"/>
      </rPr>
      <t>10</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11</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r>
  </si>
  <si>
    <r>
      <t xml:space="preserve">Прочие операции </t>
    </r>
    <r>
      <rPr>
        <b/>
        <vertAlign val="superscript"/>
        <sz val="11"/>
        <rFont val="Arial"/>
        <family val="2"/>
      </rPr>
      <t>10</t>
    </r>
  </si>
  <si>
    <r>
      <t xml:space="preserve">в том числе сделки со связанными контрагентами </t>
    </r>
    <r>
      <rPr>
        <i/>
        <vertAlign val="superscript"/>
        <sz val="11"/>
        <rFont val="Arial"/>
        <family val="2"/>
      </rPr>
      <t>11</t>
    </r>
  </si>
  <si>
    <r>
      <t>1</t>
    </r>
    <r>
      <rPr>
        <sz val="11"/>
        <rFont val="Arial"/>
        <family val="2"/>
      </rPr>
      <t xml:space="preserve"> Все операции, включающие несколько валют, в том числе контракты на процентные ставки и валютные курсы. </t>
    </r>
    <r>
      <rPr>
        <vertAlign val="superscript"/>
        <sz val="11"/>
        <rFont val="Arial"/>
        <family val="2"/>
      </rPr>
      <t>2</t>
    </r>
    <r>
      <rPr>
        <sz val="11"/>
        <rFont val="Arial"/>
        <family val="2"/>
      </rPr>
      <t xml:space="preserve">  В графу "Прочие валюты" включаются сделки, с валютами не указанными в отдельной графе данной таблицы. Детальная структура оборота по "прочим  валютам" приведена в таблице А4. </t>
    </r>
    <r>
      <rPr>
        <vertAlign val="superscript"/>
        <sz val="11"/>
        <rFont val="Arial"/>
        <family val="2"/>
      </rPr>
      <t>3</t>
    </r>
    <r>
      <rPr>
        <sz val="11"/>
        <rFont val="Arial"/>
        <family val="2"/>
      </rPr>
      <t xml:space="preserve"> Исключая кассовые сделки "валютный своп".   </t>
    </r>
    <r>
      <rPr>
        <vertAlign val="superscript"/>
        <sz val="11"/>
        <rFont val="Arial"/>
        <family val="2"/>
      </rPr>
      <t>4</t>
    </r>
    <r>
      <rPr>
        <sz val="11"/>
        <rFont val="Arial"/>
        <family val="2"/>
      </rPr>
      <t xml:space="preserve"> Включая беспоставочные форвардные контракты и прочие контракты на разницу валютных курсов.   </t>
    </r>
    <r>
      <rPr>
        <vertAlign val="superscript"/>
        <sz val="11"/>
        <rFont val="Arial"/>
        <family val="2"/>
      </rPr>
      <t>5</t>
    </r>
    <r>
      <rPr>
        <sz val="11"/>
        <rFont val="Arial"/>
        <family val="2"/>
      </rPr>
      <t xml:space="preserve"> Данные представлены для графы "Всего", а также для граф USD/CNY, USD/INR, USD/KRW, USD/BRL, USD/RUB и USD/TWD.   </t>
    </r>
    <r>
      <rPr>
        <vertAlign val="superscript"/>
        <sz val="11"/>
        <rFont val="Arial"/>
        <family val="2"/>
      </rPr>
      <t>6</t>
    </r>
    <r>
      <rPr>
        <sz val="11"/>
        <rFont val="Arial"/>
        <family val="2"/>
      </rPr>
      <t xml:space="preserve"> При расчете величины оборота по операциям "валютный своп" две части сделки учитываются как одна сделка. Включаются сделки валютный своп со сроком "overnight" и "tomorrow/next day".   </t>
    </r>
    <r>
      <rPr>
        <vertAlign val="superscript"/>
        <sz val="11"/>
        <rFont val="Arial"/>
        <family val="2"/>
      </rPr>
      <t>7</t>
    </r>
    <r>
      <rPr>
        <sz val="11"/>
        <rFont val="Arial"/>
        <family val="2"/>
      </rPr>
      <t xml:space="preserve"> При расчете величины оборота по операциям "валютно-процентный своп" две части сделки учитываются как одна сделка. </t>
    </r>
  </si>
  <si>
    <r>
      <t>1</t>
    </r>
    <r>
      <rPr>
        <sz val="11"/>
        <rFont val="Arial"/>
        <family val="2"/>
      </rPr>
      <t xml:space="preserve"> Все операции, включающие несколько валют, в том числе контракты на процентные ставки и валютные курсы.   </t>
    </r>
    <r>
      <rPr>
        <vertAlign val="superscript"/>
        <sz val="11"/>
        <rFont val="Arial"/>
        <family val="2"/>
      </rPr>
      <t>2</t>
    </r>
    <r>
      <rPr>
        <sz val="11"/>
        <rFont val="Arial"/>
        <family val="2"/>
      </rPr>
      <t xml:space="preserve"> В графу "Прочие валюты" включаются сделки, с валютами не указанными в отдельной графе данной таблицы. Детальная структура оборота по "прочим  валютам" приведена в таблице А4.   </t>
    </r>
    <r>
      <rPr>
        <vertAlign val="superscript"/>
        <sz val="11"/>
        <rFont val="Arial"/>
        <family val="2"/>
      </rPr>
      <t>3</t>
    </r>
    <r>
      <rPr>
        <sz val="11"/>
        <rFont val="Arial"/>
        <family val="2"/>
      </rPr>
      <t xml:space="preserve"> Исключая кассовые сделки "валютный своп".   </t>
    </r>
    <r>
      <rPr>
        <vertAlign val="superscript"/>
        <sz val="11"/>
        <rFont val="Arial"/>
        <family val="2"/>
      </rPr>
      <t>4</t>
    </r>
    <r>
      <rPr>
        <sz val="11"/>
        <rFont val="Arial"/>
        <family val="2"/>
      </rPr>
      <t xml:space="preserve"> Включая беспоставочные форвардные контракты и прочие контракты на разницу валютных курсов.  </t>
    </r>
    <r>
      <rPr>
        <vertAlign val="superscript"/>
        <sz val="11"/>
        <rFont val="Arial"/>
        <family val="2"/>
      </rPr>
      <t>5</t>
    </r>
    <r>
      <rPr>
        <sz val="11"/>
        <rFont val="Arial"/>
        <family val="2"/>
      </rPr>
      <t xml:space="preserve"> Данные представлены по 6 графам валютных пар, а также для граф "Прочие валюты" и "Всего".   </t>
    </r>
    <r>
      <rPr>
        <vertAlign val="superscript"/>
        <sz val="11"/>
        <rFont val="Arial"/>
        <family val="2"/>
      </rPr>
      <t>6</t>
    </r>
    <r>
      <rPr>
        <sz val="11"/>
        <rFont val="Arial"/>
        <family val="2"/>
      </rPr>
      <t xml:space="preserve"> При расчете величины оборота по операциям "валютный своп" две части сделки учитываются как одна сделка. Включаются сделки валютный своп со сроком "overnight" и "tomorrow/next day".   7 При расчете величины оборота по операциям "валютно-процентный своп" две части сделки учитываются как одна сделка.   </t>
    </r>
  </si>
  <si>
    <t>Торговые площадки с ограниченным доступом</t>
  </si>
  <si>
    <t>Нераспреде-
ленные</t>
  </si>
  <si>
    <r>
      <t>1</t>
    </r>
    <r>
      <rPr>
        <sz val="11"/>
        <rFont val="Arial"/>
        <family val="2"/>
      </rPr>
      <t xml:space="preserve"> Все операции, включающие несколько валют, в том числе контракты на процентные ставки и валютные курсы.    </t>
    </r>
    <r>
      <rPr>
        <vertAlign val="superscript"/>
        <sz val="11"/>
        <rFont val="Arial"/>
        <family val="2"/>
      </rPr>
      <t>2</t>
    </r>
    <r>
      <rPr>
        <sz val="11"/>
        <rFont val="Arial"/>
        <family val="2"/>
      </rPr>
      <t xml:space="preserve"> Учитываются только сделки, которые включаются в расчет графы "Прочие валюты" таблиц А1, А2 и А3 и графы "Оборот по другим парам валют" таблицы А3. Оборот по сделкам с российским рублем, долларом США, евро и японской иеной и любой валютой, указанной в таблице А4, соответствует значениям в графах "Прочие валюты" таблиц  A1, A2 и A3. Сделки, в которых обе валюты указаны в данной таблице, учитываются по отдельности в графах для соответствующих валют, в сумме составляя 200% оборота; оборот по данным сделкам соответствует обороту в графе "Оборот по другим парам валют" таблицы A3.   </t>
    </r>
    <r>
      <rPr>
        <vertAlign val="superscript"/>
        <sz val="11"/>
        <rFont val="Arial"/>
        <family val="2"/>
      </rPr>
      <t>3</t>
    </r>
    <r>
      <rPr>
        <sz val="11"/>
        <rFont val="Arial"/>
        <family val="2"/>
      </rPr>
      <t xml:space="preserve"> Исключая кассовые сделки "валютный своп".  </t>
    </r>
    <r>
      <rPr>
        <vertAlign val="superscript"/>
        <sz val="11"/>
        <rFont val="Arial"/>
        <family val="2"/>
      </rPr>
      <t>4</t>
    </r>
    <r>
      <rPr>
        <sz val="11"/>
        <rFont val="Arial"/>
        <family val="2"/>
      </rPr>
      <t xml:space="preserve"> Включая беспоставочные форвардные контракты и прочие контракты на разницу валютных курсов.  </t>
    </r>
    <r>
      <rPr>
        <vertAlign val="superscript"/>
        <sz val="11"/>
        <rFont val="Arial"/>
        <family val="2"/>
      </rPr>
      <t>5</t>
    </r>
    <r>
      <rPr>
        <sz val="11"/>
        <rFont val="Arial"/>
        <family val="2"/>
      </rPr>
      <t xml:space="preserve">  При расчете величины оборота по операциям "валютный своп" две части сделки учитываются как одна сделка. Включаются сделки валютный своп со сроком "overnight" и "tomorrow/next day".   6 При расчете величины оборота по операциям "валютно-процентный своп" две части сделки учитываются как одна сделка.   </t>
    </r>
  </si>
  <si>
    <t>Японская иена против остальных валют</t>
  </si>
  <si>
    <r>
      <t>1</t>
    </r>
    <r>
      <rPr>
        <sz val="11"/>
        <rFont val="Arial"/>
        <family val="2"/>
      </rPr>
      <t xml:space="preserve"> Все операции, включающие несколько валют, в том числе контракты на процентные ставки и валютные курсы.  </t>
    </r>
    <r>
      <rPr>
        <vertAlign val="superscript"/>
        <sz val="11"/>
        <rFont val="Arial"/>
        <family val="2"/>
      </rPr>
      <t>2</t>
    </r>
    <r>
      <rPr>
        <sz val="11"/>
        <rFont val="Arial"/>
        <family val="2"/>
      </rPr>
      <t xml:space="preserve"> В графу "Прочие валюты" включаются сделки, с валютами не указанными в отдельной графе данной таблицы. Детальная структура оборота по "прочим  валютам" приведена в таблице А4. </t>
    </r>
    <r>
      <rPr>
        <vertAlign val="superscript"/>
        <sz val="11"/>
        <rFont val="Arial"/>
        <family val="2"/>
      </rPr>
      <t>3</t>
    </r>
    <r>
      <rPr>
        <sz val="11"/>
        <rFont val="Arial"/>
        <family val="2"/>
        <charset val="204"/>
      </rPr>
      <t xml:space="preserve">  В графе "Оборот по другим парам валют" учитываются сделки с валютными парами, исключающими российский рубль, доллар США, евро и японскую иену. </t>
    </r>
    <r>
      <rPr>
        <sz val="11"/>
        <rFont val="Arial"/>
        <family val="2"/>
      </rPr>
      <t xml:space="preserve">  </t>
    </r>
    <r>
      <rPr>
        <vertAlign val="superscript"/>
        <sz val="11"/>
        <rFont val="Arial"/>
        <family val="2"/>
      </rPr>
      <t>4</t>
    </r>
    <r>
      <rPr>
        <sz val="11"/>
        <rFont val="Arial"/>
        <family val="2"/>
      </rPr>
      <t xml:space="preserve"> В графе "Общий оборот" представлена сумма граф "Всего" таблиц А1, А2 и А3  и графы "Оборот по другим парам валют".   </t>
    </r>
    <r>
      <rPr>
        <vertAlign val="superscript"/>
        <sz val="11"/>
        <rFont val="Arial"/>
        <family val="2"/>
      </rPr>
      <t xml:space="preserve">5 </t>
    </r>
    <r>
      <rPr>
        <sz val="11"/>
        <rFont val="Arial"/>
        <family val="2"/>
      </rPr>
      <t xml:space="preserve"> Исключая кассовые сделки "валютный своп".  </t>
    </r>
    <r>
      <rPr>
        <vertAlign val="superscript"/>
        <sz val="11"/>
        <rFont val="Arial"/>
        <family val="2"/>
      </rPr>
      <t>6</t>
    </r>
    <r>
      <rPr>
        <sz val="11"/>
        <rFont val="Arial"/>
        <family val="2"/>
      </rPr>
      <t xml:space="preserve"> Включая беспоставочные форвардные контракты и прочие контракты на разницу валютных курсов.    </t>
    </r>
    <r>
      <rPr>
        <vertAlign val="superscript"/>
        <sz val="11"/>
        <rFont val="Arial"/>
        <family val="2"/>
      </rPr>
      <t>7</t>
    </r>
    <r>
      <rPr>
        <sz val="11"/>
        <rFont val="Arial"/>
        <family val="2"/>
      </rPr>
      <t xml:space="preserve"> Значения представлены только для граф "Всего".   </t>
    </r>
    <r>
      <rPr>
        <vertAlign val="superscript"/>
        <sz val="11"/>
        <rFont val="Arial"/>
        <family val="2"/>
      </rPr>
      <t>8</t>
    </r>
    <r>
      <rPr>
        <sz val="11"/>
        <rFont val="Arial"/>
        <family val="2"/>
      </rPr>
      <t xml:space="preserve">  При расчете величины оборота по операциям "валютный своп" две части сделки учитываются как одна сделка. Включаются сделки валютный своп со сроком "overnight" и "tomorrow/next day".  9 При расчете величины оборота по операциям "валютно-процентный своп" две части сделки учитываются как одна сделка  </t>
    </r>
    <r>
      <rPr>
        <vertAlign val="superscript"/>
        <sz val="11"/>
        <rFont val="Arial"/>
        <family val="2"/>
      </rPr>
      <t>10</t>
    </r>
    <r>
      <rPr>
        <sz val="11"/>
        <rFont val="Arial"/>
        <family val="2"/>
      </rPr>
      <t xml:space="preserve"> Любые виды операций с использованием заемных средств и/или в которых номинальная сумма варьируется, а разбивка сделки на части нецелесообразна.   </t>
    </r>
    <r>
      <rPr>
        <vertAlign val="superscript"/>
        <sz val="11"/>
        <rFont val="Arial"/>
        <family val="2"/>
      </rPr>
      <t>11</t>
    </r>
    <r>
      <rPr>
        <sz val="11"/>
        <rFont val="Arial"/>
        <family val="2"/>
      </rPr>
      <t xml:space="preserve"> Сделки с другими подразделениями (офисами), с филиалами и представительствами, а также с аффилированными компаниями (вне зависимости от места нахождения контрагента).  В отчет не включаются компенсационные сделки, а также сделки, заключенные в целях облегчения внутреннего бухгалтерского учета и внутреннего риск-менеджмента в организации.   </t>
    </r>
  </si>
  <si>
    <r>
      <t>1</t>
    </r>
    <r>
      <rPr>
        <sz val="11"/>
        <rFont val="Arial"/>
        <family val="2"/>
      </rPr>
      <t xml:space="preserve"> Все операции, включающие только одну валюту, в том числе контракты на процентные ставки с типом обмена ставок "фиксированная/плавающая" и "плавающая/плавающая".   </t>
    </r>
    <r>
      <rPr>
        <vertAlign val="superscript"/>
        <sz val="11"/>
        <rFont val="Arial"/>
        <family val="2"/>
      </rPr>
      <t>2</t>
    </r>
    <r>
      <rPr>
        <sz val="11"/>
        <rFont val="Arial"/>
        <family val="2"/>
      </rPr>
      <t xml:space="preserve"> При расчете величины оборота по операциям "процентный своп" две части сделки учитываются как одна сделка.    </t>
    </r>
    <r>
      <rPr>
        <vertAlign val="superscript"/>
        <sz val="11"/>
        <rFont val="Arial"/>
        <family val="2"/>
      </rPr>
      <t>3</t>
    </r>
    <r>
      <rPr>
        <sz val="11"/>
        <rFont val="Arial"/>
        <family val="2"/>
      </rPr>
      <t xml:space="preserve"> Любые виды операций с использованием заемных средств и/или в которых номинальная сумма варьируется, а разбивка сделки на части нецелесообразна.  </t>
    </r>
    <r>
      <rPr>
        <vertAlign val="superscript"/>
        <sz val="11"/>
        <rFont val="Arial"/>
        <family val="2"/>
      </rPr>
      <t>4</t>
    </r>
    <r>
      <rPr>
        <sz val="11"/>
        <rFont val="Arial"/>
        <family val="2"/>
      </rPr>
      <t xml:space="preserve"> Включаются соглашения о процентной ставке, процентные свопы, опционы и прочие операции. </t>
    </r>
    <r>
      <rPr>
        <vertAlign val="superscript"/>
        <sz val="11"/>
        <rFont val="Arial"/>
        <family val="2"/>
      </rPr>
      <t>5</t>
    </r>
    <r>
      <rPr>
        <sz val="11"/>
        <rFont val="Arial"/>
        <family val="2"/>
      </rPr>
      <t xml:space="preserve"> Сделки с другими подразделениями (офисами), с филиалами и представительствами, а также с аффилированными компаниями (вне зависимости от места нахождения контрагента).  В отчет не включаются компенсационные сделки, а также сделки, заключенные в целях облегчения внутреннего бухгалтерского учета и внутреннего риск-менеджмента в организации.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</si>
</sst>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9" formatCode="_(* #,##0.00_);_(* \(#,##0.00\);_(* &quot;-&quot;??_);_(@_)"/>
    <numFmt numFmtId="207" formatCode="#,##0.0000"/>
    <numFmt numFmtId="208" formatCode="#,##0.0\ ;\–#,##0.0\ ;\–\ "/>
    <numFmt numFmtId="210" formatCode="#,##0;\–#,##0;\–\ "/>
  </numFmts>
  <fonts count="85">
    <font>
      <sz val="9"/>
      <name val="Helvetica 65"/>
    </font>
    <font>
      <sz val="9"/>
      <name val="Helvetica 65"/>
    </font>
    <font>
      <sz val="14"/>
      <name val="TimesNewRomanPS"/>
    </font>
    <font>
      <sz val="14"/>
      <name val="Helvetica 65"/>
    </font>
    <font>
      <sz val="11"/>
      <name val="Helvetica 65"/>
    </font>
    <font>
      <vertAlign val="superscript"/>
      <sz val="11"/>
      <name val="TimesNewRomanPS"/>
    </font>
    <font>
      <b/>
      <vertAlign val="superscript"/>
      <sz val="11"/>
      <name val="TimesNewRomanPS"/>
    </font>
    <font>
      <sz val="10"/>
      <name val="Arial"/>
      <family val="2"/>
    </font>
    <font>
      <sz val="8"/>
      <name val="Arial"/>
      <family val="2"/>
    </font>
    <font>
      <b/>
      <sz val="14"/>
      <name val="Arial"/>
      <family val="2"/>
    </font>
    <font>
      <b/>
      <sz val="12"/>
      <name val="Arial"/>
      <family val="2"/>
    </font>
    <font>
      <sz val="10"/>
      <name val="Arial"/>
      <family val="2"/>
    </font>
    <font>
      <b/>
      <sz val="10"/>
      <name val="Arial"/>
      <family val="2"/>
    </font>
    <font>
      <sz val="12"/>
      <color indexed="9"/>
      <name val="Arial"/>
      <family val="2"/>
    </font>
    <font>
      <sz val="12"/>
      <name val="Arial"/>
      <family val="2"/>
    </font>
    <font>
      <sz val="8"/>
      <name val="Helvetica 65"/>
    </font>
    <font>
      <b/>
      <sz val="14"/>
      <color indexed="9"/>
      <name val="TimesNewRomanPS"/>
    </font>
    <font>
      <b/>
      <sz val="14"/>
      <color indexed="9"/>
      <name val="Arial"/>
      <family val="2"/>
    </font>
    <font>
      <sz val="10"/>
      <color indexed="9"/>
      <name val="Arial"/>
      <family val="2"/>
    </font>
    <font>
      <b/>
      <sz val="16"/>
      <name val="TimesNewRomanPS"/>
    </font>
    <font>
      <sz val="14"/>
      <name val="Arial"/>
      <family val="2"/>
    </font>
    <font>
      <sz val="10"/>
      <color indexed="8"/>
      <name val="Arial"/>
      <family val="2"/>
    </font>
    <font>
      <sz val="11"/>
      <name val="Arial"/>
      <family val="2"/>
    </font>
    <font>
      <vertAlign val="superscript"/>
      <sz val="11"/>
      <name val="Arial"/>
      <family val="2"/>
    </font>
    <font>
      <b/>
      <sz val="14"/>
      <color indexed="8"/>
      <name val="Helvetica 65"/>
    </font>
    <font>
      <b/>
      <sz val="11"/>
      <name val="Arial"/>
      <family val="2"/>
    </font>
    <font>
      <b/>
      <vertAlign val="superscript"/>
      <sz val="11"/>
      <name val="Arial"/>
      <family val="2"/>
    </font>
    <font>
      <b/>
      <vertAlign val="superscript"/>
      <sz val="14"/>
      <name val="Arial"/>
      <family val="2"/>
    </font>
    <font>
      <b/>
      <u/>
      <sz val="11"/>
      <name val="Arial"/>
      <family val="2"/>
    </font>
    <font>
      <b/>
      <i/>
      <sz val="11"/>
      <name val="Arial"/>
      <family val="2"/>
    </font>
    <font>
      <sz val="9"/>
      <name val="Arial"/>
      <family val="2"/>
    </font>
    <font>
      <sz val="12"/>
      <color indexed="21"/>
      <name val="Arial"/>
      <family val="2"/>
    </font>
    <font>
      <sz val="9"/>
      <color indexed="21"/>
      <name val="Arial"/>
      <family val="2"/>
    </font>
    <font>
      <sz val="10"/>
      <color indexed="21"/>
      <name val="Arial"/>
      <family val="2"/>
    </font>
    <font>
      <i/>
      <sz val="11"/>
      <name val="Arial"/>
      <family val="2"/>
    </font>
    <font>
      <i/>
      <sz val="9"/>
      <color indexed="21"/>
      <name val="Arial"/>
      <family val="2"/>
    </font>
    <font>
      <sz val="16"/>
      <name val="Arial"/>
      <family val="2"/>
    </font>
    <font>
      <sz val="8"/>
      <name val="Arial"/>
      <family val="2"/>
    </font>
    <font>
      <u/>
      <sz val="11"/>
      <name val="Arial"/>
      <family val="2"/>
    </font>
    <font>
      <sz val="11"/>
      <color indexed="21"/>
      <name val="Arial"/>
      <family val="2"/>
    </font>
    <font>
      <sz val="11"/>
      <name val="Arial"/>
      <family val="2"/>
    </font>
    <font>
      <sz val="11"/>
      <color indexed="9"/>
      <name val="Arial"/>
      <family val="2"/>
    </font>
    <font>
      <b/>
      <sz val="11"/>
      <name val="Arial"/>
      <family val="2"/>
    </font>
    <font>
      <sz val="14"/>
      <name val="Arial"/>
      <family val="2"/>
    </font>
    <font>
      <sz val="14"/>
      <color indexed="9"/>
      <name val="Arial"/>
      <family val="2"/>
    </font>
    <font>
      <b/>
      <sz val="14"/>
      <name val="Arial"/>
      <family val="2"/>
    </font>
    <font>
      <i/>
      <vertAlign val="superscript"/>
      <sz val="11"/>
      <name val="Arial"/>
      <family val="2"/>
    </font>
    <font>
      <b/>
      <sz val="16"/>
      <color indexed="10"/>
      <name val="Arial"/>
      <family val="2"/>
    </font>
    <font>
      <b/>
      <sz val="11"/>
      <color indexed="9"/>
      <name val="Arial"/>
      <family val="2"/>
    </font>
    <font>
      <b/>
      <sz val="14"/>
      <color indexed="12"/>
      <name val="Arial"/>
      <family val="2"/>
    </font>
    <font>
      <b/>
      <u/>
      <sz val="14"/>
      <name val="Arial"/>
      <family val="2"/>
    </font>
    <font>
      <b/>
      <i/>
      <sz val="14"/>
      <name val="Arial"/>
      <family val="2"/>
    </font>
    <font>
      <vertAlign val="superscript"/>
      <sz val="16"/>
      <name val="Arial"/>
      <family val="2"/>
    </font>
    <font>
      <sz val="10"/>
      <color indexed="21"/>
      <name val="Arial"/>
      <family val="2"/>
    </font>
    <font>
      <sz val="9"/>
      <color indexed="21"/>
      <name val="Arial"/>
      <family val="2"/>
    </font>
    <font>
      <i/>
      <sz val="8"/>
      <name val="Arial"/>
      <family val="2"/>
    </font>
    <font>
      <sz val="8"/>
      <color indexed="21"/>
      <name val="Arial"/>
      <family val="2"/>
    </font>
    <font>
      <i/>
      <sz val="8"/>
      <color indexed="21"/>
      <name val="Arial"/>
      <family val="2"/>
    </font>
    <font>
      <b/>
      <sz val="8"/>
      <name val="Arial"/>
      <family val="2"/>
    </font>
    <font>
      <sz val="14"/>
      <color indexed="9"/>
      <name val="Arial"/>
      <family val="2"/>
    </font>
    <font>
      <i/>
      <sz val="8"/>
      <name val="Helvetica 65"/>
    </font>
    <font>
      <i/>
      <sz val="11"/>
      <name val="Helvetica 65"/>
    </font>
    <font>
      <sz val="10"/>
      <color indexed="8"/>
      <name val="Arial"/>
      <family val="2"/>
    </font>
    <font>
      <b/>
      <sz val="14"/>
      <color indexed="8"/>
      <name val="Arial"/>
      <family val="2"/>
    </font>
    <font>
      <sz val="14"/>
      <color indexed="8"/>
      <name val="Arial"/>
      <family val="2"/>
    </font>
    <font>
      <sz val="11"/>
      <color indexed="8"/>
      <name val="Arial"/>
      <family val="2"/>
    </font>
    <font>
      <sz val="11"/>
      <color indexed="9"/>
      <name val="Arial"/>
      <family val="2"/>
    </font>
    <font>
      <b/>
      <sz val="11"/>
      <color indexed="8"/>
      <name val="Arial"/>
      <family val="2"/>
    </font>
    <font>
      <sz val="11"/>
      <color indexed="9"/>
      <name val="Helvetica 65"/>
    </font>
    <font>
      <sz val="11"/>
      <color indexed="81"/>
      <name val="Arial"/>
      <family val="2"/>
    </font>
    <font>
      <sz val="9"/>
      <color indexed="81"/>
      <name val="Tahoma"/>
      <family val="2"/>
    </font>
    <font>
      <b/>
      <sz val="9"/>
      <color indexed="81"/>
      <name val="Tahoma"/>
      <family val="2"/>
    </font>
    <font>
      <sz val="10"/>
      <name val="Arial"/>
      <family val="2"/>
      <charset val="204"/>
    </font>
    <font>
      <sz val="8"/>
      <name val="Arial"/>
      <family val="2"/>
      <charset val="204"/>
    </font>
    <font>
      <sz val="11"/>
      <name val="Arial"/>
      <family val="2"/>
      <charset val="204"/>
    </font>
    <font>
      <b/>
      <sz val="10"/>
      <color indexed="9"/>
      <name val="Arial"/>
      <family val="2"/>
    </font>
    <font>
      <sz val="9"/>
      <color indexed="9"/>
      <name val="Helvetica 65"/>
    </font>
    <font>
      <b/>
      <sz val="10"/>
      <color indexed="8"/>
      <name val="Arial"/>
      <family val="2"/>
    </font>
    <font>
      <b/>
      <vertAlign val="superscript"/>
      <sz val="14"/>
      <name val="Arial"/>
      <family val="2"/>
      <charset val="204"/>
    </font>
    <font>
      <b/>
      <vertAlign val="superscript"/>
      <sz val="11"/>
      <name val="Arial"/>
      <family val="2"/>
      <charset val="204"/>
    </font>
    <font>
      <i/>
      <vertAlign val="superscript"/>
      <sz val="11"/>
      <name val="Arial"/>
      <family val="2"/>
      <charset val="204"/>
    </font>
    <font>
      <b/>
      <sz val="10"/>
      <color theme="0"/>
      <name val="Arial"/>
      <family val="2"/>
    </font>
    <font>
      <sz val="10"/>
      <color rgb="FFFF0000"/>
      <name val="Arial"/>
      <family val="2"/>
    </font>
    <font>
      <sz val="8"/>
      <color rgb="FFFF0000"/>
      <name val="Arial"/>
      <family val="2"/>
    </font>
    <font>
      <sz val="12"/>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gray125">
        <bgColor indexed="43"/>
      </patternFill>
    </fill>
    <fill>
      <patternFill patternType="gray125">
        <bgColor indexed="9"/>
      </patternFill>
    </fill>
    <fill>
      <patternFill patternType="lightGray">
        <bgColor indexed="9"/>
      </patternFill>
    </fill>
    <fill>
      <patternFill patternType="gray0625"/>
    </fill>
    <fill>
      <patternFill patternType="solid">
        <fgColor rgb="FFFFC000"/>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179" fontId="7" fillId="0" borderId="0" applyFont="0" applyFill="0" applyBorder="0" applyAlignment="0" applyProtection="0"/>
    <xf numFmtId="0" fontId="7" fillId="0" borderId="0"/>
    <xf numFmtId="0" fontId="72" fillId="0" borderId="0"/>
    <xf numFmtId="0" fontId="72" fillId="0" borderId="0"/>
    <xf numFmtId="9" fontId="72" fillId="0" borderId="0" applyFont="0" applyFill="0" applyBorder="0" applyAlignment="0" applyProtection="0"/>
    <xf numFmtId="40" fontId="1" fillId="0" borderId="0" applyFont="0" applyFill="0" applyBorder="0" applyAlignment="0" applyProtection="0"/>
    <xf numFmtId="179" fontId="72" fillId="0" borderId="0" applyFont="0" applyFill="0" applyBorder="0" applyAlignment="0" applyProtection="0"/>
  </cellStyleXfs>
  <cellXfs count="724">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0" fillId="2" borderId="0" xfId="0" applyFill="1" applyAlignment="1">
      <alignment vertical="center"/>
    </xf>
    <xf numFmtId="0" fontId="0" fillId="2" borderId="0" xfId="0" applyFill="1"/>
    <xf numFmtId="0" fontId="7" fillId="2" borderId="0" xfId="2" applyFill="1" applyProtection="1">
      <protection locked="0"/>
    </xf>
    <xf numFmtId="0" fontId="7" fillId="2" borderId="0" xfId="2" applyFill="1" applyAlignment="1" applyProtection="1">
      <alignment horizontal="center"/>
      <protection locked="0"/>
    </xf>
    <xf numFmtId="0" fontId="4" fillId="2" borderId="0" xfId="0" applyFont="1" applyFill="1" applyAlignment="1" applyProtection="1">
      <alignment vertical="center"/>
      <protection locked="0"/>
    </xf>
    <xf numFmtId="0" fontId="0" fillId="2" borderId="0" xfId="0" applyFill="1" applyProtection="1">
      <protection locked="0"/>
    </xf>
    <xf numFmtId="0" fontId="4" fillId="2" borderId="0" xfId="0" applyFont="1" applyFill="1" applyBorder="1" applyAlignment="1" applyProtection="1">
      <alignment vertical="center"/>
      <protection locked="0"/>
    </xf>
    <xf numFmtId="0" fontId="2" fillId="2" borderId="0" xfId="0" applyFont="1" applyFill="1" applyBorder="1" applyAlignment="1" applyProtection="1">
      <alignment vertical="center"/>
    </xf>
    <xf numFmtId="0" fontId="4" fillId="2" borderId="0" xfId="0" applyFont="1" applyFill="1" applyAlignment="1" applyProtection="1">
      <alignment vertical="center"/>
    </xf>
    <xf numFmtId="0" fontId="16" fillId="2" borderId="0" xfId="0" applyFont="1" applyFill="1" applyBorder="1" applyAlignment="1" applyProtection="1">
      <alignment horizontal="centerContinuous" vertical="center"/>
    </xf>
    <xf numFmtId="0" fontId="2" fillId="2" borderId="1" xfId="0" applyFont="1" applyFill="1" applyBorder="1" applyAlignment="1" applyProtection="1">
      <alignment vertical="center"/>
    </xf>
    <xf numFmtId="0" fontId="19"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0" fillId="2" borderId="0" xfId="0" applyFill="1" applyProtection="1"/>
    <xf numFmtId="0" fontId="7" fillId="2" borderId="0" xfId="2" applyFill="1" applyAlignment="1" applyProtection="1">
      <alignment vertical="center" wrapText="1"/>
    </xf>
    <xf numFmtId="0" fontId="9" fillId="2" borderId="0" xfId="0" applyFont="1" applyFill="1" applyBorder="1" applyAlignment="1">
      <alignment horizontal="center" vertical="center"/>
    </xf>
    <xf numFmtId="0" fontId="5" fillId="2" borderId="0" xfId="2" quotePrefix="1" applyFont="1" applyFill="1" applyAlignment="1" applyProtection="1">
      <alignment horizontal="justify" vertical="center" wrapText="1"/>
    </xf>
    <xf numFmtId="0" fontId="7" fillId="2" borderId="0" xfId="2" applyFill="1" applyAlignment="1" applyProtection="1">
      <alignment vertical="center"/>
      <protection locked="0"/>
    </xf>
    <xf numFmtId="0" fontId="9" fillId="2" borderId="0" xfId="0" applyFont="1" applyFill="1" applyAlignment="1">
      <alignment horizontal="left" vertical="center"/>
    </xf>
    <xf numFmtId="0" fontId="20" fillId="2" borderId="0" xfId="0" applyFont="1" applyFill="1" applyBorder="1" applyAlignment="1">
      <alignment horizontal="left" vertical="center"/>
    </xf>
    <xf numFmtId="0" fontId="20" fillId="2" borderId="0" xfId="0" applyFont="1" applyFill="1" applyAlignment="1">
      <alignment horizontal="center" vertical="center"/>
    </xf>
    <xf numFmtId="0" fontId="20" fillId="2" borderId="0" xfId="0" applyFont="1" applyFill="1" applyAlignment="1" applyProtection="1">
      <alignment vertical="center"/>
      <protection locked="0"/>
    </xf>
    <xf numFmtId="0" fontId="20" fillId="2" borderId="0" xfId="0" applyFont="1" applyFill="1" applyAlignment="1">
      <alignment vertical="center"/>
    </xf>
    <xf numFmtId="0" fontId="20" fillId="2" borderId="0" xfId="0" applyFont="1" applyFill="1" applyBorder="1" applyAlignment="1">
      <alignment vertical="center"/>
    </xf>
    <xf numFmtId="0" fontId="17" fillId="2" borderId="0" xfId="0" quotePrefix="1" applyFont="1" applyFill="1" applyAlignment="1" applyProtection="1">
      <alignment vertical="center"/>
      <protection locked="0"/>
    </xf>
    <xf numFmtId="0" fontId="17" fillId="2" borderId="0" xfId="0" quotePrefix="1" applyFont="1" applyFill="1" applyAlignment="1">
      <alignment vertical="center"/>
    </xf>
    <xf numFmtId="0" fontId="20" fillId="2" borderId="0" xfId="0" applyFont="1" applyFill="1" applyBorder="1" applyAlignment="1">
      <alignment horizontal="center" vertical="center"/>
    </xf>
    <xf numFmtId="0" fontId="9" fillId="2" borderId="0" xfId="0" applyFont="1" applyFill="1" applyAlignment="1">
      <alignment horizontal="center" vertical="center"/>
    </xf>
    <xf numFmtId="0" fontId="22" fillId="2" borderId="2" xfId="0" applyFont="1" applyFill="1" applyBorder="1" applyAlignment="1">
      <alignment horizontal="centerContinuous" vertical="center" wrapText="1"/>
    </xf>
    <xf numFmtId="0" fontId="22" fillId="2" borderId="3" xfId="0" applyFont="1" applyFill="1" applyBorder="1" applyAlignment="1">
      <alignment horizontal="centerContinuous" wrapText="1"/>
    </xf>
    <xf numFmtId="0" fontId="22" fillId="2" borderId="0" xfId="0" applyFont="1" applyFill="1" applyBorder="1" applyAlignment="1">
      <alignment horizontal="centerContinuous" vertical="center"/>
    </xf>
    <xf numFmtId="0" fontId="22" fillId="2" borderId="0" xfId="0" applyFont="1" applyFill="1" applyAlignment="1" applyProtection="1">
      <alignment vertical="center"/>
      <protection locked="0"/>
    </xf>
    <xf numFmtId="0" fontId="22" fillId="2" borderId="0" xfId="0" applyFont="1" applyFill="1" applyAlignment="1">
      <alignment vertical="center"/>
    </xf>
    <xf numFmtId="0" fontId="25" fillId="2" borderId="0" xfId="0" applyFont="1" applyFill="1" applyBorder="1" applyAlignment="1">
      <alignment horizontal="center" vertical="center"/>
    </xf>
    <xf numFmtId="0" fontId="22" fillId="2" borderId="0" xfId="0" applyFont="1" applyFill="1" applyBorder="1" applyAlignment="1" applyProtection="1">
      <alignment horizontal="center"/>
    </xf>
    <xf numFmtId="0" fontId="22" fillId="2" borderId="0" xfId="0" applyFont="1" applyFill="1" applyAlignment="1" applyProtection="1">
      <protection locked="0"/>
    </xf>
    <xf numFmtId="0" fontId="22" fillId="2" borderId="0" xfId="0" applyFont="1" applyFill="1" applyAlignment="1"/>
    <xf numFmtId="0" fontId="22" fillId="2" borderId="1" xfId="0" applyFont="1" applyFill="1" applyBorder="1" applyAlignment="1">
      <alignment vertical="center"/>
    </xf>
    <xf numFmtId="0" fontId="22" fillId="2" borderId="0" xfId="0" applyFont="1" applyFill="1" applyBorder="1" applyAlignment="1">
      <alignment vertical="center"/>
    </xf>
    <xf numFmtId="210" fontId="22" fillId="2" borderId="0" xfId="0" applyNumberFormat="1" applyFont="1" applyFill="1" applyBorder="1" applyAlignment="1" applyProtection="1">
      <alignment horizontal="center" vertical="center"/>
      <protection locked="0"/>
    </xf>
    <xf numFmtId="0" fontId="22" fillId="2" borderId="1" xfId="0" quotePrefix="1" applyFont="1" applyFill="1" applyBorder="1" applyAlignment="1">
      <alignment vertical="center"/>
    </xf>
    <xf numFmtId="0" fontId="22" fillId="2" borderId="0" xfId="0" quotePrefix="1" applyFont="1" applyFill="1" applyBorder="1" applyAlignment="1">
      <alignment vertical="center"/>
    </xf>
    <xf numFmtId="0" fontId="28" fillId="2" borderId="1" xfId="0" applyFont="1" applyFill="1" applyBorder="1" applyAlignment="1"/>
    <xf numFmtId="0" fontId="25" fillId="2" borderId="0" xfId="0" applyFont="1" applyFill="1" applyBorder="1" applyAlignment="1"/>
    <xf numFmtId="3" fontId="22" fillId="2" borderId="0" xfId="0" applyNumberFormat="1" applyFont="1" applyFill="1" applyBorder="1" applyAlignment="1" applyProtection="1">
      <alignment horizontal="center"/>
      <protection locked="0"/>
    </xf>
    <xf numFmtId="3" fontId="22" fillId="2" borderId="0" xfId="0" applyNumberFormat="1" applyFont="1" applyFill="1" applyBorder="1" applyAlignment="1" applyProtection="1">
      <alignment horizontal="center"/>
    </xf>
    <xf numFmtId="0" fontId="30" fillId="2" borderId="0" xfId="0" applyFont="1" applyFill="1" applyAlignment="1" applyProtection="1">
      <alignment vertical="center"/>
      <protection locked="0"/>
    </xf>
    <xf numFmtId="0" fontId="30" fillId="2" borderId="0" xfId="0" applyFont="1" applyFill="1" applyProtection="1">
      <protection locked="0"/>
    </xf>
    <xf numFmtId="0" fontId="30" fillId="2" borderId="0" xfId="0" applyFont="1" applyFill="1" applyAlignment="1" applyProtection="1">
      <alignment vertical="top"/>
      <protection locked="0"/>
    </xf>
    <xf numFmtId="0" fontId="25" fillId="2" borderId="4" xfId="0" applyFont="1" applyFill="1" applyBorder="1" applyAlignment="1">
      <alignment vertical="center"/>
    </xf>
    <xf numFmtId="0" fontId="30" fillId="2" borderId="0" xfId="0" applyFont="1" applyFill="1" applyBorder="1" applyProtection="1">
      <protection locked="0"/>
    </xf>
    <xf numFmtId="0" fontId="30" fillId="2" borderId="5" xfId="0" applyFont="1" applyFill="1" applyBorder="1" applyAlignment="1" applyProtection="1">
      <alignment vertical="top"/>
      <protection locked="0"/>
    </xf>
    <xf numFmtId="0" fontId="30" fillId="2" borderId="4" xfId="0" applyFont="1" applyFill="1" applyBorder="1" applyAlignment="1" applyProtection="1">
      <alignment vertical="top"/>
      <protection locked="0"/>
    </xf>
    <xf numFmtId="0" fontId="32" fillId="2" borderId="0" xfId="0" applyFont="1" applyFill="1" applyProtection="1">
      <protection locked="0"/>
    </xf>
    <xf numFmtId="0" fontId="32" fillId="2" borderId="0" xfId="0" applyFont="1" applyFill="1" applyAlignment="1" applyProtection="1">
      <alignment vertical="top"/>
      <protection locked="0"/>
    </xf>
    <xf numFmtId="0" fontId="32" fillId="2" borderId="0" xfId="0" applyFont="1" applyFill="1" applyAlignment="1" applyProtection="1">
      <alignment horizontal="center" vertical="center"/>
      <protection locked="0"/>
    </xf>
    <xf numFmtId="0" fontId="32" fillId="2" borderId="0" xfId="0" applyFont="1" applyFill="1" applyAlignment="1" applyProtection="1">
      <alignment vertical="center"/>
      <protection locked="0"/>
    </xf>
    <xf numFmtId="0" fontId="32" fillId="2" borderId="0" xfId="0" applyFont="1" applyFill="1" applyBorder="1" applyAlignment="1" applyProtection="1">
      <alignment horizontal="center" vertical="center"/>
      <protection locked="0"/>
    </xf>
    <xf numFmtId="0" fontId="32" fillId="2" borderId="0" xfId="0" quotePrefix="1" applyFont="1" applyFill="1" applyAlignment="1" applyProtection="1">
      <alignment vertical="center"/>
      <protection locked="0"/>
    </xf>
    <xf numFmtId="0" fontId="32" fillId="2" borderId="0" xfId="0" applyFont="1" applyFill="1" applyAlignment="1" applyProtection="1">
      <alignment horizontal="left" vertical="center"/>
      <protection locked="0"/>
    </xf>
    <xf numFmtId="0" fontId="32" fillId="3" borderId="6" xfId="0" applyFont="1" applyFill="1" applyBorder="1" applyAlignment="1" applyProtection="1">
      <alignment horizontal="center"/>
      <protection locked="0"/>
    </xf>
    <xf numFmtId="0" fontId="33" fillId="3" borderId="7" xfId="0" applyFont="1" applyFill="1" applyBorder="1" applyAlignment="1" applyProtection="1">
      <alignment vertical="center"/>
      <protection locked="0"/>
    </xf>
    <xf numFmtId="0" fontId="33" fillId="3" borderId="7" xfId="0" applyFont="1" applyFill="1" applyBorder="1" applyAlignment="1">
      <alignment vertical="center"/>
    </xf>
    <xf numFmtId="0" fontId="33" fillId="3" borderId="4" xfId="0" applyFont="1" applyFill="1" applyBorder="1" applyAlignment="1">
      <alignment vertical="center"/>
    </xf>
    <xf numFmtId="0" fontId="31" fillId="3" borderId="5" xfId="0" applyFont="1" applyFill="1" applyBorder="1" applyAlignment="1" applyProtection="1">
      <alignment vertical="center"/>
      <protection locked="0"/>
    </xf>
    <xf numFmtId="1" fontId="32" fillId="3" borderId="6" xfId="0" applyNumberFormat="1" applyFont="1" applyFill="1" applyBorder="1" applyAlignment="1" applyProtection="1">
      <alignment horizontal="center"/>
      <protection locked="0"/>
    </xf>
    <xf numFmtId="1" fontId="32" fillId="3" borderId="8" xfId="0" applyNumberFormat="1" applyFont="1" applyFill="1" applyBorder="1" applyAlignment="1" applyProtection="1">
      <alignment horizontal="center" vertical="center"/>
      <protection locked="0"/>
    </xf>
    <xf numFmtId="1" fontId="32" fillId="3" borderId="8" xfId="0" applyNumberFormat="1" applyFont="1" applyFill="1" applyBorder="1" applyAlignment="1" applyProtection="1">
      <alignment horizontal="center"/>
      <protection locked="0"/>
    </xf>
    <xf numFmtId="1" fontId="32" fillId="3" borderId="9" xfId="0" applyNumberFormat="1" applyFont="1" applyFill="1" applyBorder="1" applyAlignment="1" applyProtection="1">
      <alignment horizontal="center" vertical="center"/>
      <protection locked="0"/>
    </xf>
    <xf numFmtId="1" fontId="32" fillId="3" borderId="10" xfId="0" applyNumberFormat="1" applyFont="1" applyFill="1" applyBorder="1" applyAlignment="1" applyProtection="1">
      <alignment horizontal="center" vertical="center"/>
      <protection locked="0"/>
    </xf>
    <xf numFmtId="1" fontId="32" fillId="3" borderId="11" xfId="0" applyNumberFormat="1" applyFont="1" applyFill="1" applyBorder="1" applyAlignment="1" applyProtection="1">
      <alignment horizontal="center" vertical="center"/>
      <protection locked="0"/>
    </xf>
    <xf numFmtId="1" fontId="32" fillId="3" borderId="10" xfId="0" applyNumberFormat="1" applyFont="1" applyFill="1" applyBorder="1" applyAlignment="1" applyProtection="1">
      <alignment horizontal="center"/>
      <protection locked="0"/>
    </xf>
    <xf numFmtId="1" fontId="32" fillId="3" borderId="11" xfId="0" applyNumberFormat="1" applyFont="1" applyFill="1" applyBorder="1" applyAlignment="1" applyProtection="1">
      <alignment horizontal="center"/>
      <protection locked="0"/>
    </xf>
    <xf numFmtId="3" fontId="32" fillId="3" borderId="9" xfId="0" applyNumberFormat="1" applyFont="1" applyFill="1" applyBorder="1" applyAlignment="1" applyProtection="1">
      <alignment horizontal="center"/>
      <protection locked="0"/>
    </xf>
    <xf numFmtId="3" fontId="32" fillId="3" borderId="9" xfId="0" applyNumberFormat="1" applyFont="1" applyFill="1" applyBorder="1" applyAlignment="1" applyProtection="1">
      <alignment horizontal="center" vertical="center"/>
      <protection locked="0"/>
    </xf>
    <xf numFmtId="210" fontId="32" fillId="3" borderId="9" xfId="0" applyNumberFormat="1" applyFont="1" applyFill="1" applyBorder="1" applyAlignment="1" applyProtection="1">
      <alignment horizontal="center"/>
      <protection locked="0"/>
    </xf>
    <xf numFmtId="0" fontId="22" fillId="2" borderId="12" xfId="0" applyFont="1" applyFill="1" applyBorder="1" applyAlignment="1">
      <alignment horizontal="centerContinuous" vertical="center" wrapText="1"/>
    </xf>
    <xf numFmtId="0" fontId="22" fillId="2" borderId="13" xfId="0" applyFont="1" applyFill="1" applyBorder="1" applyAlignment="1">
      <alignment horizontal="centerContinuous" wrapText="1"/>
    </xf>
    <xf numFmtId="0" fontId="34" fillId="2" borderId="1" xfId="0" applyFont="1" applyFill="1" applyBorder="1" applyAlignment="1">
      <alignment vertical="center"/>
    </xf>
    <xf numFmtId="210" fontId="34" fillId="2" borderId="0" xfId="0" applyNumberFormat="1" applyFont="1" applyFill="1" applyBorder="1" applyAlignment="1" applyProtection="1">
      <alignment horizontal="center" vertical="center"/>
      <protection locked="0"/>
    </xf>
    <xf numFmtId="1" fontId="35" fillId="3" borderId="10" xfId="0" applyNumberFormat="1" applyFont="1" applyFill="1" applyBorder="1" applyAlignment="1" applyProtection="1">
      <alignment horizontal="center" vertical="center"/>
      <protection locked="0"/>
    </xf>
    <xf numFmtId="1" fontId="35" fillId="3" borderId="8" xfId="0" applyNumberFormat="1" applyFont="1" applyFill="1" applyBorder="1" applyAlignment="1" applyProtection="1">
      <alignment horizontal="center" vertical="center"/>
      <protection locked="0"/>
    </xf>
    <xf numFmtId="1" fontId="35" fillId="3" borderId="11" xfId="0" applyNumberFormat="1" applyFont="1" applyFill="1" applyBorder="1" applyAlignment="1" applyProtection="1">
      <alignment horizontal="center" vertical="center"/>
      <protection locked="0"/>
    </xf>
    <xf numFmtId="0" fontId="34" fillId="2" borderId="0" xfId="0" applyFont="1" applyFill="1" applyAlignment="1" applyProtection="1">
      <alignment vertical="center"/>
      <protection locked="0"/>
    </xf>
    <xf numFmtId="0" fontId="34" fillId="2" borderId="0" xfId="0" applyFont="1" applyFill="1" applyAlignment="1">
      <alignment vertical="center"/>
    </xf>
    <xf numFmtId="210" fontId="14" fillId="2" borderId="0" xfId="2" applyNumberFormat="1" applyFont="1" applyFill="1" applyBorder="1" applyAlignment="1" applyProtection="1">
      <alignment horizontal="center" vertical="center"/>
      <protection locked="0"/>
    </xf>
    <xf numFmtId="0" fontId="9" fillId="2" borderId="0" xfId="0" applyFont="1" applyFill="1" applyBorder="1" applyAlignment="1">
      <alignment vertical="center"/>
    </xf>
    <xf numFmtId="0" fontId="23" fillId="2" borderId="4" xfId="2" quotePrefix="1" applyFont="1" applyFill="1" applyBorder="1" applyAlignment="1" applyProtection="1">
      <alignment horizontal="justify" vertical="center" wrapText="1"/>
    </xf>
    <xf numFmtId="0" fontId="11" fillId="2" borderId="0" xfId="2" applyFont="1" applyFill="1" applyProtection="1">
      <protection locked="0"/>
    </xf>
    <xf numFmtId="0" fontId="11" fillId="2" borderId="0" xfId="2" applyFont="1" applyFill="1" applyAlignment="1" applyProtection="1">
      <alignment horizontal="center"/>
      <protection locked="0"/>
    </xf>
    <xf numFmtId="210" fontId="22" fillId="2" borderId="1" xfId="0" applyNumberFormat="1" applyFont="1" applyFill="1" applyBorder="1" applyAlignment="1" applyProtection="1">
      <alignment horizontal="center"/>
      <protection locked="0"/>
    </xf>
    <xf numFmtId="210" fontId="22" fillId="2" borderId="0" xfId="0" applyNumberFormat="1" applyFont="1" applyFill="1" applyBorder="1" applyAlignment="1" applyProtection="1">
      <alignment horizontal="center"/>
      <protection locked="0"/>
    </xf>
    <xf numFmtId="0" fontId="22" fillId="2" borderId="1" xfId="0" applyFont="1" applyFill="1" applyBorder="1" applyAlignment="1"/>
    <xf numFmtId="0" fontId="22" fillId="2" borderId="0" xfId="0" applyFont="1" applyFill="1" applyBorder="1" applyAlignment="1"/>
    <xf numFmtId="0" fontId="22" fillId="2" borderId="4" xfId="0" applyFont="1" applyFill="1" applyBorder="1" applyAlignment="1" applyProtection="1">
      <alignment vertical="center"/>
      <protection locked="0"/>
    </xf>
    <xf numFmtId="0" fontId="0" fillId="2" borderId="0" xfId="0" applyFill="1" applyBorder="1" applyProtection="1"/>
    <xf numFmtId="0" fontId="30" fillId="2" borderId="0" xfId="0" applyFont="1" applyFill="1" applyProtection="1"/>
    <xf numFmtId="0" fontId="22" fillId="2" borderId="0" xfId="0" applyFont="1" applyFill="1" applyBorder="1" applyAlignment="1" applyProtection="1">
      <alignment vertical="center"/>
    </xf>
    <xf numFmtId="1" fontId="32" fillId="0" borderId="9" xfId="0" applyNumberFormat="1" applyFont="1" applyFill="1" applyBorder="1" applyAlignment="1" applyProtection="1">
      <alignment horizontal="center"/>
      <protection locked="0"/>
    </xf>
    <xf numFmtId="0" fontId="22" fillId="2" borderId="4" xfId="0" applyFont="1" applyFill="1" applyBorder="1" applyAlignment="1">
      <alignment horizontal="centerContinuous" vertical="center" wrapText="1"/>
    </xf>
    <xf numFmtId="0" fontId="22" fillId="0" borderId="14" xfId="0" applyFont="1" applyFill="1" applyBorder="1" applyAlignment="1"/>
    <xf numFmtId="0" fontId="22" fillId="0" borderId="14" xfId="0" applyFont="1" applyFill="1" applyBorder="1" applyAlignment="1">
      <alignment vertical="center"/>
    </xf>
    <xf numFmtId="0" fontId="2" fillId="2" borderId="0" xfId="0" quotePrefix="1" applyFont="1" applyFill="1" applyBorder="1" applyAlignment="1" applyProtection="1">
      <alignment vertical="center" wrapText="1"/>
    </xf>
    <xf numFmtId="0" fontId="22" fillId="2" borderId="0" xfId="0" quotePrefix="1" applyFont="1" applyFill="1" applyBorder="1" applyAlignment="1" applyProtection="1">
      <alignment horizontal="left" vertical="center" wrapText="1"/>
    </xf>
    <xf numFmtId="0" fontId="2" fillId="2" borderId="5" xfId="0" quotePrefix="1" applyFont="1" applyFill="1" applyBorder="1" applyAlignment="1" applyProtection="1">
      <alignment vertical="center" wrapText="1"/>
    </xf>
    <xf numFmtId="0" fontId="2" fillId="2" borderId="4" xfId="0" quotePrefix="1" applyFont="1" applyFill="1" applyBorder="1" applyAlignment="1" applyProtection="1">
      <alignment horizontal="justify" vertical="center" wrapText="1"/>
    </xf>
    <xf numFmtId="210" fontId="22" fillId="0" borderId="1" xfId="0" applyNumberFormat="1" applyFont="1" applyFill="1" applyBorder="1" applyAlignment="1" applyProtection="1">
      <alignment horizontal="center"/>
    </xf>
    <xf numFmtId="210" fontId="22" fillId="2" borderId="9" xfId="0" applyNumberFormat="1" applyFont="1" applyFill="1" applyBorder="1" applyAlignment="1" applyProtection="1">
      <alignment horizontal="center"/>
    </xf>
    <xf numFmtId="0" fontId="14" fillId="2" borderId="0" xfId="2" applyFont="1" applyFill="1" applyProtection="1">
      <protection locked="0"/>
    </xf>
    <xf numFmtId="0" fontId="22" fillId="2" borderId="0" xfId="2" applyFont="1" applyFill="1" applyBorder="1" applyProtection="1">
      <protection locked="0"/>
    </xf>
    <xf numFmtId="0" fontId="11" fillId="2" borderId="0" xfId="2" applyFont="1" applyFill="1" applyBorder="1" applyProtection="1">
      <protection locked="0"/>
    </xf>
    <xf numFmtId="0" fontId="9" fillId="2" borderId="0" xfId="2" applyFont="1" applyFill="1" applyBorder="1" applyAlignment="1" applyProtection="1">
      <alignment horizontal="left"/>
      <protection locked="0"/>
    </xf>
    <xf numFmtId="0" fontId="10" fillId="2" borderId="0" xfId="2" applyFont="1" applyFill="1" applyBorder="1" applyAlignment="1" applyProtection="1">
      <alignment horizontal="center" vertical="center" wrapText="1"/>
      <protection locked="0"/>
    </xf>
    <xf numFmtId="0" fontId="25" fillId="2" borderId="0" xfId="2" applyFont="1" applyFill="1" applyBorder="1" applyAlignment="1" applyProtection="1">
      <alignment horizontal="justify" vertical="center"/>
      <protection locked="0"/>
    </xf>
    <xf numFmtId="208" fontId="25" fillId="2" borderId="0" xfId="2" applyNumberFormat="1" applyFont="1" applyFill="1" applyBorder="1" applyAlignment="1" applyProtection="1">
      <alignment horizontal="right"/>
      <protection locked="0"/>
    </xf>
    <xf numFmtId="0" fontId="22" fillId="2" borderId="0" xfId="2" applyFont="1" applyFill="1" applyBorder="1" applyAlignment="1" applyProtection="1">
      <protection locked="0"/>
    </xf>
    <xf numFmtId="0" fontId="25" fillId="2" borderId="0" xfId="2" quotePrefix="1" applyFont="1" applyFill="1" applyBorder="1" applyAlignment="1" applyProtection="1">
      <alignment horizontal="left" vertical="center"/>
      <protection locked="0"/>
    </xf>
    <xf numFmtId="0" fontId="22" fillId="2" borderId="0" xfId="2" applyFont="1" applyFill="1" applyBorder="1" applyAlignment="1" applyProtection="1">
      <alignment horizontal="center" vertical="center" wrapText="1"/>
      <protection locked="0"/>
    </xf>
    <xf numFmtId="0" fontId="22" fillId="2" borderId="0" xfId="2" quotePrefix="1" applyFont="1" applyFill="1" applyBorder="1" applyAlignment="1" applyProtection="1">
      <alignment horizontal="left" vertical="center"/>
      <protection locked="0"/>
    </xf>
    <xf numFmtId="0" fontId="22" fillId="2" borderId="0" xfId="2" applyFont="1" applyFill="1" applyBorder="1" applyAlignment="1" applyProtection="1">
      <alignment horizontal="justify"/>
      <protection locked="0"/>
    </xf>
    <xf numFmtId="3" fontId="22" fillId="2" borderId="0" xfId="2" applyNumberFormat="1" applyFont="1" applyFill="1" applyBorder="1" applyAlignment="1" applyProtection="1">
      <alignment horizontal="center" vertical="center"/>
      <protection locked="0"/>
    </xf>
    <xf numFmtId="0" fontId="22" fillId="2" borderId="0" xfId="2" quotePrefix="1" applyFont="1" applyFill="1" applyBorder="1" applyAlignment="1" applyProtection="1">
      <alignment horizontal="left" vertical="center" wrapText="1"/>
      <protection locked="0"/>
    </xf>
    <xf numFmtId="0" fontId="22" fillId="2" borderId="0" xfId="2" quotePrefix="1" applyFont="1" applyFill="1" applyBorder="1" applyAlignment="1" applyProtection="1">
      <alignment vertical="center" wrapText="1"/>
      <protection locked="0"/>
    </xf>
    <xf numFmtId="0" fontId="22" fillId="2" borderId="0" xfId="2" quotePrefix="1" applyFont="1" applyFill="1" applyBorder="1" applyAlignment="1" applyProtection="1">
      <alignment horizontal="left"/>
      <protection locked="0"/>
    </xf>
    <xf numFmtId="0" fontId="23" fillId="2" borderId="0" xfId="2" quotePrefix="1" applyFont="1" applyFill="1" applyBorder="1" applyAlignment="1" applyProtection="1">
      <alignment horizontal="left"/>
      <protection locked="0"/>
    </xf>
    <xf numFmtId="0" fontId="22" fillId="2" borderId="0" xfId="2" quotePrefix="1" applyFont="1" applyFill="1" applyBorder="1" applyAlignment="1" applyProtection="1">
      <alignment horizontal="left" wrapText="1"/>
      <protection locked="0"/>
    </xf>
    <xf numFmtId="0" fontId="22" fillId="2" borderId="0" xfId="2" applyFont="1" applyFill="1" applyBorder="1" applyAlignment="1" applyProtection="1">
      <alignment wrapText="1"/>
      <protection locked="0"/>
    </xf>
    <xf numFmtId="0" fontId="22" fillId="2" borderId="0" xfId="2" applyFont="1" applyFill="1" applyBorder="1" applyAlignment="1" applyProtection="1">
      <alignment vertical="center"/>
      <protection locked="0"/>
    </xf>
    <xf numFmtId="0" fontId="23" fillId="2" borderId="0" xfId="2" applyFont="1" applyFill="1" applyBorder="1" applyProtection="1">
      <protection locked="0"/>
    </xf>
    <xf numFmtId="17" fontId="9" fillId="2" borderId="0" xfId="2" quotePrefix="1" applyNumberFormat="1" applyFont="1" applyFill="1" applyAlignment="1" applyProtection="1">
      <alignment horizontal="center"/>
      <protection locked="0"/>
    </xf>
    <xf numFmtId="0" fontId="11" fillId="2" borderId="0" xfId="2" applyFont="1" applyFill="1" applyBorder="1" applyAlignment="1" applyProtection="1">
      <alignment horizontal="center"/>
      <protection locked="0"/>
    </xf>
    <xf numFmtId="0" fontId="20" fillId="0" borderId="0" xfId="0" applyFont="1" applyFill="1" applyAlignment="1" applyProtection="1">
      <alignment vertical="center"/>
      <protection locked="0"/>
    </xf>
    <xf numFmtId="0" fontId="20" fillId="0" borderId="0" xfId="0" applyFont="1" applyFill="1" applyAlignment="1">
      <alignment vertical="center"/>
    </xf>
    <xf numFmtId="0" fontId="22" fillId="0" borderId="4" xfId="0" applyFont="1" applyFill="1" applyBorder="1" applyAlignment="1" applyProtection="1">
      <alignment vertical="center"/>
      <protection locked="0"/>
    </xf>
    <xf numFmtId="0" fontId="30" fillId="0" borderId="4" xfId="0" applyFont="1" applyFill="1" applyBorder="1" applyProtection="1">
      <protection locked="0"/>
    </xf>
    <xf numFmtId="0" fontId="30" fillId="0" borderId="0" xfId="0" applyFont="1" applyFill="1" applyProtection="1">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lignment vertical="center"/>
    </xf>
    <xf numFmtId="0" fontId="30" fillId="0" borderId="0" xfId="0" applyFont="1" applyFill="1" applyBorder="1" applyProtection="1">
      <protection locked="0"/>
    </xf>
    <xf numFmtId="1" fontId="32" fillId="0" borderId="14" xfId="0" applyNumberFormat="1" applyFont="1" applyFill="1" applyBorder="1" applyAlignment="1" applyProtection="1">
      <alignment horizontal="center" vertical="center"/>
      <protection locked="0"/>
    </xf>
    <xf numFmtId="1" fontId="32" fillId="0" borderId="14" xfId="0" applyNumberFormat="1" applyFont="1" applyFill="1" applyBorder="1" applyAlignment="1" applyProtection="1">
      <alignment horizontal="center"/>
      <protection locked="0"/>
    </xf>
    <xf numFmtId="1" fontId="35" fillId="0" borderId="14" xfId="0" applyNumberFormat="1" applyFont="1" applyFill="1" applyBorder="1" applyAlignment="1" applyProtection="1">
      <alignment horizontal="center" vertical="center"/>
      <protection locked="0"/>
    </xf>
    <xf numFmtId="0" fontId="22" fillId="0" borderId="15"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25" fillId="2" borderId="5" xfId="0" applyFont="1" applyFill="1" applyBorder="1" applyAlignment="1">
      <alignment horizontal="center" vertical="center"/>
    </xf>
    <xf numFmtId="0" fontId="25" fillId="0" borderId="4"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5"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5" fillId="0" borderId="17" xfId="0" applyFont="1" applyFill="1" applyBorder="1" applyAlignment="1" applyProtection="1">
      <alignment horizontal="center" vertical="center" wrapText="1"/>
    </xf>
    <xf numFmtId="0" fontId="25" fillId="0" borderId="17" xfId="0" quotePrefix="1"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39" fillId="3" borderId="5" xfId="0" applyFont="1" applyFill="1" applyBorder="1" applyAlignment="1" applyProtection="1">
      <alignment horizontal="centerContinuous" vertical="center"/>
      <protection locked="0"/>
    </xf>
    <xf numFmtId="0" fontId="39" fillId="3" borderId="7" xfId="0" applyFont="1" applyFill="1" applyBorder="1" applyAlignment="1" applyProtection="1">
      <alignment horizontal="centerContinuous" vertical="center"/>
      <protection locked="0"/>
    </xf>
    <xf numFmtId="0" fontId="39" fillId="3" borderId="4" xfId="0" applyFont="1" applyFill="1" applyBorder="1" applyAlignment="1" applyProtection="1">
      <alignment horizontal="centerContinuous" vertical="center"/>
      <protection locked="0"/>
    </xf>
    <xf numFmtId="0" fontId="25" fillId="2" borderId="17" xfId="0" applyFont="1" applyFill="1" applyBorder="1" applyAlignment="1">
      <alignment horizontal="center" vertical="center"/>
    </xf>
    <xf numFmtId="0" fontId="25" fillId="2" borderId="17" xfId="0" quotePrefix="1" applyFont="1" applyFill="1" applyBorder="1" applyAlignment="1">
      <alignment horizontal="center" vertical="center"/>
    </xf>
    <xf numFmtId="0" fontId="39" fillId="3" borderId="6" xfId="0" applyFont="1" applyFill="1" applyBorder="1" applyAlignment="1" applyProtection="1">
      <alignment horizontal="center" vertical="center"/>
      <protection locked="0"/>
    </xf>
    <xf numFmtId="0" fontId="39" fillId="3" borderId="6" xfId="0" quotePrefix="1" applyFont="1" applyFill="1" applyBorder="1" applyAlignment="1" applyProtection="1">
      <alignment horizontal="center" vertical="center" wrapText="1"/>
      <protection locked="0"/>
    </xf>
    <xf numFmtId="0" fontId="25" fillId="2" borderId="17" xfId="0" applyFont="1" applyFill="1" applyBorder="1" applyAlignment="1">
      <alignment horizontal="center" vertical="center" wrapText="1"/>
    </xf>
    <xf numFmtId="0" fontId="40" fillId="2" borderId="0" xfId="2" applyFont="1" applyFill="1" applyProtection="1">
      <protection locked="0"/>
    </xf>
    <xf numFmtId="0" fontId="42" fillId="2" borderId="0" xfId="2" applyFont="1" applyFill="1" applyBorder="1" applyAlignment="1" applyProtection="1"/>
    <xf numFmtId="0" fontId="40" fillId="2" borderId="0" xfId="2" applyFont="1" applyFill="1" applyAlignment="1" applyProtection="1">
      <alignment wrapText="1"/>
      <protection locked="0"/>
    </xf>
    <xf numFmtId="0" fontId="40" fillId="2" borderId="0" xfId="2" applyFont="1" applyFill="1" applyBorder="1" applyAlignment="1" applyProtection="1">
      <alignment horizontal="center" vertical="center" wrapText="1"/>
    </xf>
    <xf numFmtId="0" fontId="43" fillId="2" borderId="0" xfId="2" applyFont="1" applyFill="1" applyProtection="1">
      <protection locked="0"/>
    </xf>
    <xf numFmtId="0" fontId="45" fillId="2" borderId="0" xfId="2" applyFont="1" applyFill="1" applyBorder="1" applyAlignment="1" applyProtection="1"/>
    <xf numFmtId="0" fontId="7" fillId="2" borderId="0" xfId="2" applyFill="1" applyBorder="1" applyAlignment="1" applyProtection="1">
      <alignment vertical="center"/>
      <protection locked="0"/>
    </xf>
    <xf numFmtId="0" fontId="7" fillId="2" borderId="0" xfId="2" applyFill="1" applyBorder="1" applyProtection="1">
      <protection locked="0"/>
    </xf>
    <xf numFmtId="0" fontId="7" fillId="2" borderId="3" xfId="2" applyFill="1" applyBorder="1" applyProtection="1">
      <protection locked="0"/>
    </xf>
    <xf numFmtId="0" fontId="7" fillId="2" borderId="0" xfId="2" applyFill="1" applyBorder="1" applyAlignment="1" applyProtection="1">
      <protection locked="0"/>
    </xf>
    <xf numFmtId="210" fontId="14" fillId="2" borderId="0" xfId="2" applyNumberFormat="1" applyFont="1" applyFill="1" applyBorder="1" applyAlignment="1" applyProtection="1">
      <alignment horizontal="center"/>
      <protection locked="0"/>
    </xf>
    <xf numFmtId="1" fontId="32" fillId="0" borderId="4" xfId="0" applyNumberFormat="1" applyFont="1" applyFill="1" applyBorder="1" applyAlignment="1" applyProtection="1">
      <alignment horizontal="center" vertical="center"/>
      <protection locked="0"/>
    </xf>
    <xf numFmtId="0" fontId="22" fillId="2" borderId="0" xfId="0" applyFont="1" applyFill="1" applyAlignment="1">
      <alignment vertical="top"/>
    </xf>
    <xf numFmtId="0" fontId="22" fillId="2" borderId="0" xfId="0" applyFont="1" applyFill="1" applyBorder="1" applyAlignment="1">
      <alignment vertical="top"/>
    </xf>
    <xf numFmtId="0" fontId="22" fillId="2" borderId="0" xfId="0" applyFont="1" applyFill="1" applyAlignment="1" applyProtection="1">
      <alignment vertical="top"/>
      <protection locked="0"/>
    </xf>
    <xf numFmtId="0" fontId="34" fillId="2" borderId="0" xfId="0" quotePrefix="1" applyFont="1" applyFill="1" applyBorder="1" applyAlignment="1">
      <alignment vertical="top"/>
    </xf>
    <xf numFmtId="0" fontId="22" fillId="2" borderId="0" xfId="0" applyFont="1" applyFill="1" applyBorder="1" applyAlignment="1" applyProtection="1">
      <alignment vertical="top"/>
      <protection locked="0"/>
    </xf>
    <xf numFmtId="210" fontId="22" fillId="2" borderId="0" xfId="0" applyNumberFormat="1" applyFont="1" applyFill="1" applyBorder="1" applyAlignment="1" applyProtection="1">
      <alignment horizontal="center" vertical="top"/>
      <protection locked="0"/>
    </xf>
    <xf numFmtId="0" fontId="22" fillId="2" borderId="12" xfId="0" applyFont="1" applyFill="1" applyBorder="1" applyAlignment="1">
      <alignment vertical="top"/>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12" xfId="0" applyFont="1" applyFill="1" applyBorder="1" applyAlignment="1">
      <alignment vertical="center"/>
    </xf>
    <xf numFmtId="0" fontId="34" fillId="0" borderId="13" xfId="0" quotePrefix="1" applyFont="1" applyFill="1" applyBorder="1" applyAlignment="1">
      <alignment vertical="center"/>
    </xf>
    <xf numFmtId="210" fontId="4" fillId="0" borderId="0" xfId="0" applyNumberFormat="1" applyFont="1" applyFill="1" applyBorder="1" applyAlignment="1" applyProtection="1">
      <alignment horizontal="center" vertical="center"/>
      <protection locked="0"/>
    </xf>
    <xf numFmtId="3" fontId="22" fillId="0" borderId="0" xfId="0" applyNumberFormat="1" applyFont="1" applyFill="1" applyBorder="1" applyAlignment="1" applyProtection="1">
      <alignment horizontal="center" vertical="center"/>
      <protection locked="0"/>
    </xf>
    <xf numFmtId="210" fontId="22" fillId="0" borderId="0" xfId="0" applyNumberFormat="1" applyFont="1" applyFill="1" applyBorder="1" applyAlignment="1" applyProtection="1">
      <alignment horizontal="center" vertical="center"/>
      <protection locked="0"/>
    </xf>
    <xf numFmtId="1" fontId="32" fillId="0" borderId="0" xfId="0" applyNumberFormat="1"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center" vertical="center"/>
      <protection locked="0"/>
    </xf>
    <xf numFmtId="3" fontId="22" fillId="0" borderId="0" xfId="0" applyNumberFormat="1" applyFont="1" applyFill="1" applyBorder="1" applyAlignment="1" applyProtection="1">
      <alignment horizontal="center"/>
    </xf>
    <xf numFmtId="1" fontId="32" fillId="0" borderId="0" xfId="0" applyNumberFormat="1" applyFont="1" applyFill="1" applyBorder="1" applyAlignment="1" applyProtection="1">
      <alignment horizontal="center"/>
      <protection locked="0"/>
    </xf>
    <xf numFmtId="0" fontId="22" fillId="0" borderId="0" xfId="0" applyFont="1" applyFill="1" applyBorder="1" applyAlignment="1" applyProtection="1">
      <protection locked="0"/>
    </xf>
    <xf numFmtId="0" fontId="22" fillId="0" borderId="0" xfId="0" applyFont="1" applyFill="1" applyBorder="1" applyAlignment="1"/>
    <xf numFmtId="210" fontId="22" fillId="0" borderId="0" xfId="0" applyNumberFormat="1" applyFont="1" applyFill="1" applyBorder="1" applyAlignment="1" applyProtection="1">
      <alignment horizontal="center"/>
    </xf>
    <xf numFmtId="0" fontId="0" fillId="0" borderId="0" xfId="0" applyFill="1" applyBorder="1" applyAlignment="1">
      <alignment vertical="center"/>
    </xf>
    <xf numFmtId="0" fontId="22" fillId="0" borderId="0" xfId="0" quotePrefix="1" applyFont="1" applyFill="1" applyBorder="1" applyAlignment="1">
      <alignment vertical="center"/>
    </xf>
    <xf numFmtId="0" fontId="2"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8" fillId="0" borderId="0" xfId="0" applyFont="1" applyFill="1" applyBorder="1" applyAlignment="1"/>
    <xf numFmtId="0" fontId="25" fillId="0" borderId="0" xfId="0" applyFont="1" applyFill="1" applyBorder="1" applyAlignment="1"/>
    <xf numFmtId="0" fontId="0" fillId="0" borderId="0" xfId="0" applyFill="1" applyBorder="1"/>
    <xf numFmtId="0" fontId="4" fillId="0" borderId="0" xfId="6" applyNumberFormat="1" applyFont="1" applyFill="1" applyBorder="1" applyAlignment="1" applyProtection="1">
      <alignment horizontal="right" vertical="center"/>
      <protection locked="0"/>
    </xf>
    <xf numFmtId="0" fontId="22" fillId="0" borderId="0" xfId="0" quotePrefix="1" applyFont="1" applyFill="1" applyBorder="1" applyAlignment="1" applyProtection="1">
      <alignment horizontal="left" vertical="center" wrapText="1"/>
    </xf>
    <xf numFmtId="0" fontId="2" fillId="0" borderId="0" xfId="0" quotePrefix="1" applyFont="1" applyFill="1" applyBorder="1" applyAlignment="1" applyProtection="1">
      <alignment vertical="center" wrapText="1"/>
    </xf>
    <xf numFmtId="0" fontId="2" fillId="0" borderId="0" xfId="0" quotePrefix="1" applyFont="1" applyFill="1" applyBorder="1" applyAlignment="1" applyProtection="1">
      <alignment horizontal="justify" vertical="center" wrapText="1"/>
    </xf>
    <xf numFmtId="0" fontId="0" fillId="0" borderId="0" xfId="0" applyFill="1" applyBorder="1" applyProtection="1"/>
    <xf numFmtId="0" fontId="30" fillId="0" borderId="0" xfId="0" applyFont="1" applyFill="1" applyBorder="1" applyProtection="1"/>
    <xf numFmtId="0" fontId="22" fillId="0" borderId="5" xfId="0" quotePrefix="1" applyFont="1" applyFill="1" applyBorder="1" applyAlignment="1">
      <alignment vertical="center"/>
    </xf>
    <xf numFmtId="0" fontId="22" fillId="0" borderId="4" xfId="0" applyFont="1" applyFill="1" applyBorder="1" applyAlignment="1">
      <alignment vertical="center"/>
    </xf>
    <xf numFmtId="0" fontId="22" fillId="0" borderId="0" xfId="0" applyFont="1" applyFill="1" applyAlignment="1" applyProtection="1">
      <alignment vertical="center"/>
      <protection locked="0"/>
    </xf>
    <xf numFmtId="0" fontId="22" fillId="0" borderId="0" xfId="0" applyFont="1" applyFill="1" applyAlignment="1"/>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3" fontId="24" fillId="0" borderId="0" xfId="0" applyNumberFormat="1" applyFont="1" applyFill="1" applyBorder="1" applyAlignment="1" applyProtection="1">
      <alignment horizontal="center" vertical="center"/>
      <protection locked="0"/>
    </xf>
    <xf numFmtId="0" fontId="0" fillId="0" borderId="0" xfId="0" applyFill="1" applyAlignment="1">
      <alignment vertical="center"/>
    </xf>
    <xf numFmtId="0" fontId="0" fillId="0" borderId="0" xfId="0" applyFill="1"/>
    <xf numFmtId="0" fontId="30" fillId="4" borderId="2" xfId="0" applyFont="1" applyFill="1" applyBorder="1" applyAlignment="1" applyProtection="1">
      <alignment horizontal="left" vertical="center"/>
      <protection locked="0"/>
    </xf>
    <xf numFmtId="1" fontId="30" fillId="4" borderId="15" xfId="0" applyNumberFormat="1" applyFont="1" applyFill="1" applyBorder="1" applyAlignment="1" applyProtection="1">
      <alignment vertical="center"/>
      <protection locked="0"/>
    </xf>
    <xf numFmtId="0" fontId="30" fillId="4" borderId="12" xfId="0" applyFont="1" applyFill="1" applyBorder="1" applyAlignment="1" applyProtection="1">
      <alignment horizontal="left" vertical="center"/>
      <protection locked="0"/>
    </xf>
    <xf numFmtId="1" fontId="30" fillId="4" borderId="16" xfId="0" quotePrefix="1" applyNumberFormat="1" applyFont="1" applyFill="1" applyBorder="1" applyAlignment="1" applyProtection="1">
      <alignment vertical="center"/>
      <protection locked="0"/>
    </xf>
    <xf numFmtId="1" fontId="32" fillId="3" borderId="18" xfId="0" applyNumberFormat="1" applyFont="1" applyFill="1" applyBorder="1" applyAlignment="1" applyProtection="1">
      <alignment horizontal="center" vertical="top"/>
      <protection locked="0"/>
    </xf>
    <xf numFmtId="1" fontId="32" fillId="3" borderId="19" xfId="0" applyNumberFormat="1" applyFont="1" applyFill="1" applyBorder="1" applyAlignment="1" applyProtection="1">
      <alignment horizontal="center" vertical="top"/>
      <protection locked="0"/>
    </xf>
    <xf numFmtId="1" fontId="32" fillId="3" borderId="20" xfId="0" applyNumberFormat="1" applyFont="1" applyFill="1" applyBorder="1" applyAlignment="1" applyProtection="1">
      <alignment horizontal="center" vertical="top"/>
      <protection locked="0"/>
    </xf>
    <xf numFmtId="0" fontId="22" fillId="2" borderId="13" xfId="0" applyFont="1" applyFill="1" applyBorder="1" applyAlignment="1" applyProtection="1">
      <alignment vertical="top"/>
      <protection locked="0"/>
    </xf>
    <xf numFmtId="1" fontId="32" fillId="3" borderId="21" xfId="0" applyNumberFormat="1" applyFont="1" applyFill="1" applyBorder="1" applyAlignment="1" applyProtection="1">
      <alignment horizontal="center" vertical="top"/>
      <protection locked="0"/>
    </xf>
    <xf numFmtId="0" fontId="30" fillId="0" borderId="0" xfId="0" applyFont="1" applyFill="1"/>
    <xf numFmtId="0" fontId="30" fillId="0" borderId="0" xfId="0" applyFont="1" applyFill="1" applyAlignment="1">
      <alignment vertical="center"/>
    </xf>
    <xf numFmtId="0" fontId="34" fillId="0" borderId="14" xfId="0" applyFont="1" applyFill="1" applyBorder="1" applyAlignment="1">
      <alignment vertical="center"/>
    </xf>
    <xf numFmtId="0" fontId="34" fillId="2" borderId="0" xfId="0" applyFont="1" applyFill="1" applyBorder="1" applyAlignment="1" applyProtection="1">
      <alignment vertical="center"/>
      <protection locked="0"/>
    </xf>
    <xf numFmtId="0" fontId="34" fillId="2" borderId="0" xfId="0" applyFont="1" applyFill="1" applyBorder="1" applyAlignment="1">
      <alignment vertical="center"/>
    </xf>
    <xf numFmtId="1" fontId="35" fillId="3" borderId="10" xfId="0" applyNumberFormat="1" applyFont="1" applyFill="1" applyBorder="1" applyAlignment="1" applyProtection="1">
      <alignment horizontal="center"/>
      <protection locked="0"/>
    </xf>
    <xf numFmtId="0" fontId="4" fillId="2" borderId="0" xfId="0" applyFont="1" applyFill="1" applyAlignment="1"/>
    <xf numFmtId="0" fontId="22" fillId="2" borderId="17" xfId="2" applyFont="1" applyFill="1" applyBorder="1" applyAlignment="1" applyProtection="1">
      <alignment horizontal="center" vertical="center" wrapText="1"/>
      <protection locked="0"/>
    </xf>
    <xf numFmtId="3" fontId="22" fillId="2" borderId="4" xfId="2" applyNumberFormat="1" applyFont="1" applyFill="1" applyBorder="1" applyAlignment="1" applyProtection="1">
      <alignment horizontal="center" vertical="center"/>
      <protection locked="0"/>
    </xf>
    <xf numFmtId="0" fontId="22" fillId="2" borderId="17" xfId="2" applyFont="1" applyFill="1" applyBorder="1" applyAlignment="1" applyProtection="1">
      <alignment horizontal="center" vertical="center"/>
      <protection locked="0"/>
    </xf>
    <xf numFmtId="3" fontId="22" fillId="2" borderId="22" xfId="2" applyNumberFormat="1" applyFont="1" applyFill="1" applyBorder="1" applyAlignment="1" applyProtection="1">
      <alignment horizontal="center" vertical="center"/>
      <protection locked="0"/>
    </xf>
    <xf numFmtId="3" fontId="22" fillId="2" borderId="23" xfId="2" applyNumberFormat="1" applyFont="1" applyFill="1" applyBorder="1" applyAlignment="1" applyProtection="1">
      <alignment horizontal="center" vertical="center"/>
      <protection locked="0"/>
    </xf>
    <xf numFmtId="0" fontId="22" fillId="2" borderId="7" xfId="2" applyFont="1" applyFill="1" applyBorder="1" applyAlignment="1" applyProtection="1">
      <alignment horizontal="center" vertical="center" wrapText="1"/>
      <protection locked="0"/>
    </xf>
    <xf numFmtId="0" fontId="22" fillId="2" borderId="4" xfId="2" applyFont="1" applyFill="1" applyBorder="1" applyAlignment="1" applyProtection="1">
      <alignment horizontal="center" vertical="center" wrapText="1"/>
      <protection locked="0"/>
    </xf>
    <xf numFmtId="3" fontId="22" fillId="2" borderId="17" xfId="0" applyNumberFormat="1" applyFont="1" applyFill="1" applyBorder="1" applyAlignment="1" applyProtection="1">
      <alignment horizontal="center" vertical="center"/>
      <protection locked="0"/>
    </xf>
    <xf numFmtId="0" fontId="47" fillId="2" borderId="0" xfId="0" applyFont="1" applyFill="1" applyBorder="1" applyAlignment="1">
      <alignment horizontal="center" vertical="center"/>
    </xf>
    <xf numFmtId="0" fontId="22" fillId="0" borderId="0" xfId="0" quotePrefix="1" applyFont="1" applyAlignment="1">
      <alignment horizontal="left" vertical="center"/>
    </xf>
    <xf numFmtId="0" fontId="23" fillId="2" borderId="0" xfId="2" quotePrefix="1" applyFont="1" applyFill="1" applyBorder="1" applyAlignment="1" applyProtection="1">
      <alignment horizontal="left" vertical="center"/>
      <protection locked="0"/>
    </xf>
    <xf numFmtId="3" fontId="22" fillId="2" borderId="24" xfId="2" applyNumberFormat="1" applyFont="1" applyFill="1" applyBorder="1" applyAlignment="1" applyProtection="1">
      <alignment horizontal="center" vertical="center"/>
      <protection locked="0"/>
    </xf>
    <xf numFmtId="3" fontId="22" fillId="2" borderId="21" xfId="2" applyNumberFormat="1" applyFont="1" applyFill="1" applyBorder="1" applyAlignment="1" applyProtection="1">
      <alignment horizontal="center" vertical="center"/>
      <protection locked="0"/>
    </xf>
    <xf numFmtId="3" fontId="22" fillId="2" borderId="6" xfId="2" applyNumberFormat="1" applyFont="1" applyFill="1" applyBorder="1" applyAlignment="1" applyProtection="1">
      <alignment horizontal="center" vertical="center"/>
      <protection locked="0"/>
    </xf>
    <xf numFmtId="0" fontId="11" fillId="0" borderId="0" xfId="2" applyFont="1" applyFill="1" applyProtection="1">
      <protection locked="0"/>
    </xf>
    <xf numFmtId="3" fontId="4" fillId="5" borderId="9" xfId="0" applyNumberFormat="1" applyFont="1" applyFill="1" applyBorder="1" applyAlignment="1" applyProtection="1">
      <alignment horizontal="center" vertical="center"/>
      <protection locked="0"/>
    </xf>
    <xf numFmtId="1" fontId="32" fillId="3" borderId="9" xfId="0" applyNumberFormat="1" applyFont="1" applyFill="1" applyBorder="1" applyAlignment="1" applyProtection="1">
      <alignment horizontal="center"/>
      <protection locked="0"/>
    </xf>
    <xf numFmtId="1" fontId="35" fillId="3" borderId="9" xfId="0" applyNumberFormat="1" applyFont="1" applyFill="1" applyBorder="1" applyAlignment="1" applyProtection="1">
      <alignment horizontal="center" vertical="center"/>
      <protection locked="0"/>
    </xf>
    <xf numFmtId="1" fontId="35" fillId="3" borderId="21" xfId="0" applyNumberFormat="1" applyFont="1" applyFill="1" applyBorder="1" applyAlignment="1" applyProtection="1">
      <alignment horizontal="center" vertical="center"/>
      <protection locked="0"/>
    </xf>
    <xf numFmtId="0" fontId="39" fillId="3" borderId="6" xfId="0" applyFont="1" applyFill="1" applyBorder="1" applyAlignment="1" applyProtection="1">
      <alignment horizontal="center" vertical="center" wrapText="1"/>
      <protection locked="0"/>
    </xf>
    <xf numFmtId="1" fontId="35" fillId="3" borderId="9" xfId="0" applyNumberFormat="1" applyFont="1" applyFill="1" applyBorder="1" applyAlignment="1" applyProtection="1">
      <alignment horizontal="center"/>
      <protection locked="0"/>
    </xf>
    <xf numFmtId="0" fontId="48" fillId="2" borderId="0" xfId="0" quotePrefix="1" applyFont="1" applyFill="1" applyAlignment="1" applyProtection="1">
      <alignment vertical="center" wrapText="1"/>
      <protection hidden="1"/>
    </xf>
    <xf numFmtId="0" fontId="20" fillId="2" borderId="13" xfId="0" applyFont="1" applyFill="1" applyBorder="1" applyAlignment="1">
      <alignment vertical="center"/>
    </xf>
    <xf numFmtId="0" fontId="22" fillId="0" borderId="0" xfId="0" applyFont="1" applyFill="1" applyAlignment="1">
      <alignment vertical="center"/>
    </xf>
    <xf numFmtId="1" fontId="32" fillId="3" borderId="15" xfId="0" applyNumberFormat="1" applyFont="1" applyFill="1" applyBorder="1" applyAlignment="1" applyProtection="1">
      <alignment horizontal="center"/>
      <protection locked="0"/>
    </xf>
    <xf numFmtId="0" fontId="22" fillId="0" borderId="15" xfId="0" applyFont="1" applyFill="1" applyBorder="1" applyAlignment="1"/>
    <xf numFmtId="1" fontId="32" fillId="3" borderId="18" xfId="0" applyNumberFormat="1" applyFont="1" applyFill="1" applyBorder="1" applyAlignment="1" applyProtection="1">
      <alignment horizontal="center" vertical="center"/>
      <protection locked="0"/>
    </xf>
    <xf numFmtId="1" fontId="32" fillId="3" borderId="12" xfId="0" applyNumberFormat="1" applyFont="1" applyFill="1" applyBorder="1" applyAlignment="1" applyProtection="1">
      <alignment horizontal="center" vertical="center"/>
      <protection locked="0"/>
    </xf>
    <xf numFmtId="1" fontId="32" fillId="3" borderId="21" xfId="0" applyNumberFormat="1" applyFont="1" applyFill="1" applyBorder="1" applyAlignment="1" applyProtection="1">
      <alignment horizontal="center" vertical="center"/>
      <protection locked="0"/>
    </xf>
    <xf numFmtId="1" fontId="32" fillId="3" borderId="2" xfId="0" applyNumberFormat="1" applyFont="1" applyFill="1" applyBorder="1" applyAlignment="1" applyProtection="1">
      <alignment horizontal="center"/>
      <protection locked="0"/>
    </xf>
    <xf numFmtId="0" fontId="22" fillId="2" borderId="2" xfId="0" applyFont="1" applyFill="1" applyBorder="1" applyAlignment="1"/>
    <xf numFmtId="1" fontId="32" fillId="3" borderId="1" xfId="0" applyNumberFormat="1" applyFont="1" applyFill="1" applyBorder="1" applyAlignment="1" applyProtection="1">
      <alignment horizontal="center" vertical="center"/>
      <protection locked="0"/>
    </xf>
    <xf numFmtId="0" fontId="32" fillId="3" borderId="9" xfId="0" applyFont="1" applyFill="1" applyBorder="1" applyAlignment="1" applyProtection="1">
      <alignment horizontal="center"/>
      <protection locked="0"/>
    </xf>
    <xf numFmtId="1" fontId="32" fillId="3" borderId="1" xfId="0" applyNumberFormat="1" applyFont="1" applyFill="1" applyBorder="1" applyAlignment="1" applyProtection="1">
      <alignment horizontal="center"/>
      <protection locked="0"/>
    </xf>
    <xf numFmtId="1" fontId="32" fillId="3" borderId="19" xfId="0" applyNumberFormat="1" applyFont="1" applyFill="1" applyBorder="1" applyAlignment="1" applyProtection="1">
      <alignment horizontal="center" vertical="center"/>
      <protection locked="0"/>
    </xf>
    <xf numFmtId="0" fontId="22" fillId="2" borderId="12" xfId="0" applyFont="1" applyFill="1" applyBorder="1" applyAlignment="1"/>
    <xf numFmtId="0" fontId="32" fillId="3" borderId="21" xfId="0" applyFont="1" applyFill="1" applyBorder="1" applyAlignment="1" applyProtection="1">
      <alignment horizontal="center"/>
      <protection locked="0"/>
    </xf>
    <xf numFmtId="1" fontId="30" fillId="2" borderId="0" xfId="0" applyNumberFormat="1" applyFont="1" applyFill="1" applyAlignment="1" applyProtection="1">
      <alignment vertical="center"/>
      <protection locked="0"/>
    </xf>
    <xf numFmtId="1" fontId="20" fillId="2" borderId="0" xfId="0" applyNumberFormat="1" applyFont="1" applyFill="1" applyAlignment="1">
      <alignment vertical="center"/>
    </xf>
    <xf numFmtId="1" fontId="39" fillId="3" borderId="6" xfId="0" applyNumberFormat="1" applyFont="1" applyFill="1" applyBorder="1" applyAlignment="1" applyProtection="1">
      <alignment horizontal="center" vertical="center" wrapText="1"/>
      <protection locked="0"/>
    </xf>
    <xf numFmtId="1" fontId="32" fillId="3" borderId="21" xfId="0" applyNumberFormat="1" applyFont="1" applyFill="1" applyBorder="1" applyAlignment="1" applyProtection="1">
      <alignment horizontal="center"/>
      <protection locked="0"/>
    </xf>
    <xf numFmtId="1" fontId="0" fillId="2" borderId="0" xfId="0" applyNumberFormat="1" applyFill="1" applyProtection="1">
      <protection locked="0"/>
    </xf>
    <xf numFmtId="1" fontId="32" fillId="3" borderId="6" xfId="0" applyNumberFormat="1" applyFont="1" applyFill="1" applyBorder="1" applyAlignment="1" applyProtection="1">
      <alignment horizontal="center" vertical="center"/>
      <protection locked="0"/>
    </xf>
    <xf numFmtId="0" fontId="39" fillId="3" borderId="9" xfId="0" applyFont="1" applyFill="1" applyBorder="1" applyAlignment="1" applyProtection="1">
      <alignment horizontal="center" vertical="center"/>
      <protection locked="0"/>
    </xf>
    <xf numFmtId="0" fontId="39" fillId="3" borderId="9" xfId="0" applyFont="1" applyFill="1" applyBorder="1" applyAlignment="1" applyProtection="1">
      <alignment horizontal="center"/>
      <protection locked="0"/>
    </xf>
    <xf numFmtId="0" fontId="39" fillId="3" borderId="21" xfId="0" applyFont="1" applyFill="1" applyBorder="1" applyAlignment="1" applyProtection="1">
      <alignment horizontal="center" vertical="center"/>
      <protection locked="0"/>
    </xf>
    <xf numFmtId="3" fontId="49" fillId="0" borderId="25" xfId="0" applyNumberFormat="1" applyFont="1" applyFill="1" applyBorder="1" applyAlignment="1" applyProtection="1">
      <alignment horizontal="center"/>
      <protection locked="0"/>
    </xf>
    <xf numFmtId="210" fontId="22" fillId="0" borderId="2" xfId="0" applyNumberFormat="1" applyFont="1" applyFill="1" applyBorder="1" applyAlignment="1" applyProtection="1">
      <alignment horizontal="center" vertical="center"/>
    </xf>
    <xf numFmtId="3" fontId="22" fillId="0" borderId="1" xfId="0" applyNumberFormat="1" applyFont="1" applyFill="1" applyBorder="1" applyAlignment="1" applyProtection="1">
      <alignment horizontal="center" vertical="center"/>
      <protection locked="0"/>
    </xf>
    <xf numFmtId="210" fontId="22" fillId="0" borderId="1" xfId="0" applyNumberFormat="1" applyFont="1" applyFill="1" applyBorder="1" applyAlignment="1" applyProtection="1">
      <alignment horizontal="center" vertical="center"/>
    </xf>
    <xf numFmtId="0" fontId="30" fillId="2" borderId="0" xfId="0" applyFont="1" applyFill="1" applyAlignment="1">
      <alignment vertical="center"/>
    </xf>
    <xf numFmtId="0" fontId="30" fillId="2" borderId="0" xfId="0" applyFont="1" applyFill="1" applyBorder="1" applyAlignment="1">
      <alignment vertical="center"/>
    </xf>
    <xf numFmtId="0" fontId="30" fillId="2" borderId="0" xfId="0" applyFont="1" applyFill="1"/>
    <xf numFmtId="0" fontId="30" fillId="2" borderId="0" xfId="0" applyFont="1" applyFill="1" applyBorder="1"/>
    <xf numFmtId="0" fontId="3" fillId="2" borderId="0" xfId="0" applyFont="1" applyFill="1" applyBorder="1" applyAlignment="1">
      <alignment vertical="center"/>
    </xf>
    <xf numFmtId="0" fontId="22" fillId="2" borderId="0" xfId="0" applyFont="1" applyFill="1" applyBorder="1" applyAlignment="1" applyProtection="1">
      <alignment vertical="center"/>
      <protection locked="0"/>
    </xf>
    <xf numFmtId="1" fontId="32" fillId="0" borderId="1" xfId="0" applyNumberFormat="1" applyFont="1" applyFill="1" applyBorder="1" applyAlignment="1" applyProtection="1">
      <alignment horizontal="center" vertical="top"/>
      <protection locked="0"/>
    </xf>
    <xf numFmtId="0" fontId="32" fillId="3" borderId="17" xfId="0" applyFont="1" applyFill="1" applyBorder="1" applyAlignment="1" applyProtection="1">
      <alignment horizontal="center" vertical="center" wrapText="1"/>
      <protection locked="0"/>
    </xf>
    <xf numFmtId="0" fontId="32" fillId="3" borderId="17" xfId="0" applyFont="1" applyFill="1" applyBorder="1" applyAlignment="1" applyProtection="1">
      <alignment horizontal="center" vertical="center"/>
      <protection locked="0"/>
    </xf>
    <xf numFmtId="0" fontId="30" fillId="2" borderId="0" xfId="2" applyFont="1" applyFill="1" applyAlignment="1" applyProtection="1">
      <alignment vertical="center"/>
      <protection locked="0"/>
    </xf>
    <xf numFmtId="0" fontId="30" fillId="2" borderId="0" xfId="2" applyFont="1" applyFill="1" applyBorder="1" applyAlignment="1" applyProtection="1">
      <alignment vertical="center"/>
      <protection locked="0"/>
    </xf>
    <xf numFmtId="0" fontId="53" fillId="3" borderId="6" xfId="2" applyFont="1" applyFill="1" applyBorder="1" applyProtection="1">
      <protection locked="0"/>
    </xf>
    <xf numFmtId="0" fontId="53" fillId="2" borderId="0" xfId="2" applyFont="1" applyFill="1" applyBorder="1" applyAlignment="1" applyProtection="1">
      <alignment vertical="center"/>
      <protection locked="0"/>
    </xf>
    <xf numFmtId="1" fontId="54" fillId="3" borderId="9" xfId="0" applyNumberFormat="1" applyFont="1" applyFill="1" applyBorder="1" applyAlignment="1" applyProtection="1">
      <alignment horizontal="center" vertical="center"/>
      <protection locked="0"/>
    </xf>
    <xf numFmtId="0" fontId="53" fillId="2" borderId="0" xfId="2" applyFont="1" applyFill="1" applyBorder="1" applyProtection="1">
      <protection locked="0"/>
    </xf>
    <xf numFmtId="0" fontId="53" fillId="3" borderId="9" xfId="2" applyFont="1" applyFill="1" applyBorder="1" applyProtection="1">
      <protection locked="0"/>
    </xf>
    <xf numFmtId="0" fontId="53" fillId="3" borderId="9" xfId="2" applyFont="1" applyFill="1" applyBorder="1" applyAlignment="1" applyProtection="1">
      <alignment vertical="center"/>
      <protection locked="0"/>
    </xf>
    <xf numFmtId="0" fontId="53" fillId="2" borderId="0" xfId="2" applyFont="1" applyFill="1" applyAlignment="1" applyProtection="1">
      <alignment vertical="center"/>
      <protection locked="0"/>
    </xf>
    <xf numFmtId="0" fontId="53" fillId="2" borderId="0" xfId="2" applyFont="1" applyFill="1" applyProtection="1">
      <protection locked="0"/>
    </xf>
    <xf numFmtId="0" fontId="53" fillId="3" borderId="21" xfId="2" applyFont="1" applyFill="1" applyBorder="1" applyAlignment="1" applyProtection="1">
      <protection locked="0"/>
    </xf>
    <xf numFmtId="0" fontId="53" fillId="3" borderId="21" xfId="2" applyFont="1" applyFill="1" applyBorder="1" applyProtection="1">
      <protection locked="0"/>
    </xf>
    <xf numFmtId="1" fontId="54" fillId="3" borderId="9" xfId="0" applyNumberFormat="1" applyFont="1" applyFill="1" applyBorder="1" applyAlignment="1" applyProtection="1">
      <alignment horizontal="center"/>
      <protection locked="0"/>
    </xf>
    <xf numFmtId="0" fontId="53" fillId="2" borderId="0" xfId="2" applyFont="1" applyFill="1" applyAlignment="1" applyProtection="1">
      <protection locked="0"/>
    </xf>
    <xf numFmtId="0" fontId="7" fillId="2" borderId="0" xfId="2" applyFill="1" applyAlignment="1" applyProtection="1">
      <protection locked="0"/>
    </xf>
    <xf numFmtId="0" fontId="22" fillId="2" borderId="9" xfId="0" applyFont="1" applyFill="1" applyBorder="1" applyAlignment="1" applyProtection="1">
      <alignment vertical="top"/>
      <protection locked="0"/>
    </xf>
    <xf numFmtId="1" fontId="35" fillId="0" borderId="10" xfId="0" applyNumberFormat="1" applyFont="1" applyFill="1" applyBorder="1" applyAlignment="1" applyProtection="1">
      <alignment horizontal="center" vertical="center"/>
      <protection locked="0"/>
    </xf>
    <xf numFmtId="3" fontId="22" fillId="5" borderId="9" xfId="0" applyNumberFormat="1" applyFont="1" applyFill="1" applyBorder="1" applyAlignment="1" applyProtection="1">
      <alignment horizontal="center" vertical="center"/>
      <protection locked="0"/>
    </xf>
    <xf numFmtId="3" fontId="22" fillId="0" borderId="14" xfId="0" applyNumberFormat="1" applyFont="1" applyFill="1" applyBorder="1" applyAlignment="1" applyProtection="1">
      <alignment horizontal="center" vertical="center"/>
      <protection locked="0"/>
    </xf>
    <xf numFmtId="0" fontId="22" fillId="2" borderId="0" xfId="2" applyFont="1" applyFill="1" applyBorder="1" applyAlignment="1" applyProtection="1">
      <alignment horizontal="center" vertical="center"/>
      <protection locked="0"/>
    </xf>
    <xf numFmtId="0" fontId="34" fillId="0" borderId="1" xfId="0" applyFont="1" applyFill="1" applyBorder="1" applyAlignment="1">
      <alignment vertical="center"/>
    </xf>
    <xf numFmtId="0" fontId="34" fillId="0" borderId="0" xfId="0" quotePrefix="1" applyFont="1" applyFill="1" applyBorder="1" applyAlignment="1">
      <alignment vertical="center"/>
    </xf>
    <xf numFmtId="0" fontId="34" fillId="0" borderId="1" xfId="0" quotePrefix="1" applyFont="1" applyFill="1" applyBorder="1" applyAlignment="1">
      <alignment vertical="center"/>
    </xf>
    <xf numFmtId="0" fontId="34" fillId="0" borderId="0" xfId="0" quotePrefix="1" applyFont="1" applyFill="1" applyAlignment="1">
      <alignment vertical="center"/>
    </xf>
    <xf numFmtId="3" fontId="37" fillId="2" borderId="9" xfId="0" applyNumberFormat="1" applyFont="1" applyFill="1" applyBorder="1" applyAlignment="1" applyProtection="1">
      <alignment horizontal="center" vertical="center"/>
      <protection locked="0"/>
    </xf>
    <xf numFmtId="0" fontId="37" fillId="2" borderId="6" xfId="0" applyFont="1" applyFill="1" applyBorder="1" applyAlignment="1" applyProtection="1">
      <alignment horizontal="center"/>
    </xf>
    <xf numFmtId="0" fontId="37" fillId="2" borderId="2" xfId="0" applyFont="1" applyFill="1" applyBorder="1" applyAlignment="1" applyProtection="1">
      <alignment horizontal="center"/>
    </xf>
    <xf numFmtId="210" fontId="37" fillId="2" borderId="1" xfId="0" applyNumberFormat="1" applyFont="1" applyFill="1" applyBorder="1" applyAlignment="1" applyProtection="1">
      <alignment horizontal="center"/>
      <protection locked="0"/>
    </xf>
    <xf numFmtId="3" fontId="37" fillId="2" borderId="9" xfId="0" applyNumberFormat="1" applyFont="1" applyFill="1" applyBorder="1" applyAlignment="1" applyProtection="1">
      <alignment horizontal="center"/>
      <protection locked="0"/>
    </xf>
    <xf numFmtId="210" fontId="37" fillId="2" borderId="9" xfId="0" applyNumberFormat="1" applyFont="1" applyFill="1" applyBorder="1" applyAlignment="1" applyProtection="1">
      <alignment horizontal="center"/>
      <protection locked="0"/>
    </xf>
    <xf numFmtId="210" fontId="55" fillId="2" borderId="9" xfId="0" applyNumberFormat="1" applyFont="1" applyFill="1" applyBorder="1" applyAlignment="1" applyProtection="1">
      <alignment horizontal="center" vertical="center"/>
      <protection locked="0"/>
    </xf>
    <xf numFmtId="210" fontId="55" fillId="2" borderId="1" xfId="0" applyNumberFormat="1" applyFont="1" applyFill="1" applyBorder="1" applyAlignment="1" applyProtection="1">
      <alignment horizontal="center"/>
      <protection locked="0"/>
    </xf>
    <xf numFmtId="3" fontId="55" fillId="2" borderId="9" xfId="0" applyNumberFormat="1" applyFont="1" applyFill="1" applyBorder="1" applyAlignment="1" applyProtection="1">
      <alignment horizontal="center" vertical="center"/>
      <protection locked="0"/>
    </xf>
    <xf numFmtId="0" fontId="37" fillId="2" borderId="9" xfId="0" applyFont="1" applyFill="1" applyBorder="1" applyAlignment="1" applyProtection="1">
      <alignment horizontal="center"/>
    </xf>
    <xf numFmtId="3" fontId="15" fillId="6" borderId="9" xfId="0" applyNumberFormat="1" applyFont="1" applyFill="1" applyBorder="1" applyAlignment="1" applyProtection="1">
      <alignment horizontal="center" vertical="center"/>
      <protection locked="0"/>
    </xf>
    <xf numFmtId="3" fontId="37" fillId="2" borderId="1" xfId="0" applyNumberFormat="1" applyFont="1" applyFill="1" applyBorder="1" applyAlignment="1" applyProtection="1">
      <alignment horizontal="center" vertical="center"/>
      <protection locked="0"/>
    </xf>
    <xf numFmtId="0" fontId="37" fillId="2" borderId="1" xfId="0" applyFont="1" applyFill="1" applyBorder="1" applyAlignment="1" applyProtection="1">
      <alignment horizontal="center"/>
    </xf>
    <xf numFmtId="3" fontId="37" fillId="2" borderId="9" xfId="0" applyNumberFormat="1" applyFont="1" applyFill="1" applyBorder="1" applyAlignment="1" applyProtection="1">
      <alignment horizontal="center"/>
    </xf>
    <xf numFmtId="3" fontId="37" fillId="2" borderId="1" xfId="0" applyNumberFormat="1" applyFont="1" applyFill="1" applyBorder="1" applyAlignment="1" applyProtection="1">
      <alignment horizontal="center"/>
    </xf>
    <xf numFmtId="210" fontId="37" fillId="2" borderId="9" xfId="0" applyNumberFormat="1" applyFont="1" applyFill="1" applyBorder="1" applyAlignment="1" applyProtection="1">
      <alignment horizontal="center"/>
    </xf>
    <xf numFmtId="3" fontId="37" fillId="2" borderId="6" xfId="0" applyNumberFormat="1" applyFont="1" applyFill="1" applyBorder="1" applyAlignment="1" applyProtection="1">
      <alignment horizontal="center" vertical="center"/>
      <protection locked="0"/>
    </xf>
    <xf numFmtId="0" fontId="37" fillId="2" borderId="15" xfId="0" applyFont="1" applyFill="1" applyBorder="1" applyAlignment="1" applyProtection="1">
      <alignment horizontal="center"/>
    </xf>
    <xf numFmtId="210" fontId="37" fillId="2" borderId="1" xfId="0" applyNumberFormat="1" applyFont="1" applyFill="1" applyBorder="1" applyAlignment="1" applyProtection="1">
      <alignment horizontal="center" vertical="center"/>
      <protection locked="0"/>
    </xf>
    <xf numFmtId="210" fontId="37" fillId="2" borderId="14" xfId="0" applyNumberFormat="1" applyFont="1" applyFill="1" applyBorder="1" applyAlignment="1" applyProtection="1">
      <alignment horizontal="center" vertical="center"/>
      <protection locked="0"/>
    </xf>
    <xf numFmtId="210" fontId="37" fillId="2" borderId="14" xfId="0" applyNumberFormat="1" applyFont="1" applyFill="1" applyBorder="1" applyAlignment="1" applyProtection="1">
      <alignment horizontal="center"/>
      <protection locked="0"/>
    </xf>
    <xf numFmtId="210" fontId="55" fillId="2" borderId="14" xfId="0" applyNumberFormat="1" applyFont="1" applyFill="1" applyBorder="1" applyAlignment="1" applyProtection="1">
      <alignment horizontal="center" vertical="center"/>
      <protection locked="0"/>
    </xf>
    <xf numFmtId="210" fontId="55" fillId="2" borderId="1" xfId="0" applyNumberFormat="1" applyFont="1" applyFill="1" applyBorder="1" applyAlignment="1" applyProtection="1">
      <alignment horizontal="center" vertical="center"/>
      <protection locked="0"/>
    </xf>
    <xf numFmtId="3" fontId="37" fillId="2" borderId="1" xfId="0" applyNumberFormat="1" applyFont="1" applyFill="1" applyBorder="1" applyAlignment="1" applyProtection="1">
      <alignment horizontal="center"/>
      <protection locked="0"/>
    </xf>
    <xf numFmtId="3" fontId="37" fillId="2" borderId="14" xfId="0" applyNumberFormat="1" applyFont="1" applyFill="1" applyBorder="1" applyAlignment="1" applyProtection="1">
      <alignment horizontal="center"/>
      <protection locked="0"/>
    </xf>
    <xf numFmtId="3" fontId="37" fillId="2" borderId="14" xfId="0" applyNumberFormat="1" applyFont="1" applyFill="1" applyBorder="1" applyAlignment="1" applyProtection="1">
      <alignment horizontal="center"/>
    </xf>
    <xf numFmtId="210" fontId="37" fillId="2" borderId="1" xfId="0" applyNumberFormat="1" applyFont="1" applyFill="1" applyBorder="1" applyAlignment="1" applyProtection="1">
      <alignment horizontal="center"/>
    </xf>
    <xf numFmtId="210" fontId="37" fillId="2" borderId="9" xfId="0" applyNumberFormat="1" applyFont="1" applyFill="1" applyBorder="1" applyAlignment="1" applyProtection="1">
      <alignment horizontal="center" vertical="top"/>
      <protection locked="0"/>
    </xf>
    <xf numFmtId="210" fontId="37" fillId="2" borderId="1" xfId="0" applyNumberFormat="1" applyFont="1" applyFill="1" applyBorder="1" applyAlignment="1" applyProtection="1">
      <alignment horizontal="center" vertical="top"/>
      <protection locked="0"/>
    </xf>
    <xf numFmtId="210" fontId="37" fillId="2" borderId="14" xfId="0" applyNumberFormat="1" applyFont="1" applyFill="1" applyBorder="1" applyAlignment="1" applyProtection="1">
      <alignment horizontal="center" vertical="top"/>
      <protection locked="0"/>
    </xf>
    <xf numFmtId="0" fontId="37" fillId="0" borderId="14" xfId="0" applyFont="1" applyFill="1" applyBorder="1" applyAlignment="1"/>
    <xf numFmtId="1" fontId="56" fillId="0" borderId="14" xfId="0" applyNumberFormat="1" applyFont="1" applyFill="1" applyBorder="1" applyAlignment="1" applyProtection="1">
      <alignment horizontal="center" vertical="center"/>
      <protection locked="0"/>
    </xf>
    <xf numFmtId="1" fontId="56" fillId="0" borderId="14" xfId="0" applyNumberFormat="1" applyFont="1" applyFill="1" applyBorder="1" applyAlignment="1" applyProtection="1">
      <alignment horizontal="center"/>
      <protection locked="0"/>
    </xf>
    <xf numFmtId="0" fontId="55" fillId="0" borderId="14" xfId="0" applyFont="1" applyFill="1" applyBorder="1" applyAlignment="1">
      <alignment vertical="center"/>
    </xf>
    <xf numFmtId="1" fontId="57" fillId="0" borderId="14" xfId="0" applyNumberFormat="1" applyFont="1" applyFill="1" applyBorder="1" applyAlignment="1" applyProtection="1">
      <alignment horizontal="center" vertical="center"/>
      <protection locked="0"/>
    </xf>
    <xf numFmtId="0" fontId="37" fillId="0" borderId="14" xfId="0" applyFont="1" applyFill="1" applyBorder="1" applyAlignment="1">
      <alignment vertical="center"/>
    </xf>
    <xf numFmtId="0" fontId="37" fillId="0" borderId="16" xfId="0" applyFont="1" applyFill="1" applyBorder="1" applyAlignment="1">
      <alignment vertical="top"/>
    </xf>
    <xf numFmtId="210" fontId="37" fillId="2" borderId="9" xfId="0" applyNumberFormat="1" applyFont="1" applyFill="1" applyBorder="1" applyAlignment="1" applyProtection="1">
      <alignment horizontal="center" vertical="center"/>
      <protection locked="0"/>
    </xf>
    <xf numFmtId="210" fontId="37" fillId="7" borderId="9" xfId="0" applyNumberFormat="1" applyFont="1" applyFill="1" applyBorder="1" applyAlignment="1" applyProtection="1">
      <alignment horizontal="center" vertical="top"/>
      <protection locked="0"/>
    </xf>
    <xf numFmtId="210" fontId="55" fillId="7" borderId="9" xfId="0" applyNumberFormat="1" applyFont="1" applyFill="1" applyBorder="1" applyAlignment="1" applyProtection="1">
      <alignment horizontal="center" vertical="center"/>
      <protection locked="0"/>
    </xf>
    <xf numFmtId="0" fontId="37" fillId="0" borderId="14" xfId="0" applyFont="1" applyFill="1" applyBorder="1" applyAlignment="1">
      <alignment vertical="top"/>
    </xf>
    <xf numFmtId="0" fontId="37" fillId="2" borderId="14" xfId="0" applyFont="1" applyFill="1" applyBorder="1" applyAlignment="1"/>
    <xf numFmtId="0" fontId="37" fillId="2" borderId="14" xfId="0" applyFont="1" applyFill="1" applyBorder="1" applyAlignment="1">
      <alignment vertical="center"/>
    </xf>
    <xf numFmtId="0" fontId="55" fillId="2" borderId="14" xfId="0" applyFont="1" applyFill="1" applyBorder="1" applyAlignment="1">
      <alignment vertical="center"/>
    </xf>
    <xf numFmtId="3" fontId="15" fillId="6" borderId="1" xfId="0" applyNumberFormat="1" applyFont="1" applyFill="1" applyBorder="1" applyAlignment="1" applyProtection="1">
      <alignment horizontal="center" vertical="center"/>
      <protection locked="0"/>
    </xf>
    <xf numFmtId="3" fontId="15" fillId="6" borderId="14" xfId="0" applyNumberFormat="1" applyFont="1" applyFill="1" applyBorder="1" applyAlignment="1" applyProtection="1">
      <alignment horizontal="center" vertical="center"/>
      <protection locked="0"/>
    </xf>
    <xf numFmtId="0" fontId="37" fillId="2" borderId="14" xfId="0" applyFont="1" applyFill="1" applyBorder="1" applyAlignment="1">
      <alignment vertical="top"/>
    </xf>
    <xf numFmtId="3" fontId="37" fillId="0" borderId="9" xfId="0" applyNumberFormat="1" applyFont="1" applyFill="1" applyBorder="1" applyAlignment="1" applyProtection="1">
      <alignment horizontal="center"/>
      <protection locked="0"/>
    </xf>
    <xf numFmtId="1" fontId="37" fillId="0" borderId="9" xfId="0" applyNumberFormat="1" applyFont="1" applyFill="1" applyBorder="1" applyAlignment="1" applyProtection="1">
      <alignment horizontal="center"/>
      <protection locked="0"/>
    </xf>
    <xf numFmtId="0" fontId="37" fillId="0" borderId="9" xfId="0" applyFont="1" applyFill="1" applyBorder="1" applyAlignment="1" applyProtection="1">
      <protection locked="0"/>
    </xf>
    <xf numFmtId="0" fontId="37" fillId="0" borderId="9" xfId="0" applyFont="1" applyFill="1" applyBorder="1" applyAlignment="1"/>
    <xf numFmtId="0" fontId="37" fillId="0" borderId="2" xfId="0" applyFont="1" applyFill="1" applyBorder="1" applyAlignment="1"/>
    <xf numFmtId="210" fontId="37" fillId="0" borderId="1" xfId="0" applyNumberFormat="1" applyFont="1" applyFill="1" applyBorder="1" applyAlignment="1" applyProtection="1">
      <alignment horizontal="center" vertical="center"/>
      <protection locked="0"/>
    </xf>
    <xf numFmtId="210" fontId="37" fillId="0" borderId="14" xfId="0" applyNumberFormat="1" applyFont="1" applyFill="1" applyBorder="1" applyAlignment="1" applyProtection="1">
      <alignment horizontal="center" vertical="center"/>
      <protection locked="0"/>
    </xf>
    <xf numFmtId="210" fontId="37" fillId="0" borderId="11" xfId="0" applyNumberFormat="1" applyFont="1" applyFill="1" applyBorder="1" applyAlignment="1" applyProtection="1">
      <alignment horizontal="center" vertical="center"/>
      <protection locked="0"/>
    </xf>
    <xf numFmtId="0" fontId="37" fillId="0" borderId="1" xfId="0" applyFont="1" applyFill="1" applyBorder="1" applyAlignment="1"/>
    <xf numFmtId="3" fontId="37" fillId="0" borderId="9" xfId="0" applyNumberFormat="1" applyFont="1" applyFill="1" applyBorder="1" applyAlignment="1" applyProtection="1">
      <alignment horizontal="center" vertical="center"/>
      <protection locked="0"/>
    </xf>
    <xf numFmtId="210" fontId="37" fillId="0" borderId="9" xfId="0" applyNumberFormat="1" applyFont="1" applyFill="1" applyBorder="1" applyAlignment="1" applyProtection="1">
      <alignment horizontal="center" vertical="center"/>
      <protection locked="0"/>
    </xf>
    <xf numFmtId="1" fontId="37" fillId="0" borderId="9" xfId="0" applyNumberFormat="1" applyFont="1" applyFill="1" applyBorder="1" applyAlignment="1" applyProtection="1">
      <alignment horizontal="center" vertical="center"/>
      <protection locked="0"/>
    </xf>
    <xf numFmtId="0" fontId="37" fillId="0" borderId="9" xfId="0" applyFont="1" applyFill="1" applyBorder="1" applyAlignment="1" applyProtection="1">
      <alignment vertical="center"/>
      <protection locked="0"/>
    </xf>
    <xf numFmtId="0" fontId="37" fillId="0" borderId="9" xfId="0" applyFont="1" applyFill="1" applyBorder="1" applyAlignment="1">
      <alignment vertical="center"/>
    </xf>
    <xf numFmtId="3" fontId="37" fillId="0" borderId="9" xfId="0" applyNumberFormat="1" applyFont="1" applyFill="1" applyBorder="1" applyAlignment="1" applyProtection="1">
      <alignment horizontal="center"/>
    </xf>
    <xf numFmtId="210" fontId="37" fillId="0" borderId="9" xfId="0" applyNumberFormat="1" applyFont="1" applyFill="1" applyBorder="1" applyAlignment="1" applyProtection="1">
      <alignment horizontal="center"/>
      <protection locked="0"/>
    </xf>
    <xf numFmtId="210" fontId="37" fillId="0" borderId="9" xfId="0" applyNumberFormat="1" applyFont="1" applyFill="1" applyBorder="1" applyAlignment="1" applyProtection="1">
      <alignment horizontal="center"/>
    </xf>
    <xf numFmtId="210" fontId="37" fillId="0" borderId="1" xfId="0" applyNumberFormat="1" applyFont="1" applyFill="1" applyBorder="1" applyAlignment="1" applyProtection="1">
      <alignment horizontal="center"/>
    </xf>
    <xf numFmtId="210" fontId="37" fillId="0" borderId="1" xfId="0" applyNumberFormat="1" applyFont="1" applyFill="1" applyBorder="1" applyAlignment="1" applyProtection="1">
      <alignment horizontal="center"/>
      <protection locked="0"/>
    </xf>
    <xf numFmtId="210" fontId="37" fillId="2" borderId="12" xfId="0" applyNumberFormat="1" applyFont="1" applyFill="1" applyBorder="1" applyAlignment="1" applyProtection="1">
      <alignment horizontal="center" vertical="top"/>
      <protection locked="0"/>
    </xf>
    <xf numFmtId="0" fontId="37" fillId="2" borderId="16" xfId="0" applyFont="1" applyFill="1" applyBorder="1" applyAlignment="1">
      <alignment vertical="top"/>
    </xf>
    <xf numFmtId="0" fontId="37" fillId="2" borderId="0" xfId="0" applyFont="1" applyFill="1" applyAlignment="1" applyProtection="1">
      <alignment vertical="top"/>
      <protection locked="0"/>
    </xf>
    <xf numFmtId="1" fontId="37" fillId="0" borderId="18" xfId="0" applyNumberFormat="1" applyFont="1" applyFill="1" applyBorder="1" applyAlignment="1" applyProtection="1">
      <alignment horizontal="center" vertical="top"/>
      <protection locked="0"/>
    </xf>
    <xf numFmtId="1" fontId="37" fillId="0" borderId="26" xfId="0" applyNumberFormat="1" applyFont="1" applyFill="1" applyBorder="1" applyAlignment="1" applyProtection="1">
      <alignment horizontal="center" vertical="top"/>
      <protection locked="0"/>
    </xf>
    <xf numFmtId="1" fontId="37" fillId="0" borderId="27" xfId="0" applyNumberFormat="1" applyFont="1" applyFill="1" applyBorder="1" applyAlignment="1" applyProtection="1">
      <alignment horizontal="center" vertical="top"/>
      <protection locked="0"/>
    </xf>
    <xf numFmtId="210" fontId="37" fillId="2" borderId="12" xfId="0" applyNumberFormat="1" applyFont="1" applyFill="1" applyBorder="1" applyAlignment="1" applyProtection="1">
      <alignment horizontal="center"/>
      <protection locked="0"/>
    </xf>
    <xf numFmtId="210" fontId="37" fillId="2" borderId="16" xfId="0" applyNumberFormat="1" applyFont="1" applyFill="1" applyBorder="1" applyAlignment="1" applyProtection="1">
      <alignment horizontal="center"/>
      <protection locked="0"/>
    </xf>
    <xf numFmtId="210" fontId="37" fillId="0" borderId="21" xfId="0" applyNumberFormat="1" applyFont="1" applyFill="1" applyBorder="1" applyAlignment="1" applyProtection="1">
      <alignment horizontal="center" vertical="center"/>
      <protection locked="0"/>
    </xf>
    <xf numFmtId="210" fontId="37" fillId="0" borderId="12" xfId="0" applyNumberFormat="1" applyFont="1" applyFill="1" applyBorder="1" applyAlignment="1" applyProtection="1">
      <alignment horizontal="center" vertical="center"/>
      <protection locked="0"/>
    </xf>
    <xf numFmtId="0" fontId="37" fillId="0" borderId="16" xfId="0" applyFont="1" applyFill="1" applyBorder="1" applyAlignment="1">
      <alignment vertical="center"/>
    </xf>
    <xf numFmtId="210" fontId="58" fillId="2" borderId="6" xfId="0" applyNumberFormat="1" applyFont="1" applyFill="1" applyBorder="1" applyAlignment="1" applyProtection="1">
      <alignment horizontal="center" vertical="center"/>
    </xf>
    <xf numFmtId="210" fontId="37" fillId="2" borderId="6" xfId="0" applyNumberFormat="1" applyFont="1" applyFill="1" applyBorder="1" applyAlignment="1" applyProtection="1">
      <alignment horizontal="center" vertical="center"/>
    </xf>
    <xf numFmtId="210" fontId="37" fillId="2" borderId="2" xfId="0" applyNumberFormat="1" applyFont="1" applyFill="1" applyBorder="1" applyAlignment="1" applyProtection="1">
      <alignment horizontal="center" vertical="center"/>
    </xf>
    <xf numFmtId="0" fontId="37" fillId="2" borderId="15" xfId="0" applyFont="1" applyFill="1" applyBorder="1" applyAlignment="1">
      <alignment vertical="center"/>
    </xf>
    <xf numFmtId="3" fontId="37" fillId="2" borderId="8" xfId="0" applyNumberFormat="1" applyFont="1" applyFill="1" applyBorder="1" applyAlignment="1" applyProtection="1">
      <alignment horizontal="center" vertical="center"/>
      <protection locked="0"/>
    </xf>
    <xf numFmtId="3" fontId="37" fillId="2" borderId="25" xfId="0" applyNumberFormat="1" applyFont="1" applyFill="1" applyBorder="1" applyAlignment="1" applyProtection="1">
      <alignment horizontal="center" vertical="center"/>
      <protection locked="0"/>
    </xf>
    <xf numFmtId="210" fontId="37" fillId="2" borderId="8" xfId="0" applyNumberFormat="1" applyFont="1" applyFill="1" applyBorder="1" applyAlignment="1" applyProtection="1">
      <alignment horizontal="center"/>
      <protection locked="0"/>
    </xf>
    <xf numFmtId="210" fontId="37" fillId="2" borderId="25" xfId="0" applyNumberFormat="1" applyFont="1" applyFill="1" applyBorder="1" applyAlignment="1" applyProtection="1">
      <alignment horizontal="center"/>
      <protection locked="0"/>
    </xf>
    <xf numFmtId="210" fontId="37" fillId="2" borderId="8" xfId="0" applyNumberFormat="1" applyFont="1" applyFill="1" applyBorder="1" applyAlignment="1" applyProtection="1">
      <alignment horizontal="center" vertical="center"/>
    </xf>
    <xf numFmtId="210" fontId="37" fillId="2" borderId="25" xfId="0" applyNumberFormat="1" applyFont="1" applyFill="1" applyBorder="1" applyAlignment="1" applyProtection="1">
      <alignment horizontal="center" vertical="center"/>
    </xf>
    <xf numFmtId="3" fontId="37" fillId="6" borderId="9" xfId="0" applyNumberFormat="1" applyFont="1" applyFill="1" applyBorder="1" applyAlignment="1" applyProtection="1">
      <alignment horizontal="center" vertical="center"/>
      <protection locked="0"/>
    </xf>
    <xf numFmtId="3" fontId="37" fillId="6" borderId="1" xfId="0" applyNumberFormat="1" applyFont="1" applyFill="1" applyBorder="1" applyAlignment="1" applyProtection="1">
      <alignment horizontal="center" vertical="center"/>
      <protection locked="0"/>
    </xf>
    <xf numFmtId="3" fontId="37" fillId="6" borderId="14" xfId="0" applyNumberFormat="1" applyFont="1" applyFill="1" applyBorder="1" applyAlignment="1" applyProtection="1">
      <alignment horizontal="center" vertical="center"/>
      <protection locked="0"/>
    </xf>
    <xf numFmtId="210" fontId="37" fillId="2" borderId="9" xfId="0" applyNumberFormat="1" applyFont="1" applyFill="1" applyBorder="1" applyAlignment="1" applyProtection="1">
      <alignment horizontal="center" vertical="center"/>
    </xf>
    <xf numFmtId="210" fontId="37" fillId="2" borderId="1" xfId="0" applyNumberFormat="1" applyFont="1" applyFill="1" applyBorder="1" applyAlignment="1" applyProtection="1">
      <alignment horizontal="center" vertical="center"/>
    </xf>
    <xf numFmtId="1" fontId="56" fillId="0" borderId="9" xfId="0" applyNumberFormat="1" applyFont="1" applyFill="1" applyBorder="1" applyAlignment="1" applyProtection="1">
      <alignment horizontal="center"/>
      <protection locked="0"/>
    </xf>
    <xf numFmtId="1" fontId="56" fillId="0" borderId="9" xfId="0" applyNumberFormat="1" applyFont="1" applyFill="1" applyBorder="1" applyAlignment="1" applyProtection="1">
      <alignment horizontal="center" vertical="center"/>
      <protection locked="0"/>
    </xf>
    <xf numFmtId="210" fontId="15" fillId="0" borderId="1" xfId="0" applyNumberFormat="1" applyFont="1" applyFill="1" applyBorder="1" applyAlignment="1" applyProtection="1">
      <alignment horizontal="center" vertical="center"/>
      <protection locked="0"/>
    </xf>
    <xf numFmtId="210" fontId="15" fillId="0" borderId="11" xfId="0" applyNumberFormat="1" applyFont="1" applyFill="1" applyBorder="1" applyAlignment="1" applyProtection="1">
      <alignment horizontal="center" vertical="center"/>
      <protection locked="0"/>
    </xf>
    <xf numFmtId="210" fontId="15" fillId="0" borderId="14" xfId="0" applyNumberFormat="1" applyFont="1" applyFill="1" applyBorder="1" applyAlignment="1" applyProtection="1">
      <alignment horizontal="center" vertical="center"/>
      <protection locked="0"/>
    </xf>
    <xf numFmtId="3" fontId="15" fillId="0" borderId="9" xfId="0" applyNumberFormat="1" applyFont="1" applyFill="1" applyBorder="1" applyAlignment="1" applyProtection="1">
      <alignment horizontal="center" vertical="center"/>
      <protection locked="0"/>
    </xf>
    <xf numFmtId="210" fontId="15" fillId="0" borderId="1" xfId="0" applyNumberFormat="1" applyFont="1" applyFill="1" applyBorder="1" applyAlignment="1" applyProtection="1">
      <alignment horizontal="center"/>
      <protection locked="0"/>
    </xf>
    <xf numFmtId="210" fontId="15" fillId="0" borderId="12" xfId="0" applyNumberFormat="1" applyFont="1" applyFill="1" applyBorder="1" applyAlignment="1" applyProtection="1">
      <alignment horizontal="center" vertical="center"/>
      <protection locked="0"/>
    </xf>
    <xf numFmtId="0" fontId="37" fillId="0" borderId="9" xfId="0" applyFont="1" applyFill="1" applyBorder="1" applyAlignment="1" applyProtection="1">
      <alignment horizontal="center"/>
      <protection locked="0"/>
    </xf>
    <xf numFmtId="0" fontId="37" fillId="0" borderId="9" xfId="0" applyFont="1" applyFill="1" applyBorder="1" applyAlignment="1">
      <alignment horizontal="center"/>
    </xf>
    <xf numFmtId="0" fontId="37" fillId="0" borderId="1" xfId="0" applyFont="1" applyFill="1" applyBorder="1" applyAlignment="1">
      <alignment horizontal="center"/>
    </xf>
    <xf numFmtId="0" fontId="37" fillId="0" borderId="9" xfId="0" applyFont="1" applyFill="1" applyBorder="1" applyAlignment="1" applyProtection="1">
      <alignment horizontal="center" vertical="center"/>
      <protection locked="0"/>
    </xf>
    <xf numFmtId="0" fontId="37" fillId="0" borderId="9" xfId="0" applyFont="1" applyFill="1" applyBorder="1" applyAlignment="1">
      <alignment horizontal="center" vertical="center"/>
    </xf>
    <xf numFmtId="0" fontId="37" fillId="8" borderId="9" xfId="6" applyNumberFormat="1" applyFont="1" applyFill="1" applyBorder="1" applyAlignment="1" applyProtection="1">
      <alignment horizontal="center"/>
      <protection locked="0"/>
    </xf>
    <xf numFmtId="0" fontId="37" fillId="8" borderId="9" xfId="6" applyNumberFormat="1" applyFont="1" applyFill="1" applyBorder="1" applyAlignment="1" applyProtection="1">
      <alignment horizontal="center" vertical="center"/>
      <protection locked="0"/>
    </xf>
    <xf numFmtId="0" fontId="18" fillId="2" borderId="0" xfId="2" applyFont="1" applyFill="1" applyAlignment="1" applyProtection="1">
      <alignment vertical="center"/>
      <protection locked="0"/>
    </xf>
    <xf numFmtId="0" fontId="17" fillId="2" borderId="0" xfId="0" applyFont="1" applyFill="1" applyBorder="1" applyAlignment="1">
      <alignment vertical="center"/>
    </xf>
    <xf numFmtId="0" fontId="59" fillId="2" borderId="0" xfId="0" applyFont="1" applyFill="1" applyBorder="1" applyAlignment="1">
      <alignment horizontal="center" vertical="center"/>
    </xf>
    <xf numFmtId="0" fontId="18" fillId="2" borderId="0" xfId="2" applyFont="1" applyFill="1" applyAlignment="1" applyProtection="1">
      <alignment vertical="center"/>
    </xf>
    <xf numFmtId="0" fontId="22" fillId="0" borderId="3" xfId="0" quotePrefix="1" applyFont="1" applyBorder="1" applyAlignment="1">
      <alignment vertical="top" wrapText="1"/>
    </xf>
    <xf numFmtId="0" fontId="22" fillId="0" borderId="9" xfId="0" applyFont="1" applyFill="1" applyBorder="1" applyAlignment="1">
      <alignment vertical="center"/>
    </xf>
    <xf numFmtId="3" fontId="60" fillId="6" borderId="9" xfId="0" applyNumberFormat="1" applyFont="1" applyFill="1" applyBorder="1" applyAlignment="1" applyProtection="1">
      <alignment horizontal="center" vertical="center"/>
      <protection locked="0"/>
    </xf>
    <xf numFmtId="3" fontId="61" fillId="5" borderId="9" xfId="0" applyNumberFormat="1" applyFont="1" applyFill="1" applyBorder="1" applyAlignment="1" applyProtection="1">
      <alignment horizontal="center" vertical="center"/>
      <protection locked="0"/>
    </xf>
    <xf numFmtId="3" fontId="15" fillId="5" borderId="9" xfId="0" applyNumberFormat="1" applyFont="1" applyFill="1" applyBorder="1" applyAlignment="1" applyProtection="1">
      <alignment horizontal="center" vertical="center"/>
      <protection locked="0"/>
    </xf>
    <xf numFmtId="0" fontId="63" fillId="2" borderId="0" xfId="0" applyFont="1" applyFill="1" applyBorder="1" applyAlignment="1">
      <alignment vertical="center"/>
    </xf>
    <xf numFmtId="0" fontId="62" fillId="2" borderId="0" xfId="2" applyFont="1" applyFill="1" applyProtection="1">
      <protection locked="0"/>
    </xf>
    <xf numFmtId="0" fontId="65" fillId="2" borderId="0" xfId="2" applyFont="1" applyFill="1" applyProtection="1">
      <protection locked="0"/>
    </xf>
    <xf numFmtId="0" fontId="64" fillId="2" borderId="0" xfId="0" applyFont="1" applyFill="1" applyAlignment="1">
      <alignment horizontal="center" vertical="center"/>
    </xf>
    <xf numFmtId="0" fontId="22" fillId="2" borderId="0" xfId="2" applyFont="1" applyFill="1" applyBorder="1" applyAlignment="1" applyProtection="1">
      <alignment vertical="top" wrapText="1"/>
      <protection locked="0"/>
    </xf>
    <xf numFmtId="0" fontId="22" fillId="2" borderId="1" xfId="2" applyFont="1" applyFill="1" applyBorder="1" applyAlignment="1" applyProtection="1">
      <alignment vertical="top" wrapText="1"/>
      <protection locked="0"/>
    </xf>
    <xf numFmtId="0" fontId="28" fillId="0" borderId="2" xfId="0" applyFont="1" applyFill="1" applyBorder="1" applyAlignment="1"/>
    <xf numFmtId="0" fontId="25" fillId="0" borderId="3" xfId="0" applyFont="1" applyFill="1" applyBorder="1" applyAlignment="1"/>
    <xf numFmtId="0" fontId="22" fillId="0" borderId="1" xfId="0" applyFont="1" applyFill="1" applyBorder="1" applyAlignment="1">
      <alignment vertical="center"/>
    </xf>
    <xf numFmtId="0" fontId="22" fillId="0" borderId="1" xfId="0" quotePrefix="1" applyFont="1" applyFill="1" applyBorder="1" applyAlignment="1">
      <alignment vertical="center"/>
    </xf>
    <xf numFmtId="0" fontId="22" fillId="0" borderId="1" xfId="0" quotePrefix="1" applyFont="1" applyFill="1" applyBorder="1" applyAlignment="1"/>
    <xf numFmtId="0" fontId="22" fillId="0" borderId="0" xfId="0" quotePrefix="1" applyFont="1" applyFill="1" applyBorder="1" applyAlignment="1"/>
    <xf numFmtId="0" fontId="22" fillId="0" borderId="0" xfId="0" quotePrefix="1" applyFont="1" applyFill="1" applyAlignment="1"/>
    <xf numFmtId="0" fontId="22" fillId="0" borderId="1" xfId="0" applyFont="1" applyFill="1" applyBorder="1" applyAlignment="1"/>
    <xf numFmtId="0" fontId="28" fillId="0" borderId="1" xfId="0" applyFont="1" applyFill="1" applyBorder="1" applyAlignment="1"/>
    <xf numFmtId="0" fontId="22" fillId="0" borderId="0" xfId="0" quotePrefix="1" applyFont="1" applyFill="1"/>
    <xf numFmtId="0" fontId="29" fillId="0" borderId="0" xfId="0" applyFont="1" applyFill="1" applyBorder="1" applyAlignment="1">
      <alignment vertical="center"/>
    </xf>
    <xf numFmtId="0" fontId="22" fillId="0" borderId="1" xfId="0" applyFont="1" applyFill="1" applyBorder="1" applyAlignment="1">
      <alignment vertical="top"/>
    </xf>
    <xf numFmtId="0" fontId="34" fillId="0" borderId="0" xfId="0" quotePrefix="1" applyFont="1" applyFill="1" applyBorder="1" applyAlignment="1">
      <alignment vertical="top"/>
    </xf>
    <xf numFmtId="3" fontId="15" fillId="0" borderId="14" xfId="0" applyNumberFormat="1" applyFont="1" applyFill="1" applyBorder="1" applyAlignment="1" applyProtection="1">
      <alignment horizontal="center" vertical="center"/>
      <protection locked="0"/>
    </xf>
    <xf numFmtId="210" fontId="34" fillId="0" borderId="0" xfId="0" applyNumberFormat="1" applyFont="1" applyFill="1" applyBorder="1" applyAlignment="1" applyProtection="1">
      <alignment horizontal="center" vertical="center"/>
      <protection locked="0"/>
    </xf>
    <xf numFmtId="0" fontId="25" fillId="0" borderId="17" xfId="0" applyFont="1" applyFill="1" applyBorder="1" applyAlignment="1">
      <alignment horizontal="center" vertical="center"/>
    </xf>
    <xf numFmtId="210" fontId="55" fillId="0" borderId="1" xfId="0" applyNumberFormat="1" applyFont="1" applyFill="1" applyBorder="1" applyAlignment="1" applyProtection="1">
      <alignment horizontal="center"/>
      <protection locked="0"/>
    </xf>
    <xf numFmtId="0" fontId="25" fillId="0" borderId="17" xfId="0" quotePrefix="1" applyFont="1" applyFill="1" applyBorder="1" applyAlignment="1">
      <alignment horizontal="center" vertical="center"/>
    </xf>
    <xf numFmtId="0" fontId="22" fillId="2" borderId="2" xfId="2" applyFont="1" applyFill="1" applyBorder="1" applyAlignment="1" applyProtection="1">
      <alignment horizontal="center" vertical="top" wrapText="1"/>
      <protection locked="0"/>
    </xf>
    <xf numFmtId="0" fontId="22" fillId="2" borderId="12" xfId="2" applyFont="1" applyFill="1" applyBorder="1" applyAlignment="1" applyProtection="1">
      <alignment horizontal="center" vertical="top" wrapText="1"/>
      <protection locked="0"/>
    </xf>
    <xf numFmtId="210" fontId="15" fillId="0" borderId="9" xfId="0" applyNumberFormat="1" applyFont="1" applyFill="1" applyBorder="1" applyAlignment="1" applyProtection="1">
      <alignment horizontal="center" vertical="center"/>
      <protection locked="0"/>
    </xf>
    <xf numFmtId="0" fontId="22" fillId="0" borderId="12" xfId="0" applyFont="1" applyFill="1" applyBorder="1" applyAlignment="1">
      <alignment horizontal="centerContinuous" vertical="center" wrapText="1"/>
    </xf>
    <xf numFmtId="0" fontId="22" fillId="0" borderId="13" xfId="0" applyFont="1" applyFill="1" applyBorder="1" applyAlignment="1">
      <alignment horizontal="centerContinuous" wrapText="1"/>
    </xf>
    <xf numFmtId="0" fontId="25" fillId="0" borderId="5" xfId="0" quotePrefix="1" applyFont="1" applyFill="1" applyBorder="1" applyAlignment="1">
      <alignment horizontal="center" vertical="center"/>
    </xf>
    <xf numFmtId="0" fontId="20" fillId="0" borderId="0" xfId="0" applyFont="1" applyFill="1" applyBorder="1" applyAlignment="1">
      <alignment horizontal="left" vertical="center"/>
    </xf>
    <xf numFmtId="0" fontId="22" fillId="0" borderId="3" xfId="0" applyFont="1" applyFill="1" applyBorder="1" applyAlignment="1">
      <alignment horizontal="centerContinuous" wrapText="1"/>
    </xf>
    <xf numFmtId="0" fontId="9" fillId="0" borderId="0" xfId="0" applyFont="1" applyFill="1" applyAlignment="1">
      <alignment horizontal="left" vertical="center"/>
    </xf>
    <xf numFmtId="0" fontId="22" fillId="0" borderId="2" xfId="0" applyFont="1" applyFill="1" applyBorder="1" applyAlignment="1">
      <alignment horizontal="centerContinuous" vertical="center" wrapText="1"/>
    </xf>
    <xf numFmtId="0" fontId="20" fillId="0" borderId="0" xfId="0" applyFont="1" applyFill="1" applyAlignment="1">
      <alignment horizontal="center" vertical="center"/>
    </xf>
    <xf numFmtId="0" fontId="13" fillId="0" borderId="0" xfId="2" applyFont="1" applyFill="1" applyAlignment="1" applyProtection="1">
      <alignment vertical="center"/>
    </xf>
    <xf numFmtId="0" fontId="44" fillId="0" borderId="2" xfId="2" applyFont="1" applyFill="1" applyBorder="1" applyProtection="1"/>
    <xf numFmtId="0" fontId="43" fillId="0" borderId="15" xfId="2" applyFont="1" applyFill="1" applyBorder="1" applyProtection="1">
      <protection locked="0"/>
    </xf>
    <xf numFmtId="0" fontId="25" fillId="0" borderId="6" xfId="2" applyFont="1" applyFill="1" applyBorder="1" applyAlignment="1" applyProtection="1">
      <alignment horizontal="center" vertical="center" wrapText="1"/>
    </xf>
    <xf numFmtId="0" fontId="41" fillId="0" borderId="1" xfId="2" applyFont="1" applyFill="1" applyBorder="1" applyProtection="1"/>
    <xf numFmtId="0" fontId="20" fillId="0" borderId="14" xfId="2" applyFont="1" applyFill="1" applyBorder="1" applyAlignment="1" applyProtection="1">
      <alignment horizontal="center" vertical="center" wrapText="1"/>
    </xf>
    <xf numFmtId="0" fontId="40" fillId="0" borderId="12" xfId="2" applyFont="1" applyFill="1" applyBorder="1" applyAlignment="1" applyProtection="1">
      <alignment wrapText="1"/>
    </xf>
    <xf numFmtId="0" fontId="20" fillId="0" borderId="16" xfId="2" applyFont="1" applyFill="1" applyBorder="1" applyAlignment="1" applyProtection="1">
      <alignment vertical="center" wrapText="1"/>
    </xf>
    <xf numFmtId="0" fontId="25" fillId="0" borderId="17" xfId="2" applyFont="1" applyFill="1" applyBorder="1" applyAlignment="1" applyProtection="1">
      <alignment horizontal="center" vertical="center" wrapText="1"/>
    </xf>
    <xf numFmtId="0" fontId="11" fillId="0" borderId="1" xfId="2" applyFont="1" applyFill="1" applyBorder="1" applyProtection="1">
      <protection locked="0"/>
    </xf>
    <xf numFmtId="0" fontId="25" fillId="0" borderId="14" xfId="0" applyFont="1" applyFill="1" applyBorder="1" applyAlignment="1"/>
    <xf numFmtId="3" fontId="37" fillId="0" borderId="6" xfId="0" applyNumberFormat="1" applyFont="1" applyFill="1" applyBorder="1" applyAlignment="1" applyProtection="1">
      <alignment horizontal="center" vertical="center"/>
      <protection locked="0"/>
    </xf>
    <xf numFmtId="0" fontId="11" fillId="0" borderId="1" xfId="2" applyFont="1" applyFill="1" applyBorder="1" applyAlignment="1" applyProtection="1">
      <alignment vertical="center"/>
      <protection locked="0"/>
    </xf>
    <xf numFmtId="0" fontId="22" fillId="0" borderId="14" xfId="0" quotePrefix="1" applyFont="1" applyFill="1" applyBorder="1" applyAlignment="1">
      <alignment vertical="center"/>
    </xf>
    <xf numFmtId="0" fontId="11" fillId="0" borderId="1" xfId="2" applyFont="1" applyFill="1" applyBorder="1" applyAlignment="1" applyProtection="1">
      <protection locked="0"/>
    </xf>
    <xf numFmtId="210" fontId="37" fillId="0" borderId="21" xfId="0" applyNumberFormat="1" applyFont="1" applyFill="1" applyBorder="1" applyAlignment="1" applyProtection="1">
      <alignment horizontal="center"/>
      <protection locked="0"/>
    </xf>
    <xf numFmtId="0" fontId="11" fillId="0" borderId="5" xfId="2" applyFont="1" applyFill="1" applyBorder="1" applyAlignment="1" applyProtection="1">
      <alignment vertical="center" wrapText="1"/>
    </xf>
    <xf numFmtId="0" fontId="11" fillId="0" borderId="0" xfId="2" applyFont="1" applyFill="1" applyAlignment="1" applyProtection="1">
      <alignment horizontal="center"/>
      <protection locked="0"/>
    </xf>
    <xf numFmtId="0" fontId="29" fillId="0" borderId="0" xfId="0" applyFont="1" applyFill="1" applyBorder="1" applyAlignment="1"/>
    <xf numFmtId="0" fontId="22" fillId="0" borderId="5" xfId="0" applyFont="1" applyFill="1" applyBorder="1" applyAlignment="1">
      <alignment vertical="center"/>
    </xf>
    <xf numFmtId="3" fontId="60" fillId="0" borderId="9" xfId="0" applyNumberFormat="1" applyFont="1" applyFill="1" applyBorder="1" applyAlignment="1" applyProtection="1">
      <alignment horizontal="center" vertical="center"/>
      <protection locked="0"/>
    </xf>
    <xf numFmtId="3" fontId="61" fillId="0" borderId="14" xfId="0" applyNumberFormat="1" applyFont="1" applyFill="1" applyBorder="1" applyAlignment="1" applyProtection="1">
      <alignment horizontal="center" vertical="center"/>
      <protection locked="0"/>
    </xf>
    <xf numFmtId="0" fontId="0" fillId="0" borderId="0" xfId="0" applyFill="1" applyProtection="1">
      <protection locked="0"/>
    </xf>
    <xf numFmtId="0" fontId="50" fillId="0" borderId="2" xfId="0" applyFont="1" applyFill="1" applyBorder="1" applyAlignment="1">
      <alignment vertical="center"/>
    </xf>
    <xf numFmtId="0" fontId="20" fillId="0" borderId="1" xfId="0" applyFont="1" applyFill="1" applyBorder="1" applyAlignment="1">
      <alignment vertical="center"/>
    </xf>
    <xf numFmtId="0" fontId="20" fillId="0" borderId="1" xfId="0" applyFont="1" applyFill="1" applyBorder="1" applyAlignment="1"/>
    <xf numFmtId="0" fontId="50" fillId="0" borderId="1" xfId="0" applyFont="1" applyFill="1" applyBorder="1" applyAlignment="1">
      <alignment vertical="center"/>
    </xf>
    <xf numFmtId="0" fontId="20" fillId="0" borderId="1" xfId="0" quotePrefix="1" applyFont="1" applyFill="1" applyBorder="1" applyAlignment="1"/>
    <xf numFmtId="0" fontId="20" fillId="0" borderId="1" xfId="0" quotePrefix="1" applyFont="1" applyFill="1" applyBorder="1" applyAlignment="1">
      <alignment vertical="center"/>
    </xf>
    <xf numFmtId="0" fontId="51" fillId="0" borderId="1" xfId="0" applyFont="1" applyFill="1" applyBorder="1" applyAlignment="1"/>
    <xf numFmtId="0" fontId="36" fillId="0" borderId="0" xfId="0" quotePrefix="1" applyFont="1" applyFill="1" applyBorder="1" applyAlignment="1" applyProtection="1">
      <alignment horizontal="left" vertical="center"/>
      <protection locked="0"/>
    </xf>
    <xf numFmtId="0" fontId="52" fillId="0" borderId="0" xfId="0" quotePrefix="1" applyFont="1" applyFill="1" applyBorder="1" applyAlignment="1">
      <alignment horizontal="left" vertical="center"/>
    </xf>
    <xf numFmtId="0" fontId="11" fillId="9" borderId="1" xfId="2" applyFont="1" applyFill="1" applyBorder="1" applyAlignment="1" applyProtection="1">
      <alignment vertical="center"/>
      <protection locked="0"/>
    </xf>
    <xf numFmtId="0" fontId="22" fillId="9" borderId="0" xfId="0" applyFont="1" applyFill="1" applyBorder="1" applyAlignment="1">
      <alignment vertical="center"/>
    </xf>
    <xf numFmtId="0" fontId="22" fillId="2" borderId="15" xfId="2" applyFont="1" applyFill="1" applyBorder="1" applyAlignment="1" applyProtection="1">
      <alignment horizontal="center" vertical="top" wrapText="1"/>
      <protection locked="0"/>
    </xf>
    <xf numFmtId="0" fontId="22" fillId="2" borderId="16" xfId="2" applyFont="1" applyFill="1" applyBorder="1" applyAlignment="1" applyProtection="1">
      <alignment horizontal="center" vertical="top" wrapText="1"/>
      <protection locked="0"/>
    </xf>
    <xf numFmtId="0" fontId="25" fillId="9" borderId="6" xfId="2" applyFont="1" applyFill="1" applyBorder="1" applyAlignment="1" applyProtection="1">
      <alignment horizontal="center" vertical="center" wrapText="1"/>
    </xf>
    <xf numFmtId="0" fontId="25" fillId="0" borderId="0" xfId="2" quotePrefix="1" applyFont="1" applyFill="1" applyBorder="1" applyAlignment="1" applyProtection="1">
      <alignment horizontal="left" vertical="center" wrapText="1"/>
      <protection locked="0"/>
    </xf>
    <xf numFmtId="0" fontId="22" fillId="0" borderId="0" xfId="2" quotePrefix="1" applyFont="1" applyFill="1" applyBorder="1" applyAlignment="1" applyProtection="1">
      <alignment horizontal="left" vertical="center"/>
      <protection locked="0"/>
    </xf>
    <xf numFmtId="0" fontId="22" fillId="0" borderId="0" xfId="2" quotePrefix="1" applyFont="1" applyFill="1" applyBorder="1" applyAlignment="1" applyProtection="1">
      <alignment horizontal="left" vertical="center" wrapText="1"/>
      <protection locked="0"/>
    </xf>
    <xf numFmtId="0" fontId="22" fillId="0" borderId="0" xfId="2" quotePrefix="1" applyFont="1" applyFill="1" applyBorder="1" applyAlignment="1" applyProtection="1">
      <alignment vertical="center" wrapText="1"/>
      <protection locked="0"/>
    </xf>
    <xf numFmtId="0" fontId="22" fillId="0" borderId="0" xfId="2" applyFont="1" applyFill="1" applyBorder="1" applyAlignment="1" applyProtection="1">
      <protection locked="0"/>
    </xf>
    <xf numFmtId="0" fontId="22" fillId="2" borderId="0" xfId="2" applyFont="1" applyFill="1" applyBorder="1" applyAlignment="1" applyProtection="1">
      <alignment horizontal="center" wrapText="1"/>
      <protection locked="0"/>
    </xf>
    <xf numFmtId="0" fontId="22" fillId="2" borderId="0" xfId="2" quotePrefix="1" applyFont="1" applyFill="1" applyBorder="1" applyAlignment="1" applyProtection="1">
      <alignment horizontal="center"/>
      <protection locked="0"/>
    </xf>
    <xf numFmtId="0" fontId="22" fillId="2" borderId="0" xfId="2" applyFont="1" applyFill="1" applyBorder="1" applyAlignment="1" applyProtection="1">
      <alignment horizontal="center"/>
      <protection locked="0"/>
    </xf>
    <xf numFmtId="0" fontId="22" fillId="0" borderId="0" xfId="0" quotePrefix="1" applyFont="1" applyBorder="1" applyAlignment="1">
      <alignment wrapText="1"/>
    </xf>
    <xf numFmtId="0" fontId="22" fillId="2" borderId="0" xfId="2" quotePrefix="1" applyFont="1" applyFill="1" applyBorder="1" applyAlignment="1" applyProtection="1">
      <alignment wrapText="1"/>
      <protection locked="0"/>
    </xf>
    <xf numFmtId="0" fontId="22" fillId="0" borderId="0" xfId="2" applyFont="1" applyFill="1" applyAlignment="1" applyProtection="1">
      <protection locked="0"/>
    </xf>
    <xf numFmtId="0" fontId="22" fillId="2" borderId="0" xfId="2" applyFont="1" applyFill="1" applyAlignment="1" applyProtection="1">
      <protection locked="0"/>
    </xf>
    <xf numFmtId="0" fontId="65" fillId="2" borderId="0" xfId="2" applyFont="1" applyFill="1" applyAlignment="1" applyProtection="1">
      <protection locked="0"/>
    </xf>
    <xf numFmtId="0" fontId="48" fillId="2" borderId="0" xfId="2" quotePrefix="1" applyFont="1" applyFill="1" applyAlignment="1" applyProtection="1">
      <alignment horizontal="left"/>
    </xf>
    <xf numFmtId="0" fontId="67" fillId="2" borderId="0" xfId="2" quotePrefix="1" applyFont="1" applyFill="1" applyAlignment="1" applyProtection="1">
      <alignment horizontal="left"/>
    </xf>
    <xf numFmtId="0" fontId="66" fillId="2" borderId="0" xfId="2" applyFont="1" applyFill="1" applyAlignment="1" applyProtection="1">
      <protection locked="0"/>
    </xf>
    <xf numFmtId="0" fontId="22" fillId="0" borderId="0" xfId="2" applyFont="1" applyFill="1" applyProtection="1">
      <protection locked="0"/>
    </xf>
    <xf numFmtId="0" fontId="66" fillId="2" borderId="0" xfId="2" applyFont="1" applyFill="1" applyAlignment="1" applyProtection="1">
      <alignment vertical="center"/>
    </xf>
    <xf numFmtId="0" fontId="22" fillId="2" borderId="0" xfId="2" applyFont="1" applyFill="1" applyProtection="1">
      <protection locked="0"/>
    </xf>
    <xf numFmtId="0" fontId="48" fillId="2" borderId="0" xfId="2" applyFont="1" applyFill="1" applyAlignment="1" applyProtection="1">
      <alignment vertical="center"/>
    </xf>
    <xf numFmtId="0" fontId="48" fillId="2" borderId="0" xfId="2" quotePrefix="1" applyFont="1" applyFill="1" applyAlignment="1" applyProtection="1">
      <alignment horizontal="left" vertical="center"/>
    </xf>
    <xf numFmtId="0" fontId="68" fillId="0" borderId="0" xfId="0" applyFont="1"/>
    <xf numFmtId="0" fontId="66" fillId="2" borderId="0" xfId="2" applyFont="1" applyFill="1" applyAlignment="1" applyProtection="1">
      <alignment horizontal="left" vertical="center"/>
    </xf>
    <xf numFmtId="0" fontId="22" fillId="0" borderId="0" xfId="2" applyFont="1" applyFill="1" applyAlignment="1" applyProtection="1">
      <alignment horizontal="left" indent="5"/>
      <protection locked="0"/>
    </xf>
    <xf numFmtId="0" fontId="66" fillId="2" borderId="0" xfId="2" applyFont="1" applyFill="1" applyAlignment="1" applyProtection="1">
      <alignment vertical="center"/>
      <protection locked="0"/>
    </xf>
    <xf numFmtId="0" fontId="81" fillId="2" borderId="0" xfId="2" applyFont="1" applyFill="1" applyAlignment="1" applyProtection="1">
      <alignment vertical="center"/>
    </xf>
    <xf numFmtId="0" fontId="81" fillId="2" borderId="0" xfId="2" quotePrefix="1" applyFont="1" applyFill="1" applyAlignment="1" applyProtection="1">
      <alignment vertical="center"/>
    </xf>
    <xf numFmtId="0" fontId="30" fillId="0" borderId="5" xfId="0" applyFont="1" applyFill="1" applyBorder="1" applyAlignment="1" applyProtection="1">
      <alignment vertical="top"/>
      <protection locked="0"/>
    </xf>
    <xf numFmtId="0" fontId="30" fillId="2" borderId="4" xfId="0" applyFont="1" applyFill="1" applyBorder="1" applyProtection="1">
      <protection locked="0"/>
    </xf>
    <xf numFmtId="0" fontId="22" fillId="2" borderId="4" xfId="0" applyFont="1" applyFill="1" applyBorder="1" applyAlignment="1">
      <alignment vertical="center"/>
    </xf>
    <xf numFmtId="0" fontId="0" fillId="0" borderId="5" xfId="0" applyFill="1" applyBorder="1" applyProtection="1">
      <protection locked="0"/>
    </xf>
    <xf numFmtId="4" fontId="37" fillId="0" borderId="9" xfId="0" applyNumberFormat="1" applyFont="1" applyFill="1" applyBorder="1" applyAlignment="1">
      <alignment horizontal="center" vertical="center"/>
    </xf>
    <xf numFmtId="210" fontId="8" fillId="2" borderId="1" xfId="0" applyNumberFormat="1" applyFont="1" applyFill="1" applyBorder="1" applyAlignment="1" applyProtection="1">
      <alignment horizontal="center"/>
      <protection locked="0"/>
    </xf>
    <xf numFmtId="207" fontId="37" fillId="2" borderId="9" xfId="0" applyNumberFormat="1" applyFont="1" applyFill="1" applyBorder="1" applyAlignment="1" applyProtection="1">
      <alignment horizontal="center"/>
      <protection locked="0"/>
    </xf>
    <xf numFmtId="0" fontId="82" fillId="2" borderId="0" xfId="2" applyFont="1" applyFill="1" applyAlignment="1" applyProtection="1">
      <alignment vertical="center"/>
      <protection locked="0"/>
    </xf>
    <xf numFmtId="0" fontId="82" fillId="0" borderId="1" xfId="2" applyFont="1" applyFill="1" applyBorder="1" applyAlignment="1" applyProtection="1">
      <alignment vertical="center"/>
      <protection locked="0"/>
    </xf>
    <xf numFmtId="210" fontId="83" fillId="2" borderId="14" xfId="0" applyNumberFormat="1" applyFont="1" applyFill="1" applyBorder="1" applyAlignment="1" applyProtection="1">
      <alignment horizontal="center" vertical="center"/>
      <protection locked="0"/>
    </xf>
    <xf numFmtId="210" fontId="84" fillId="2" borderId="0" xfId="2" applyNumberFormat="1" applyFont="1" applyFill="1" applyBorder="1" applyAlignment="1" applyProtection="1">
      <alignment horizontal="center" vertical="center"/>
      <protection locked="0"/>
    </xf>
    <xf numFmtId="0" fontId="82" fillId="3" borderId="9" xfId="2" applyFont="1" applyFill="1" applyBorder="1" applyAlignment="1" applyProtection="1">
      <alignment vertical="center"/>
      <protection locked="0"/>
    </xf>
    <xf numFmtId="210" fontId="8" fillId="2" borderId="1" xfId="0" applyNumberFormat="1" applyFont="1" applyFill="1" applyBorder="1" applyAlignment="1" applyProtection="1">
      <alignment horizontal="center" vertical="center"/>
      <protection locked="0"/>
    </xf>
    <xf numFmtId="3" fontId="37" fillId="2" borderId="9" xfId="0" applyNumberFormat="1" applyFont="1" applyFill="1" applyBorder="1" applyAlignment="1" applyProtection="1">
      <alignment horizontal="center" vertical="center"/>
    </xf>
    <xf numFmtId="3" fontId="8" fillId="2" borderId="9" xfId="0" applyNumberFormat="1" applyFont="1" applyFill="1" applyBorder="1" applyAlignment="1" applyProtection="1">
      <alignment horizontal="center" vertical="center"/>
      <protection locked="0"/>
    </xf>
    <xf numFmtId="3" fontId="8" fillId="0" borderId="9" xfId="0" applyNumberFormat="1" applyFont="1" applyFill="1" applyBorder="1" applyAlignment="1" applyProtection="1">
      <alignment horizontal="center" vertical="center"/>
      <protection locked="0"/>
    </xf>
    <xf numFmtId="3" fontId="8" fillId="2" borderId="1" xfId="0" applyNumberFormat="1" applyFont="1" applyFill="1" applyBorder="1" applyAlignment="1" applyProtection="1">
      <alignment horizontal="center" vertical="center"/>
      <protection locked="0"/>
    </xf>
    <xf numFmtId="0" fontId="8" fillId="2" borderId="14" xfId="0" applyFont="1" applyFill="1" applyBorder="1" applyAlignment="1">
      <alignment vertical="center"/>
    </xf>
    <xf numFmtId="1" fontId="30" fillId="3" borderId="10" xfId="0" applyNumberFormat="1" applyFont="1" applyFill="1" applyBorder="1" applyAlignment="1" applyProtection="1">
      <alignment horizontal="center" vertical="center"/>
      <protection locked="0"/>
    </xf>
    <xf numFmtId="210" fontId="73" fillId="0" borderId="1" xfId="0" applyNumberFormat="1" applyFont="1" applyFill="1" applyBorder="1" applyAlignment="1" applyProtection="1">
      <alignment horizontal="center" vertical="center"/>
      <protection locked="0"/>
    </xf>
    <xf numFmtId="210" fontId="73" fillId="2" borderId="9" xfId="0" applyNumberFormat="1" applyFont="1" applyFill="1" applyBorder="1" applyAlignment="1" applyProtection="1">
      <alignment horizontal="center" vertical="center"/>
      <protection locked="0"/>
    </xf>
    <xf numFmtId="210" fontId="8" fillId="2" borderId="1" xfId="0" applyNumberFormat="1" applyFont="1" applyFill="1" applyBorder="1" applyAlignment="1" applyProtection="1">
      <alignment horizontal="center"/>
    </xf>
    <xf numFmtId="3" fontId="15" fillId="0" borderId="1" xfId="0" applyNumberFormat="1" applyFont="1" applyFill="1" applyBorder="1" applyAlignment="1" applyProtection="1">
      <alignment horizontal="center" vertical="center"/>
      <protection locked="0"/>
    </xf>
    <xf numFmtId="0" fontId="7" fillId="0" borderId="0" xfId="3" applyFont="1" applyFill="1" applyProtection="1">
      <protection locked="0"/>
    </xf>
    <xf numFmtId="0" fontId="14" fillId="2" borderId="0" xfId="3" applyFont="1" applyFill="1" applyProtection="1">
      <protection locked="0"/>
    </xf>
    <xf numFmtId="0" fontId="7" fillId="2" borderId="0" xfId="3" applyFont="1" applyFill="1" applyProtection="1">
      <protection locked="0"/>
    </xf>
    <xf numFmtId="0" fontId="7" fillId="2" borderId="0" xfId="3" applyFont="1" applyFill="1" applyBorder="1" applyProtection="1">
      <protection locked="0"/>
    </xf>
    <xf numFmtId="0" fontId="21" fillId="2" borderId="0" xfId="3" applyFont="1" applyFill="1" applyProtection="1">
      <protection locked="0"/>
    </xf>
    <xf numFmtId="0" fontId="18" fillId="2" borderId="0" xfId="3" applyFont="1" applyFill="1" applyAlignment="1" applyProtection="1">
      <alignment vertical="center"/>
      <protection locked="0"/>
    </xf>
    <xf numFmtId="0" fontId="22" fillId="2" borderId="0" xfId="3" applyFont="1" applyFill="1" applyBorder="1" applyProtection="1">
      <protection locked="0"/>
    </xf>
    <xf numFmtId="0" fontId="65" fillId="2" borderId="0" xfId="3" applyFont="1" applyFill="1" applyProtection="1">
      <protection locked="0"/>
    </xf>
    <xf numFmtId="17" fontId="9" fillId="2" borderId="0" xfId="3" quotePrefix="1" applyNumberFormat="1" applyFont="1" applyFill="1" applyAlignment="1" applyProtection="1">
      <alignment horizontal="center"/>
      <protection locked="0"/>
    </xf>
    <xf numFmtId="0" fontId="44" fillId="2" borderId="0" xfId="0" applyFont="1" applyFill="1" applyBorder="1" applyAlignment="1">
      <alignment horizontal="center" vertical="center"/>
    </xf>
    <xf numFmtId="0" fontId="9" fillId="2" borderId="0" xfId="3" applyFont="1" applyFill="1" applyBorder="1" applyAlignment="1" applyProtection="1">
      <alignment horizontal="left"/>
      <protection locked="0"/>
    </xf>
    <xf numFmtId="0" fontId="10" fillId="2" borderId="0" xfId="3" applyFont="1" applyFill="1" applyBorder="1" applyAlignment="1" applyProtection="1">
      <alignment horizontal="center" vertical="center" wrapText="1"/>
      <protection locked="0"/>
    </xf>
    <xf numFmtId="0" fontId="18" fillId="2" borderId="0" xfId="3" applyFont="1" applyFill="1" applyAlignment="1" applyProtection="1">
      <alignment vertical="center"/>
    </xf>
    <xf numFmtId="0" fontId="7" fillId="2" borderId="0" xfId="3" applyFont="1" applyFill="1" applyBorder="1" applyAlignment="1" applyProtection="1">
      <protection locked="0"/>
    </xf>
    <xf numFmtId="0" fontId="25" fillId="2" borderId="0" xfId="3" applyFont="1" applyFill="1" applyBorder="1" applyAlignment="1" applyProtection="1">
      <alignment horizontal="justify" vertical="center"/>
      <protection locked="0"/>
    </xf>
    <xf numFmtId="0" fontId="22" fillId="2" borderId="17" xfId="3" applyFont="1" applyFill="1" applyBorder="1" applyAlignment="1" applyProtection="1">
      <alignment horizontal="center" vertical="center" wrapText="1"/>
      <protection locked="0"/>
    </xf>
    <xf numFmtId="3" fontId="22" fillId="2" borderId="4" xfId="3" applyNumberFormat="1" applyFont="1" applyFill="1" applyBorder="1" applyAlignment="1" applyProtection="1">
      <alignment horizontal="center" vertical="center"/>
      <protection locked="0"/>
    </xf>
    <xf numFmtId="208" fontId="25" fillId="2" borderId="0" xfId="3" applyNumberFormat="1" applyFont="1" applyFill="1" applyBorder="1" applyAlignment="1" applyProtection="1">
      <alignment horizontal="right"/>
      <protection locked="0"/>
    </xf>
    <xf numFmtId="208" fontId="12" fillId="2" borderId="0" xfId="3" applyNumberFormat="1" applyFont="1" applyFill="1" applyBorder="1" applyAlignment="1" applyProtection="1">
      <alignment horizontal="right"/>
      <protection locked="0"/>
    </xf>
    <xf numFmtId="0" fontId="75" fillId="2" borderId="0" xfId="3" applyFont="1" applyFill="1" applyAlignment="1" applyProtection="1">
      <alignment vertical="center"/>
    </xf>
    <xf numFmtId="0" fontId="22" fillId="2" borderId="0" xfId="3" applyFont="1" applyFill="1" applyBorder="1" applyAlignment="1" applyProtection="1">
      <protection locked="0"/>
    </xf>
    <xf numFmtId="0" fontId="25" fillId="2" borderId="0" xfId="3" quotePrefix="1" applyFont="1" applyFill="1" applyBorder="1" applyAlignment="1" applyProtection="1">
      <alignment horizontal="left" vertical="center"/>
      <protection locked="0"/>
    </xf>
    <xf numFmtId="49" fontId="22" fillId="2" borderId="17" xfId="3" applyNumberFormat="1" applyFont="1" applyFill="1" applyBorder="1" applyAlignment="1" applyProtection="1">
      <alignment horizontal="center" vertical="center" wrapText="1"/>
      <protection locked="0"/>
    </xf>
    <xf numFmtId="0" fontId="22" fillId="2" borderId="0" xfId="3" applyFont="1" applyFill="1" applyBorder="1" applyAlignment="1" applyProtection="1">
      <alignment horizontal="center" vertical="center" wrapText="1"/>
      <protection locked="0"/>
    </xf>
    <xf numFmtId="0" fontId="22" fillId="2" borderId="0" xfId="3" quotePrefix="1" applyFont="1" applyFill="1" applyBorder="1" applyAlignment="1" applyProtection="1">
      <alignment horizontal="left" vertical="center"/>
      <protection locked="0"/>
    </xf>
    <xf numFmtId="0" fontId="22" fillId="2" borderId="0" xfId="3" applyFont="1" applyFill="1" applyBorder="1" applyAlignment="1" applyProtection="1">
      <alignment horizontal="justify"/>
      <protection locked="0"/>
    </xf>
    <xf numFmtId="3" fontId="22" fillId="2" borderId="22" xfId="3" applyNumberFormat="1" applyFont="1" applyFill="1" applyBorder="1" applyAlignment="1" applyProtection="1">
      <alignment horizontal="center" vertical="center"/>
      <protection locked="0"/>
    </xf>
    <xf numFmtId="3" fontId="22" fillId="2" borderId="0" xfId="3" applyNumberFormat="1" applyFont="1" applyFill="1" applyBorder="1" applyAlignment="1" applyProtection="1">
      <alignment horizontal="center" vertical="center"/>
      <protection locked="0"/>
    </xf>
    <xf numFmtId="0" fontId="22" fillId="2" borderId="0" xfId="3" quotePrefix="1" applyFont="1" applyFill="1" applyBorder="1" applyAlignment="1" applyProtection="1">
      <alignment horizontal="left" vertical="center" wrapText="1"/>
      <protection locked="0"/>
    </xf>
    <xf numFmtId="3" fontId="22" fillId="2" borderId="24" xfId="3" applyNumberFormat="1" applyFont="1" applyFill="1" applyBorder="1" applyAlignment="1" applyProtection="1">
      <alignment horizontal="center" vertical="center"/>
      <protection locked="0"/>
    </xf>
    <xf numFmtId="0" fontId="75" fillId="2" borderId="0" xfId="3" quotePrefix="1" applyFont="1" applyFill="1" applyAlignment="1" applyProtection="1">
      <alignment horizontal="left" vertical="center"/>
    </xf>
    <xf numFmtId="0" fontId="22" fillId="2" borderId="0" xfId="3" quotePrefix="1" applyFont="1" applyFill="1" applyBorder="1" applyAlignment="1" applyProtection="1">
      <alignment vertical="center" wrapText="1"/>
      <protection locked="0"/>
    </xf>
    <xf numFmtId="3" fontId="22" fillId="2" borderId="23" xfId="3" applyNumberFormat="1" applyFont="1" applyFill="1" applyBorder="1" applyAlignment="1" applyProtection="1">
      <alignment horizontal="center" vertical="center"/>
      <protection locked="0"/>
    </xf>
    <xf numFmtId="0" fontId="76" fillId="0" borderId="0" xfId="0" applyFont="1"/>
    <xf numFmtId="0" fontId="22" fillId="2" borderId="0" xfId="3" quotePrefix="1" applyFont="1" applyFill="1" applyBorder="1" applyAlignment="1" applyProtection="1">
      <alignment horizontal="left"/>
      <protection locked="0"/>
    </xf>
    <xf numFmtId="0" fontId="23" fillId="2" borderId="0" xfId="3" quotePrefix="1" applyFont="1" applyFill="1" applyBorder="1" applyAlignment="1" applyProtection="1">
      <alignment horizontal="left" vertical="center"/>
      <protection locked="0"/>
    </xf>
    <xf numFmtId="0" fontId="22" fillId="2" borderId="0" xfId="3" quotePrefix="1" applyFont="1" applyFill="1" applyBorder="1" applyAlignment="1" applyProtection="1">
      <alignment horizontal="left" wrapText="1"/>
      <protection locked="0"/>
    </xf>
    <xf numFmtId="0" fontId="22" fillId="2" borderId="0" xfId="3" applyFont="1" applyFill="1" applyBorder="1" applyAlignment="1" applyProtection="1">
      <alignment wrapText="1"/>
      <protection locked="0"/>
    </xf>
    <xf numFmtId="3" fontId="22" fillId="2" borderId="21" xfId="3" applyNumberFormat="1" applyFont="1" applyFill="1" applyBorder="1" applyAlignment="1" applyProtection="1">
      <alignment horizontal="center" vertical="center"/>
      <protection locked="0"/>
    </xf>
    <xf numFmtId="0" fontId="22" fillId="2" borderId="0" xfId="3" applyFont="1" applyFill="1" applyBorder="1" applyAlignment="1" applyProtection="1">
      <alignment vertical="center"/>
      <protection locked="0"/>
    </xf>
    <xf numFmtId="0" fontId="22" fillId="2" borderId="7" xfId="3" applyFont="1" applyFill="1" applyBorder="1" applyAlignment="1" applyProtection="1">
      <alignment horizontal="center" vertical="center" wrapText="1"/>
      <protection locked="0"/>
    </xf>
    <xf numFmtId="0" fontId="22" fillId="2" borderId="4" xfId="3" applyFont="1" applyFill="1" applyBorder="1" applyAlignment="1" applyProtection="1">
      <alignment horizontal="center" vertical="center" wrapText="1"/>
      <protection locked="0"/>
    </xf>
    <xf numFmtId="0" fontId="23" fillId="2" borderId="0" xfId="3" quotePrefix="1" applyFont="1" applyFill="1" applyBorder="1" applyAlignment="1" applyProtection="1">
      <alignment horizontal="left"/>
      <protection locked="0"/>
    </xf>
    <xf numFmtId="0" fontId="8" fillId="2" borderId="0" xfId="3" applyFont="1" applyFill="1" applyBorder="1" applyAlignment="1" applyProtection="1">
      <alignment horizontal="justify"/>
      <protection locked="0"/>
    </xf>
    <xf numFmtId="0" fontId="18" fillId="2" borderId="0" xfId="3" applyFont="1" applyFill="1" applyAlignment="1" applyProtection="1">
      <alignment horizontal="left" vertical="center"/>
    </xf>
    <xf numFmtId="0" fontId="23" fillId="2" borderId="0" xfId="3" applyFont="1" applyFill="1" applyBorder="1" applyProtection="1">
      <protection locked="0"/>
    </xf>
    <xf numFmtId="0" fontId="8" fillId="2" borderId="0" xfId="3" applyFont="1" applyFill="1" applyBorder="1" applyProtection="1">
      <protection locked="0"/>
    </xf>
    <xf numFmtId="0" fontId="8" fillId="2" borderId="0" xfId="3" applyFont="1" applyFill="1" applyBorder="1" applyAlignment="1" applyProtection="1">
      <protection locked="0"/>
    </xf>
    <xf numFmtId="0" fontId="22" fillId="0" borderId="0" xfId="0" quotePrefix="1" applyFont="1" applyBorder="1" applyAlignment="1">
      <alignment vertical="top" wrapText="1"/>
    </xf>
    <xf numFmtId="0" fontId="23" fillId="0" borderId="0" xfId="0" applyFont="1" applyBorder="1" applyAlignment="1">
      <alignment vertical="top" wrapText="1"/>
    </xf>
    <xf numFmtId="3" fontId="22" fillId="2" borderId="0" xfId="3" applyNumberFormat="1" applyFont="1" applyFill="1" applyBorder="1" applyAlignment="1" applyProtection="1">
      <protection locked="0"/>
    </xf>
    <xf numFmtId="0" fontId="25" fillId="2" borderId="0" xfId="3" quotePrefix="1" applyFont="1" applyFill="1" applyBorder="1" applyAlignment="1" applyProtection="1">
      <alignment horizontal="left" vertical="center" wrapText="1"/>
      <protection locked="0"/>
    </xf>
    <xf numFmtId="0" fontId="22" fillId="2" borderId="0" xfId="3" applyFont="1" applyFill="1" applyBorder="1" applyAlignment="1" applyProtection="1">
      <alignment horizontal="center" vertical="center"/>
      <protection locked="0"/>
    </xf>
    <xf numFmtId="0" fontId="18" fillId="2" borderId="0" xfId="3" applyFont="1" applyFill="1" applyProtection="1">
      <protection locked="0"/>
    </xf>
    <xf numFmtId="0" fontId="77" fillId="2" borderId="0" xfId="3" quotePrefix="1" applyFont="1" applyFill="1" applyAlignment="1" applyProtection="1">
      <alignment horizontal="left" vertical="center"/>
    </xf>
    <xf numFmtId="0" fontId="25" fillId="0" borderId="0" xfId="3" quotePrefix="1" applyFont="1" applyFill="1" applyBorder="1" applyAlignment="1" applyProtection="1">
      <alignment horizontal="left" vertical="center" wrapText="1"/>
      <protection locked="0"/>
    </xf>
    <xf numFmtId="0" fontId="22" fillId="0" borderId="0" xfId="3" quotePrefix="1" applyFont="1" applyFill="1" applyBorder="1" applyAlignment="1" applyProtection="1">
      <alignment horizontal="left" vertical="center"/>
      <protection locked="0"/>
    </xf>
    <xf numFmtId="0" fontId="22" fillId="0" borderId="0" xfId="3" quotePrefix="1" applyFont="1" applyFill="1" applyBorder="1" applyAlignment="1" applyProtection="1">
      <alignment horizontal="left" vertical="center" wrapText="1"/>
      <protection locked="0"/>
    </xf>
    <xf numFmtId="0" fontId="22" fillId="0" borderId="0" xfId="3" quotePrefix="1" applyFont="1" applyFill="1" applyBorder="1" applyAlignment="1" applyProtection="1">
      <alignment vertical="center" wrapText="1"/>
      <protection locked="0"/>
    </xf>
    <xf numFmtId="0" fontId="7" fillId="0" borderId="0" xfId="3" applyFont="1" applyFill="1" applyBorder="1" applyProtection="1">
      <protection locked="0"/>
    </xf>
    <xf numFmtId="0" fontId="7" fillId="0" borderId="0" xfId="3" quotePrefix="1" applyFont="1" applyFill="1" applyBorder="1" applyAlignment="1" applyProtection="1">
      <alignment horizontal="right"/>
      <protection locked="0"/>
    </xf>
    <xf numFmtId="0" fontId="22" fillId="0" borderId="0" xfId="3" applyFont="1" applyFill="1" applyBorder="1" applyAlignment="1" applyProtection="1">
      <alignment horizontal="center"/>
      <protection locked="0"/>
    </xf>
    <xf numFmtId="49" fontId="25" fillId="2" borderId="17" xfId="0" quotePrefix="1" applyNumberFormat="1" applyFont="1" applyFill="1" applyBorder="1" applyAlignment="1">
      <alignment horizontal="center" vertical="center" wrapText="1"/>
    </xf>
    <xf numFmtId="0" fontId="25" fillId="0" borderId="0" xfId="3" applyFont="1" applyFill="1" applyBorder="1" applyAlignment="1" applyProtection="1">
      <alignment horizontal="justify" vertical="center"/>
      <protection locked="0"/>
    </xf>
    <xf numFmtId="0" fontId="22" fillId="0" borderId="0" xfId="3" applyFont="1" applyFill="1" applyBorder="1" applyAlignment="1" applyProtection="1">
      <protection locked="0"/>
    </xf>
    <xf numFmtId="49" fontId="22" fillId="0" borderId="17" xfId="3" applyNumberFormat="1" applyFont="1" applyFill="1" applyBorder="1" applyAlignment="1" applyProtection="1">
      <alignment horizontal="center" vertical="center" wrapText="1"/>
      <protection locked="0"/>
    </xf>
    <xf numFmtId="0" fontId="22" fillId="0" borderId="0" xfId="2" quotePrefix="1" applyFont="1" applyFill="1" applyBorder="1" applyAlignment="1" applyProtection="1">
      <alignment horizontal="left" wrapText="1"/>
      <protection locked="0"/>
    </xf>
    <xf numFmtId="1" fontId="74" fillId="0" borderId="0" xfId="2" applyNumberFormat="1" applyFont="1" applyFill="1" applyBorder="1" applyAlignment="1" applyProtection="1">
      <alignment horizontal="center"/>
      <protection locked="0"/>
    </xf>
    <xf numFmtId="1" fontId="74" fillId="0" borderId="28" xfId="2" applyNumberFormat="1" applyFont="1" applyFill="1" applyBorder="1" applyAlignment="1" applyProtection="1">
      <alignment horizontal="center"/>
      <protection locked="0"/>
    </xf>
    <xf numFmtId="0" fontId="22" fillId="0" borderId="0" xfId="2" quotePrefix="1" applyFont="1" applyFill="1" applyAlignment="1" applyProtection="1">
      <alignment horizontal="left"/>
      <protection locked="0"/>
    </xf>
    <xf numFmtId="0" fontId="74" fillId="0" borderId="0" xfId="2" applyFont="1" applyFill="1" applyBorder="1" applyAlignment="1" applyProtection="1">
      <alignment horizontal="center"/>
      <protection locked="0"/>
    </xf>
    <xf numFmtId="0" fontId="22" fillId="0" borderId="0" xfId="2" applyFont="1" applyFill="1" applyBorder="1" applyAlignment="1" applyProtection="1">
      <alignment horizontal="justify"/>
      <protection locked="0"/>
    </xf>
    <xf numFmtId="0" fontId="22" fillId="0" borderId="17" xfId="2" applyFont="1" applyFill="1" applyBorder="1" applyAlignment="1" applyProtection="1">
      <alignment horizontal="center" vertical="center" wrapText="1"/>
      <protection locked="0"/>
    </xf>
    <xf numFmtId="0" fontId="74" fillId="0" borderId="23" xfId="2" applyFont="1" applyFill="1" applyBorder="1" applyAlignment="1" applyProtection="1">
      <alignment horizontal="center"/>
      <protection locked="0"/>
    </xf>
    <xf numFmtId="0" fontId="25" fillId="0" borderId="17" xfId="0" quotePrefix="1" applyFont="1" applyFill="1" applyBorder="1" applyAlignment="1" applyProtection="1">
      <alignment horizontal="center" vertical="center" wrapText="1"/>
    </xf>
    <xf numFmtId="0" fontId="25" fillId="0" borderId="5" xfId="0" quotePrefix="1" applyFont="1" applyFill="1" applyBorder="1" applyAlignment="1">
      <alignment horizontal="center" vertical="center" wrapText="1"/>
    </xf>
    <xf numFmtId="1" fontId="37" fillId="0" borderId="9" xfId="0" applyNumberFormat="1" applyFont="1" applyFill="1" applyBorder="1" applyAlignment="1">
      <alignment horizontal="center" vertical="center"/>
    </xf>
    <xf numFmtId="0" fontId="22" fillId="2" borderId="5" xfId="3" quotePrefix="1" applyFont="1" applyFill="1" applyBorder="1" applyAlignment="1" applyProtection="1">
      <alignment horizontal="center" vertical="center" wrapText="1"/>
      <protection locked="0"/>
    </xf>
    <xf numFmtId="0" fontId="22" fillId="2" borderId="7" xfId="3" applyFont="1" applyFill="1" applyBorder="1" applyAlignment="1" applyProtection="1">
      <alignment horizontal="center" vertical="center" wrapText="1"/>
      <protection locked="0"/>
    </xf>
    <xf numFmtId="0" fontId="22" fillId="2" borderId="4" xfId="3" applyFont="1" applyFill="1" applyBorder="1" applyAlignment="1" applyProtection="1">
      <alignment horizontal="center" vertical="center" wrapText="1"/>
      <protection locked="0"/>
    </xf>
    <xf numFmtId="0" fontId="22" fillId="2" borderId="17" xfId="3" applyFont="1" applyFill="1" applyBorder="1" applyAlignment="1" applyProtection="1">
      <alignment horizontal="left" vertical="center" wrapText="1"/>
      <protection locked="0"/>
    </xf>
    <xf numFmtId="0" fontId="22" fillId="2" borderId="1" xfId="3" applyFont="1" applyFill="1" applyBorder="1" applyAlignment="1" applyProtection="1">
      <alignment horizontal="left" vertical="top" wrapText="1"/>
      <protection locked="0"/>
    </xf>
    <xf numFmtId="0" fontId="22" fillId="2" borderId="0" xfId="3" applyFont="1" applyFill="1" applyBorder="1" applyAlignment="1" applyProtection="1">
      <alignment horizontal="left" vertical="top" wrapText="1"/>
      <protection locked="0"/>
    </xf>
    <xf numFmtId="0" fontId="22" fillId="0" borderId="1" xfId="0" quotePrefix="1" applyFont="1" applyBorder="1" applyAlignment="1">
      <alignment horizontal="left" vertical="center" wrapText="1"/>
    </xf>
    <xf numFmtId="0" fontId="22" fillId="0" borderId="0" xfId="0" quotePrefix="1" applyFont="1" applyBorder="1" applyAlignment="1">
      <alignment horizontal="left" vertical="center" wrapText="1"/>
    </xf>
    <xf numFmtId="0" fontId="22" fillId="2" borderId="0" xfId="3" quotePrefix="1" applyFont="1" applyFill="1" applyBorder="1" applyAlignment="1" applyProtection="1">
      <alignment horizontal="left" vertical="top" wrapText="1"/>
      <protection locked="0"/>
    </xf>
    <xf numFmtId="0" fontId="9" fillId="2" borderId="0" xfId="0" applyFont="1" applyFill="1" applyBorder="1" applyAlignment="1">
      <alignment horizontal="center" vertical="center"/>
    </xf>
    <xf numFmtId="0" fontId="9" fillId="2" borderId="0" xfId="0" applyFont="1" applyFill="1" applyBorder="1" applyAlignment="1" applyProtection="1">
      <alignment horizontal="center" vertical="center"/>
      <protection locked="0"/>
    </xf>
    <xf numFmtId="17" fontId="9" fillId="2" borderId="0" xfId="3" applyNumberFormat="1" applyFont="1" applyFill="1" applyAlignment="1" applyProtection="1">
      <alignment horizontal="center"/>
      <protection locked="0"/>
    </xf>
    <xf numFmtId="17" fontId="9" fillId="2" borderId="0" xfId="3" quotePrefix="1" applyNumberFormat="1" applyFont="1" applyFill="1" applyAlignment="1" applyProtection="1">
      <alignment horizontal="center"/>
      <protection locked="0"/>
    </xf>
    <xf numFmtId="0" fontId="36" fillId="2" borderId="0" xfId="3" applyFont="1" applyFill="1" applyBorder="1" applyAlignment="1" applyProtection="1">
      <alignment horizontal="center" vertical="center"/>
      <protection locked="0"/>
    </xf>
    <xf numFmtId="0" fontId="22" fillId="2" borderId="2" xfId="3" applyFont="1" applyFill="1" applyBorder="1" applyAlignment="1" applyProtection="1">
      <alignment horizontal="center" vertical="top" wrapText="1"/>
      <protection locked="0"/>
    </xf>
    <xf numFmtId="0" fontId="22" fillId="2" borderId="15" xfId="3" applyFont="1" applyFill="1" applyBorder="1" applyAlignment="1" applyProtection="1">
      <alignment horizontal="center" vertical="top" wrapText="1"/>
      <protection locked="0"/>
    </xf>
    <xf numFmtId="0" fontId="22" fillId="2" borderId="12" xfId="3" applyFont="1" applyFill="1" applyBorder="1" applyAlignment="1" applyProtection="1">
      <alignment horizontal="center" vertical="top" wrapText="1"/>
      <protection locked="0"/>
    </xf>
    <xf numFmtId="0" fontId="22" fillId="2" borderId="16" xfId="3" applyFont="1" applyFill="1" applyBorder="1" applyAlignment="1" applyProtection="1">
      <alignment horizontal="center" vertical="top" wrapText="1"/>
      <protection locked="0"/>
    </xf>
    <xf numFmtId="0" fontId="22" fillId="2" borderId="6" xfId="3" quotePrefix="1" applyFont="1" applyFill="1" applyBorder="1" applyAlignment="1" applyProtection="1">
      <alignment horizontal="center" vertical="center" wrapText="1"/>
      <protection locked="0"/>
    </xf>
    <xf numFmtId="0" fontId="22" fillId="2" borderId="21" xfId="3" applyFont="1" applyFill="1" applyBorder="1" applyAlignment="1" applyProtection="1">
      <alignment vertical="center"/>
      <protection locked="0"/>
    </xf>
    <xf numFmtId="0" fontId="39" fillId="3" borderId="5" xfId="0" applyFont="1" applyFill="1" applyBorder="1" applyAlignment="1" applyProtection="1">
      <alignment horizontal="center" vertical="center"/>
      <protection locked="0"/>
    </xf>
    <xf numFmtId="0" fontId="39" fillId="3" borderId="7" xfId="0" applyFont="1" applyFill="1" applyBorder="1" applyAlignment="1" applyProtection="1">
      <alignment horizontal="center" vertical="center"/>
      <protection locked="0"/>
    </xf>
    <xf numFmtId="0" fontId="39" fillId="3" borderId="4" xfId="0" applyFont="1" applyFill="1" applyBorder="1" applyAlignment="1" applyProtection="1">
      <alignment horizontal="center" vertical="center"/>
      <protection locked="0"/>
    </xf>
    <xf numFmtId="0" fontId="48" fillId="2" borderId="0" xfId="0" quotePrefix="1" applyFont="1" applyFill="1" applyAlignment="1" applyProtection="1">
      <alignment horizontal="center" vertical="center" wrapText="1"/>
      <protection hidden="1"/>
    </xf>
    <xf numFmtId="0" fontId="48" fillId="2" borderId="0" xfId="0" applyFont="1" applyFill="1" applyAlignment="1" applyProtection="1">
      <alignment horizontal="center" vertical="center" wrapText="1"/>
      <protection hidden="1"/>
    </xf>
    <xf numFmtId="0" fontId="25" fillId="2" borderId="5" xfId="0" applyFont="1" applyFill="1" applyBorder="1" applyAlignment="1">
      <alignment horizontal="center" vertical="center"/>
    </xf>
    <xf numFmtId="0" fontId="25" fillId="2" borderId="7" xfId="0" applyFont="1" applyFill="1" applyBorder="1" applyAlignment="1">
      <alignment horizontal="center" vertical="center"/>
    </xf>
    <xf numFmtId="0" fontId="23" fillId="2" borderId="7" xfId="0" applyFont="1" applyFill="1" applyBorder="1" applyAlignment="1" applyProtection="1">
      <alignment horizontal="justify" vertical="top" wrapText="1"/>
    </xf>
    <xf numFmtId="0" fontId="48" fillId="2" borderId="13" xfId="0" quotePrefix="1" applyFont="1" applyFill="1" applyBorder="1" applyAlignment="1" applyProtection="1">
      <alignment horizontal="center" vertical="center" wrapText="1"/>
      <protection hidden="1"/>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39" fillId="3" borderId="6" xfId="0" applyFont="1" applyFill="1" applyBorder="1" applyAlignment="1" applyProtection="1">
      <alignment horizontal="center" vertical="center" wrapText="1"/>
      <protection locked="0"/>
    </xf>
    <xf numFmtId="0" fontId="39" fillId="3" borderId="21" xfId="0" quotePrefix="1"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xf>
    <xf numFmtId="0" fontId="9" fillId="0" borderId="3" xfId="2" applyFont="1" applyFill="1" applyBorder="1" applyAlignment="1" applyProtection="1">
      <alignment horizontal="center" vertical="center"/>
    </xf>
    <xf numFmtId="0" fontId="9" fillId="0" borderId="15" xfId="2" applyFont="1" applyFill="1" applyBorder="1" applyAlignment="1" applyProtection="1">
      <alignment horizontal="center" vertical="center"/>
    </xf>
    <xf numFmtId="0" fontId="9" fillId="0" borderId="5" xfId="2" applyFont="1" applyFill="1" applyBorder="1" applyAlignment="1" applyProtection="1">
      <alignment horizontal="center" vertical="center"/>
    </xf>
    <xf numFmtId="0" fontId="9" fillId="0" borderId="7" xfId="2" applyFont="1" applyFill="1" applyBorder="1" applyAlignment="1" applyProtection="1">
      <alignment horizontal="center" vertical="center"/>
    </xf>
    <xf numFmtId="0" fontId="25" fillId="0" borderId="6" xfId="2" applyFont="1" applyFill="1" applyBorder="1" applyAlignment="1" applyProtection="1">
      <alignment horizontal="center" vertical="center" wrapText="1"/>
    </xf>
    <xf numFmtId="0" fontId="25" fillId="0" borderId="9" xfId="2" applyFont="1" applyFill="1" applyBorder="1" applyAlignment="1" applyProtection="1">
      <alignment horizontal="center" vertical="center" wrapText="1"/>
    </xf>
    <xf numFmtId="0" fontId="25" fillId="0" borderId="21" xfId="2" applyFont="1" applyFill="1" applyBorder="1" applyAlignment="1" applyProtection="1">
      <alignment horizontal="center" vertical="center" wrapText="1"/>
    </xf>
    <xf numFmtId="0" fontId="9" fillId="2" borderId="2" xfId="2" applyFont="1" applyFill="1" applyBorder="1" applyAlignment="1" applyProtection="1">
      <alignment horizontal="center" vertical="center" wrapText="1"/>
    </xf>
    <xf numFmtId="0" fontId="9" fillId="2" borderId="15" xfId="2" applyFont="1" applyFill="1" applyBorder="1" applyAlignment="1" applyProtection="1">
      <alignment horizontal="center" vertical="center" wrapText="1"/>
    </xf>
    <xf numFmtId="0" fontId="9" fillId="2" borderId="1" xfId="2" applyFont="1" applyFill="1" applyBorder="1" applyAlignment="1" applyProtection="1">
      <alignment horizontal="center" vertical="center" wrapText="1"/>
    </xf>
    <xf numFmtId="0" fontId="9" fillId="2" borderId="14"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9" fillId="2" borderId="16" xfId="2" applyFont="1" applyFill="1" applyBorder="1" applyAlignment="1" applyProtection="1">
      <alignment horizontal="center" vertical="center" wrapText="1"/>
    </xf>
    <xf numFmtId="0" fontId="32" fillId="3" borderId="5"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23" fillId="2" borderId="7" xfId="2" quotePrefix="1" applyFont="1" applyFill="1" applyBorder="1" applyAlignment="1" applyProtection="1">
      <alignment horizontal="justify" vertical="top" wrapText="1"/>
    </xf>
    <xf numFmtId="0" fontId="32" fillId="3" borderId="6"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center" vertical="center" wrapText="1"/>
      <protection locked="0"/>
    </xf>
    <xf numFmtId="0" fontId="32" fillId="3" borderId="21" xfId="0" applyFont="1" applyFill="1" applyBorder="1" applyAlignment="1" applyProtection="1">
      <alignment horizontal="center" vertical="center" wrapText="1"/>
      <protection locked="0"/>
    </xf>
    <xf numFmtId="0" fontId="39" fillId="3" borderId="9" xfId="0" applyFont="1" applyFill="1" applyBorder="1" applyAlignment="1" applyProtection="1">
      <alignment horizontal="center" vertical="center" wrapText="1"/>
      <protection locked="0"/>
    </xf>
    <xf numFmtId="0" fontId="25" fillId="0" borderId="15" xfId="2" applyFont="1" applyFill="1" applyBorder="1" applyAlignment="1" applyProtection="1">
      <alignment horizontal="center" vertical="center" wrapText="1"/>
    </xf>
    <xf numFmtId="0" fontId="25" fillId="0" borderId="16" xfId="2" applyFont="1" applyFill="1" applyBorder="1" applyAlignment="1" applyProtection="1">
      <alignment horizontal="center" vertical="center" wrapText="1"/>
    </xf>
    <xf numFmtId="0" fontId="25" fillId="0" borderId="5" xfId="2" applyFont="1" applyFill="1" applyBorder="1" applyAlignment="1" applyProtection="1">
      <alignment horizontal="center" vertical="center" wrapText="1"/>
    </xf>
    <xf numFmtId="0" fontId="25" fillId="0" borderId="4" xfId="2" applyFont="1" applyFill="1" applyBorder="1" applyAlignment="1" applyProtection="1">
      <alignment horizontal="center" vertical="center" wrapText="1"/>
    </xf>
    <xf numFmtId="0" fontId="25" fillId="0" borderId="7" xfId="2" applyFont="1" applyFill="1" applyBorder="1" applyAlignment="1" applyProtection="1">
      <alignment horizontal="center" vertical="center" wrapText="1"/>
    </xf>
    <xf numFmtId="0" fontId="32" fillId="3" borderId="4" xfId="0" applyFont="1" applyFill="1" applyBorder="1" applyAlignment="1" applyProtection="1">
      <alignment horizontal="center" vertical="center" wrapText="1"/>
      <protection locked="0"/>
    </xf>
    <xf numFmtId="0" fontId="22" fillId="0" borderId="0" xfId="0" quotePrefix="1" applyFont="1" applyAlignment="1">
      <alignment horizontal="left" vertical="center" wrapText="1"/>
    </xf>
    <xf numFmtId="0" fontId="22" fillId="2" borderId="0" xfId="2" applyFont="1" applyFill="1" applyBorder="1" applyAlignment="1" applyProtection="1">
      <alignment horizontal="left" vertical="top" wrapText="1"/>
      <protection locked="0"/>
    </xf>
    <xf numFmtId="17" fontId="9" fillId="2" borderId="0" xfId="2" applyNumberFormat="1" applyFont="1" applyFill="1" applyAlignment="1" applyProtection="1">
      <alignment horizontal="center"/>
      <protection locked="0"/>
    </xf>
    <xf numFmtId="17" fontId="9" fillId="2" borderId="0" xfId="2" quotePrefix="1" applyNumberFormat="1" applyFont="1" applyFill="1" applyAlignment="1" applyProtection="1">
      <alignment horizontal="center"/>
      <protection locked="0"/>
    </xf>
    <xf numFmtId="0" fontId="36" fillId="2" borderId="0" xfId="2" applyFont="1" applyFill="1" applyBorder="1" applyAlignment="1" applyProtection="1">
      <alignment horizontal="center" vertical="center"/>
      <protection locked="0"/>
    </xf>
    <xf numFmtId="0" fontId="22" fillId="2" borderId="17" xfId="2" applyFont="1" applyFill="1" applyBorder="1" applyAlignment="1" applyProtection="1">
      <alignment horizontal="left" vertical="center" wrapText="1"/>
      <protection locked="0"/>
    </xf>
    <xf numFmtId="0" fontId="22" fillId="2" borderId="6" xfId="2" quotePrefix="1" applyFont="1" applyFill="1" applyBorder="1" applyAlignment="1" applyProtection="1">
      <alignment horizontal="center" vertical="center" wrapText="1"/>
      <protection locked="0"/>
    </xf>
    <xf numFmtId="0" fontId="22" fillId="2" borderId="21" xfId="2" applyFont="1" applyFill="1" applyBorder="1" applyAlignment="1" applyProtection="1">
      <alignment vertical="center"/>
      <protection locked="0"/>
    </xf>
    <xf numFmtId="0" fontId="22" fillId="2" borderId="5" xfId="2" quotePrefix="1" applyFont="1" applyFill="1" applyBorder="1" applyAlignment="1" applyProtection="1">
      <alignment horizontal="center" vertical="center" wrapText="1"/>
      <protection locked="0"/>
    </xf>
    <xf numFmtId="0" fontId="22" fillId="2" borderId="7" xfId="2" quotePrefix="1" applyFont="1" applyFill="1" applyBorder="1" applyAlignment="1" applyProtection="1">
      <alignment horizontal="center" vertical="center" wrapText="1"/>
      <protection locked="0"/>
    </xf>
    <xf numFmtId="0" fontId="22" fillId="2" borderId="4" xfId="2" quotePrefix="1" applyFont="1" applyFill="1" applyBorder="1" applyAlignment="1" applyProtection="1">
      <alignment horizontal="center" vertical="center" wrapText="1"/>
      <protection locked="0"/>
    </xf>
    <xf numFmtId="0" fontId="22" fillId="0" borderId="7" xfId="0" quotePrefix="1" applyFont="1" applyFill="1" applyBorder="1" applyAlignment="1">
      <alignment horizontal="justify" vertical="top" wrapText="1"/>
    </xf>
    <xf numFmtId="0" fontId="22" fillId="2" borderId="7" xfId="0" quotePrefix="1" applyFont="1" applyFill="1" applyBorder="1" applyAlignment="1">
      <alignment horizontal="justify" vertical="top" wrapText="1"/>
    </xf>
    <xf numFmtId="0" fontId="9" fillId="0" borderId="0" xfId="0" applyFont="1" applyFill="1" applyBorder="1" applyAlignment="1">
      <alignment horizontal="center" vertical="center"/>
    </xf>
    <xf numFmtId="0" fontId="23" fillId="0" borderId="7" xfId="0" applyNumberFormat="1" applyFont="1" applyFill="1" applyBorder="1" applyAlignment="1" applyProtection="1">
      <alignment horizontal="justify" vertical="top" wrapText="1"/>
      <protection locked="0"/>
    </xf>
    <xf numFmtId="0" fontId="22" fillId="2" borderId="7" xfId="0" applyNumberFormat="1" applyFont="1" applyFill="1" applyBorder="1" applyAlignment="1" applyProtection="1">
      <alignment horizontal="justify" vertical="top" wrapText="1"/>
      <protection locked="0"/>
    </xf>
    <xf numFmtId="0" fontId="25" fillId="2" borderId="6"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2" fillId="0" borderId="7" xfId="0" quotePrefix="1" applyFont="1" applyFill="1" applyBorder="1" applyAlignment="1" applyProtection="1">
      <alignment horizontal="justify" vertical="top" wrapText="1"/>
      <protection locked="0"/>
    </xf>
    <xf numFmtId="0" fontId="22" fillId="2" borderId="7" xfId="0" quotePrefix="1" applyFont="1" applyFill="1" applyBorder="1" applyAlignment="1" applyProtection="1">
      <alignment horizontal="justify" vertical="top" wrapText="1"/>
      <protection locked="0"/>
    </xf>
    <xf numFmtId="0" fontId="23" fillId="0" borderId="0" xfId="0" applyFont="1" applyFill="1" applyBorder="1" applyAlignment="1" applyProtection="1">
      <alignment horizontal="left" vertical="top" wrapText="1"/>
    </xf>
    <xf numFmtId="0" fontId="23" fillId="0" borderId="7" xfId="0" applyFont="1" applyFill="1" applyBorder="1" applyAlignment="1" applyProtection="1">
      <alignment horizontal="justify" vertical="top" wrapText="1"/>
    </xf>
    <xf numFmtId="0" fontId="22" fillId="0" borderId="7" xfId="0" applyFont="1" applyFill="1" applyBorder="1" applyAlignment="1" applyProtection="1">
      <alignment horizontal="justify" vertical="top" wrapText="1"/>
    </xf>
  </cellXfs>
  <cellStyles count="8">
    <cellStyle name="Dezimal_Tabelle2" xfId="1"/>
    <cellStyle name="Normal_2007 Turnover_NON_EU_Template_V.1.2" xfId="2"/>
    <cellStyle name="Normal_2007 Turnover_NON_EU_Template_V.1.2 2" xfId="3"/>
    <cellStyle name="Обычный" xfId="0" builtinId="0"/>
    <cellStyle name="Обычный 2" xfId="4"/>
    <cellStyle name="Процентный 2" xfId="5"/>
    <cellStyle name="Финансовый" xfId="6" builtinId="3"/>
    <cellStyle name="Финансовый 2" xfId="7"/>
  </cellStyles>
  <dxfs count="150">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color indexed="10"/>
      </font>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color indexed="10"/>
      </font>
      <fill>
        <patternFill patternType="none">
          <bgColor indexed="65"/>
        </patternFill>
      </fill>
    </dxf>
    <dxf>
      <fill>
        <patternFill>
          <bgColor indexed="10"/>
        </patternFill>
      </fill>
    </dxf>
    <dxf>
      <font>
        <b/>
        <i val="0"/>
        <strike val="0"/>
        <condense val="0"/>
        <extend val="0"/>
        <color indexed="10"/>
      </font>
      <fill>
        <patternFill patternType="none">
          <bgColor indexed="65"/>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ill>
        <patternFill>
          <bgColor indexed="10"/>
        </patternFill>
      </fill>
    </dxf>
    <dxf>
      <font>
        <b/>
        <i val="0"/>
        <condense val="0"/>
        <extend val="0"/>
        <color indexed="10"/>
      </font>
    </dxf>
    <dxf>
      <font>
        <b/>
        <i val="0"/>
        <strike val="0"/>
        <condense val="0"/>
        <extend val="0"/>
        <color indexed="10"/>
      </font>
      <fill>
        <patternFill patternType="none">
          <bgColor indexed="65"/>
        </patternFill>
      </fill>
    </dxf>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ill>
        <patternFill>
          <bgColor indexed="10"/>
        </patternFill>
      </fill>
    </dxf>
    <dxf>
      <font>
        <b/>
        <i val="0"/>
        <condense val="0"/>
        <extend val="0"/>
        <u val="none"/>
        <color auto="1"/>
      </font>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ont>
        <color auto="1"/>
      </font>
      <fill>
        <patternFill>
          <bgColor rgb="FFFF0000"/>
        </patternFill>
      </fill>
    </dxf>
    <dxf>
      <font>
        <color auto="1"/>
      </font>
      <fill>
        <patternFill>
          <bgColor rgb="FFFF000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22"/>
      </font>
      <fill>
        <patternFill>
          <bgColor indexed="60"/>
        </patternFill>
      </fill>
      <border>
        <left style="thin">
          <color indexed="64"/>
        </left>
        <right style="thin">
          <color indexed="64"/>
        </right>
        <top style="thin">
          <color indexed="64"/>
        </top>
        <bottom style="thin">
          <color indexed="64"/>
        </bottom>
      </border>
    </dxf>
    <dxf>
      <font>
        <b val="0"/>
        <i val="0"/>
        <condense val="0"/>
        <extend val="0"/>
        <color indexed="9"/>
      </font>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u val="none"/>
        <color auto="1"/>
      </font>
      <fill>
        <patternFill>
          <bgColor indexed="10"/>
        </patternFill>
      </fill>
    </dxf>
    <dxf>
      <fill>
        <patternFill>
          <bgColor indexed="10"/>
        </patternFill>
      </fill>
    </dxf>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ont>
        <b/>
        <i val="0"/>
        <condense val="0"/>
        <extend val="0"/>
        <color auto="1"/>
      </font>
      <fill>
        <patternFill>
          <bgColor indexed="10"/>
        </patternFill>
      </fill>
    </dxf>
    <dxf>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22"/>
      </font>
      <fill>
        <patternFill>
          <bgColor indexed="60"/>
        </patternFill>
      </fill>
      <border>
        <left style="thin">
          <color indexed="64"/>
        </left>
        <right style="thin">
          <color indexed="64"/>
        </right>
        <top style="thin">
          <color indexed="64"/>
        </top>
        <bottom style="thin">
          <color indexed="64"/>
        </bottom>
      </border>
    </dxf>
    <dxf>
      <font>
        <b val="0"/>
        <i val="0"/>
        <condense val="0"/>
        <extend val="0"/>
        <color indexed="9"/>
      </font>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showGridLines="0" topLeftCell="A20" zoomScale="75" zoomScaleNormal="80" workbookViewId="0">
      <selection activeCell="E31" sqref="E31"/>
    </sheetView>
  </sheetViews>
  <sheetFormatPr defaultColWidth="0" defaultRowHeight="12.75"/>
  <cols>
    <col min="1" max="1" width="2.140625" style="558" customWidth="1"/>
    <col min="2" max="2" width="94.85546875" style="560" customWidth="1"/>
    <col min="3" max="3" width="2.42578125" style="560" customWidth="1"/>
    <col min="4" max="8" width="15.7109375" style="560" customWidth="1"/>
    <col min="9" max="9" width="13.85546875" style="560" customWidth="1"/>
    <col min="10" max="10" width="12" style="561" hidden="1" customWidth="1"/>
    <col min="11" max="11" width="3.85546875" style="562" hidden="1" customWidth="1"/>
    <col min="12" max="12" width="74" style="563" hidden="1" customWidth="1"/>
    <col min="13" max="13" width="3.7109375" style="560" hidden="1" customWidth="1"/>
    <col min="14" max="16384" width="11.42578125" style="560" hidden="1"/>
  </cols>
  <sheetData>
    <row r="1" spans="1:28" ht="20.100000000000001" customHeight="1">
      <c r="B1" s="559"/>
      <c r="I1" s="245"/>
    </row>
    <row r="2" spans="1:28" s="26" customFormat="1" ht="20.100000000000001" customHeight="1">
      <c r="A2" s="136"/>
      <c r="B2" s="644" t="s">
        <v>349</v>
      </c>
      <c r="C2" s="644"/>
      <c r="D2" s="644"/>
      <c r="E2" s="644"/>
      <c r="F2" s="644"/>
      <c r="G2" s="644"/>
      <c r="H2" s="644"/>
      <c r="I2" s="644"/>
      <c r="J2" s="90"/>
      <c r="K2" s="436"/>
      <c r="L2" s="428"/>
      <c r="M2" s="19"/>
      <c r="N2" s="19"/>
      <c r="O2" s="68"/>
      <c r="P2" s="65"/>
      <c r="Q2" s="65"/>
      <c r="R2" s="65"/>
      <c r="S2" s="66"/>
      <c r="T2" s="66"/>
      <c r="U2" s="66"/>
      <c r="V2" s="66"/>
      <c r="W2" s="66"/>
      <c r="X2" s="66"/>
      <c r="Y2" s="66"/>
      <c r="Z2" s="67"/>
      <c r="AA2" s="25"/>
      <c r="AB2" s="25"/>
    </row>
    <row r="3" spans="1:28" ht="20.100000000000001" customHeight="1">
      <c r="B3" s="645" t="s">
        <v>229</v>
      </c>
      <c r="C3" s="645"/>
      <c r="D3" s="645"/>
      <c r="E3" s="645"/>
      <c r="F3" s="645"/>
      <c r="G3" s="645"/>
      <c r="H3" s="645"/>
      <c r="I3" s="645"/>
      <c r="J3" s="564"/>
      <c r="K3" s="565"/>
    </row>
    <row r="4" spans="1:28" ht="20.100000000000001" customHeight="1">
      <c r="B4" s="646" t="s">
        <v>266</v>
      </c>
      <c r="C4" s="647"/>
      <c r="D4" s="647"/>
      <c r="E4" s="647"/>
      <c r="F4" s="647"/>
      <c r="G4" s="647"/>
      <c r="H4" s="647"/>
      <c r="I4" s="647"/>
      <c r="J4" s="564"/>
      <c r="K4" s="565"/>
    </row>
    <row r="5" spans="1:28" ht="20.100000000000001" customHeight="1">
      <c r="B5" s="566"/>
      <c r="C5" s="566"/>
      <c r="D5" s="566"/>
      <c r="E5" s="566"/>
      <c r="F5" s="566"/>
      <c r="G5" s="566"/>
      <c r="H5" s="566"/>
      <c r="I5" s="566"/>
      <c r="J5" s="564"/>
      <c r="K5" s="565"/>
    </row>
    <row r="6" spans="1:28" s="26" customFormat="1" ht="39.950000000000003" customHeight="1">
      <c r="A6" s="136"/>
      <c r="C6" s="31"/>
      <c r="D6" s="24"/>
      <c r="E6" s="24"/>
      <c r="F6" s="24"/>
      <c r="G6" s="24"/>
      <c r="H6" s="24"/>
      <c r="I6" s="24"/>
      <c r="J6" s="30"/>
      <c r="K6" s="439"/>
      <c r="L6" s="567"/>
      <c r="M6" s="24"/>
      <c r="N6" s="24"/>
      <c r="O6" s="59"/>
      <c r="P6" s="59"/>
      <c r="Q6" s="59"/>
      <c r="R6" s="59"/>
      <c r="S6" s="59"/>
      <c r="T6" s="59"/>
      <c r="U6" s="59"/>
      <c r="V6" s="59"/>
      <c r="W6" s="59"/>
      <c r="X6" s="59"/>
      <c r="Y6" s="25"/>
      <c r="Z6" s="50"/>
      <c r="AA6" s="25"/>
      <c r="AB6" s="25"/>
    </row>
    <row r="7" spans="1:28" ht="44.25" customHeight="1">
      <c r="B7" s="648" t="s">
        <v>230</v>
      </c>
      <c r="C7" s="648"/>
      <c r="D7" s="648"/>
      <c r="E7" s="648"/>
      <c r="F7" s="648"/>
      <c r="G7" s="648"/>
      <c r="H7" s="648"/>
      <c r="I7" s="648"/>
    </row>
    <row r="8" spans="1:28" ht="19.5" customHeight="1">
      <c r="B8" s="561" t="s">
        <v>9</v>
      </c>
      <c r="C8" s="568"/>
      <c r="D8" s="568"/>
      <c r="E8" s="568"/>
      <c r="F8" s="568"/>
      <c r="G8" s="568"/>
      <c r="H8" s="568"/>
      <c r="I8" s="569"/>
      <c r="L8" s="570"/>
    </row>
    <row r="9" spans="1:28">
      <c r="B9" s="561"/>
      <c r="C9" s="561"/>
      <c r="D9" s="561"/>
      <c r="E9" s="571"/>
      <c r="F9" s="571"/>
      <c r="G9" s="571"/>
      <c r="H9" s="571"/>
      <c r="I9" s="561"/>
      <c r="L9" s="570"/>
    </row>
    <row r="10" spans="1:28">
      <c r="B10" s="561"/>
      <c r="C10" s="561"/>
      <c r="D10" s="561"/>
      <c r="E10" s="571"/>
      <c r="F10" s="571"/>
      <c r="G10" s="571"/>
      <c r="H10" s="571"/>
      <c r="I10" s="561"/>
      <c r="L10" s="570"/>
    </row>
    <row r="11" spans="1:28" ht="36.75" customHeight="1">
      <c r="B11" s="572" t="s">
        <v>267</v>
      </c>
      <c r="C11" s="572"/>
      <c r="D11" s="573" t="s">
        <v>231</v>
      </c>
      <c r="E11" s="574">
        <f>Info!E11</f>
        <v>21</v>
      </c>
      <c r="F11" s="575"/>
      <c r="G11" s="575"/>
      <c r="H11" s="575"/>
      <c r="I11" s="576"/>
      <c r="L11" s="577" t="s">
        <v>166</v>
      </c>
    </row>
    <row r="12" spans="1:28" ht="35.1" customHeight="1">
      <c r="B12" s="578"/>
      <c r="C12" s="578"/>
      <c r="D12" s="578"/>
      <c r="E12" s="578"/>
      <c r="F12" s="578"/>
      <c r="G12" s="578"/>
      <c r="H12" s="578"/>
      <c r="I12" s="561"/>
      <c r="L12" s="570"/>
    </row>
    <row r="13" spans="1:28" ht="45.75" customHeight="1">
      <c r="B13" s="579" t="s">
        <v>232</v>
      </c>
      <c r="C13" s="572"/>
      <c r="D13" s="578"/>
      <c r="E13" s="580" t="s">
        <v>233</v>
      </c>
      <c r="F13" s="581"/>
      <c r="G13" s="578"/>
      <c r="H13" s="578"/>
      <c r="I13" s="561"/>
      <c r="L13" s="570"/>
    </row>
    <row r="14" spans="1:28" ht="24.95" customHeight="1">
      <c r="B14" s="582" t="s">
        <v>234</v>
      </c>
      <c r="C14" s="583"/>
      <c r="D14" s="578"/>
      <c r="E14" s="584">
        <f>Info!E14</f>
        <v>40</v>
      </c>
      <c r="F14" s="585"/>
      <c r="G14" s="578"/>
      <c r="H14" s="578"/>
      <c r="I14" s="561"/>
      <c r="L14" s="577" t="s">
        <v>166</v>
      </c>
    </row>
    <row r="15" spans="1:28" ht="24.95" customHeight="1">
      <c r="B15" s="586" t="s">
        <v>235</v>
      </c>
      <c r="C15" s="583"/>
      <c r="D15" s="578"/>
      <c r="E15" s="587">
        <f>Info!E15</f>
        <v>92.472402000000002</v>
      </c>
      <c r="F15" s="246"/>
      <c r="G15" s="578"/>
      <c r="H15" s="578"/>
      <c r="I15" s="561"/>
      <c r="L15" s="588" t="s">
        <v>168</v>
      </c>
    </row>
    <row r="16" spans="1:28" ht="24.95" customHeight="1">
      <c r="B16" s="589" t="s">
        <v>236</v>
      </c>
      <c r="C16" s="583"/>
      <c r="D16" s="578"/>
      <c r="E16" s="590">
        <f>Info!E16</f>
        <v>14</v>
      </c>
      <c r="F16" s="585"/>
      <c r="G16" s="578"/>
      <c r="H16" s="578"/>
      <c r="I16" s="561"/>
      <c r="L16" s="577" t="s">
        <v>166</v>
      </c>
    </row>
    <row r="17" spans="2:12" ht="35.1" customHeight="1">
      <c r="B17" s="578"/>
      <c r="C17" s="578"/>
      <c r="D17" s="578"/>
      <c r="E17" s="578"/>
      <c r="F17" s="578"/>
      <c r="G17" s="578"/>
      <c r="H17" s="578"/>
      <c r="I17" s="561"/>
      <c r="L17" s="570"/>
    </row>
    <row r="18" spans="2:12" ht="48" customHeight="1">
      <c r="B18" s="579" t="s">
        <v>237</v>
      </c>
      <c r="C18" s="572"/>
      <c r="D18" s="578"/>
      <c r="E18" s="580" t="s">
        <v>233</v>
      </c>
      <c r="F18" s="581"/>
      <c r="G18" s="578"/>
      <c r="H18" s="578"/>
      <c r="I18" s="561"/>
      <c r="L18" s="591"/>
    </row>
    <row r="19" spans="2:12" ht="24.95" customHeight="1">
      <c r="B19" s="592" t="s">
        <v>238</v>
      </c>
      <c r="C19" s="578"/>
      <c r="D19" s="578"/>
      <c r="E19" s="584">
        <f>Info!E19</f>
        <v>1</v>
      </c>
      <c r="F19" s="593" t="s">
        <v>239</v>
      </c>
      <c r="G19" s="578"/>
      <c r="H19" s="578"/>
      <c r="I19" s="561"/>
      <c r="L19" s="588" t="s">
        <v>167</v>
      </c>
    </row>
    <row r="20" spans="2:12" ht="24.95" customHeight="1">
      <c r="B20" s="594" t="s">
        <v>240</v>
      </c>
      <c r="C20" s="595"/>
      <c r="D20" s="578"/>
      <c r="E20" s="596">
        <f>Info!E20</f>
        <v>1</v>
      </c>
      <c r="F20" s="593" t="s">
        <v>241</v>
      </c>
      <c r="G20" s="578"/>
      <c r="H20" s="578"/>
      <c r="I20" s="561"/>
      <c r="L20" s="588" t="s">
        <v>167</v>
      </c>
    </row>
    <row r="21" spans="2:12" ht="35.1" customHeight="1">
      <c r="B21" s="578"/>
      <c r="C21" s="578"/>
      <c r="D21" s="578"/>
      <c r="E21" s="578"/>
      <c r="F21" s="578"/>
      <c r="G21" s="578"/>
      <c r="H21" s="578"/>
      <c r="I21" s="561"/>
      <c r="L21" s="570"/>
    </row>
    <row r="22" spans="2:12" ht="15">
      <c r="B22" s="579" t="s">
        <v>242</v>
      </c>
      <c r="C22" s="572"/>
      <c r="D22" s="578"/>
      <c r="E22" s="578"/>
      <c r="F22" s="578"/>
      <c r="G22" s="578"/>
      <c r="H22" s="578"/>
      <c r="I22" s="561"/>
      <c r="L22" s="570"/>
    </row>
    <row r="23" spans="2:12" ht="19.5" customHeight="1">
      <c r="B23" s="597"/>
      <c r="C23" s="578"/>
      <c r="D23" s="578"/>
      <c r="E23" s="578"/>
      <c r="F23" s="578"/>
      <c r="G23" s="578"/>
      <c r="H23" s="578"/>
      <c r="I23" s="561"/>
      <c r="L23" s="570"/>
    </row>
    <row r="24" spans="2:12" ht="20.25" customHeight="1">
      <c r="B24" s="649"/>
      <c r="C24" s="650"/>
      <c r="D24" s="653" t="s">
        <v>243</v>
      </c>
      <c r="E24" s="635" t="s">
        <v>244</v>
      </c>
      <c r="F24" s="636"/>
      <c r="G24" s="636"/>
      <c r="H24" s="637"/>
      <c r="I24" s="561"/>
      <c r="L24" s="570"/>
    </row>
    <row r="25" spans="2:12" ht="57">
      <c r="B25" s="651"/>
      <c r="C25" s="652"/>
      <c r="D25" s="654"/>
      <c r="E25" s="573" t="s">
        <v>245</v>
      </c>
      <c r="F25" s="598" t="s">
        <v>246</v>
      </c>
      <c r="G25" s="573" t="s">
        <v>247</v>
      </c>
      <c r="H25" s="599" t="s">
        <v>248</v>
      </c>
      <c r="I25" s="561"/>
      <c r="L25" s="570"/>
    </row>
    <row r="26" spans="2:12" ht="49.5" customHeight="1">
      <c r="B26" s="638" t="s">
        <v>249</v>
      </c>
      <c r="C26" s="638"/>
      <c r="D26" s="244">
        <f>Info!D26</f>
        <v>497.87897580123388</v>
      </c>
      <c r="E26" s="244"/>
      <c r="F26" s="244">
        <f>Info!F26</f>
        <v>207.63317534349832</v>
      </c>
      <c r="G26" s="244">
        <f>Info!G26</f>
        <v>18450.750072982672</v>
      </c>
      <c r="H26" s="244"/>
      <c r="I26" s="561"/>
      <c r="L26" s="577" t="s">
        <v>166</v>
      </c>
    </row>
    <row r="27" spans="2:12" ht="19.5" customHeight="1">
      <c r="B27" s="600" t="s">
        <v>250</v>
      </c>
      <c r="C27" s="601"/>
      <c r="D27" s="571"/>
      <c r="E27" s="571"/>
      <c r="F27" s="571"/>
      <c r="G27" s="571"/>
      <c r="H27" s="571"/>
      <c r="I27" s="561"/>
      <c r="L27" s="602"/>
    </row>
    <row r="28" spans="2:12" ht="16.5">
      <c r="B28" s="603" t="s">
        <v>251</v>
      </c>
      <c r="C28" s="604"/>
      <c r="D28" s="571"/>
      <c r="E28" s="571"/>
      <c r="F28" s="571"/>
      <c r="G28" s="571"/>
      <c r="H28" s="571"/>
      <c r="I28" s="561"/>
      <c r="L28" s="602"/>
    </row>
    <row r="29" spans="2:12" ht="14.25">
      <c r="B29" s="578"/>
      <c r="C29" s="605"/>
      <c r="D29" s="571"/>
      <c r="E29" s="571"/>
      <c r="F29" s="571"/>
      <c r="G29" s="571"/>
      <c r="H29" s="571"/>
      <c r="I29" s="561"/>
      <c r="L29" s="602"/>
    </row>
    <row r="30" spans="2:12" ht="35.1" customHeight="1">
      <c r="B30" s="578"/>
      <c r="C30" s="578"/>
      <c r="D30" s="578"/>
      <c r="E30" s="578"/>
      <c r="F30" s="578"/>
      <c r="G30" s="578"/>
      <c r="H30" s="578"/>
      <c r="I30" s="561"/>
      <c r="L30" s="570"/>
    </row>
    <row r="31" spans="2:12" ht="42.75">
      <c r="B31" s="613" t="s">
        <v>252</v>
      </c>
      <c r="C31" s="572"/>
      <c r="D31" s="573" t="s">
        <v>253</v>
      </c>
      <c r="E31" s="573" t="s">
        <v>254</v>
      </c>
      <c r="F31" s="573" t="s">
        <v>255</v>
      </c>
      <c r="G31" s="573" t="s">
        <v>256</v>
      </c>
      <c r="H31" s="578"/>
      <c r="I31" s="561"/>
      <c r="L31" s="588"/>
    </row>
    <row r="32" spans="2:12" ht="24.95" customHeight="1">
      <c r="B32" s="614" t="s">
        <v>257</v>
      </c>
      <c r="C32" s="583"/>
      <c r="D32" s="587">
        <f>Info!D32</f>
        <v>40</v>
      </c>
      <c r="E32" s="587">
        <f>Info!E32</f>
        <v>7</v>
      </c>
      <c r="F32" s="587">
        <f>Info!F32</f>
        <v>24</v>
      </c>
      <c r="G32" s="587">
        <f>Info!G32</f>
        <v>40</v>
      </c>
      <c r="H32" s="639"/>
      <c r="I32" s="640"/>
      <c r="L32" s="577" t="s">
        <v>166</v>
      </c>
    </row>
    <row r="33" spans="2:12" ht="24.95" customHeight="1">
      <c r="B33" s="615" t="s">
        <v>258</v>
      </c>
      <c r="C33" s="583"/>
      <c r="D33" s="587">
        <f>Info!D33</f>
        <v>0</v>
      </c>
      <c r="E33" s="587">
        <f>Info!E33</f>
        <v>0</v>
      </c>
      <c r="F33" s="587">
        <f>Info!F33</f>
        <v>0</v>
      </c>
      <c r="G33" s="587">
        <f>Info!G33</f>
        <v>0</v>
      </c>
      <c r="H33" s="639"/>
      <c r="I33" s="640"/>
      <c r="L33" s="577" t="s">
        <v>166</v>
      </c>
    </row>
    <row r="34" spans="2:12" ht="24.95" customHeight="1">
      <c r="B34" s="615" t="s">
        <v>259</v>
      </c>
      <c r="C34" s="583"/>
      <c r="D34" s="587">
        <f>Info!D34</f>
        <v>0</v>
      </c>
      <c r="E34" s="587">
        <f>Info!E34</f>
        <v>33</v>
      </c>
      <c r="F34" s="587">
        <f>Info!F34</f>
        <v>16</v>
      </c>
      <c r="G34" s="587">
        <f>Info!G34</f>
        <v>0</v>
      </c>
      <c r="H34" s="639"/>
      <c r="I34" s="640"/>
      <c r="L34" s="577" t="s">
        <v>166</v>
      </c>
    </row>
    <row r="35" spans="2:12" ht="24.95" customHeight="1">
      <c r="B35" s="616" t="s">
        <v>260</v>
      </c>
      <c r="C35" s="583"/>
      <c r="D35" s="590">
        <f>Info!D35</f>
        <v>100</v>
      </c>
      <c r="E35" s="590">
        <f>Info!E35</f>
        <v>100</v>
      </c>
      <c r="F35" s="590">
        <f>Info!F35</f>
        <v>92</v>
      </c>
      <c r="G35" s="590">
        <f>Info!G35</f>
        <v>100</v>
      </c>
      <c r="H35" s="639"/>
      <c r="I35" s="640"/>
      <c r="J35" s="606"/>
      <c r="L35" s="577" t="s">
        <v>166</v>
      </c>
    </row>
    <row r="36" spans="2:12" ht="35.1" customHeight="1">
      <c r="B36" s="578"/>
      <c r="C36" s="578"/>
      <c r="D36" s="578"/>
      <c r="E36" s="578"/>
      <c r="F36" s="578"/>
      <c r="G36" s="431"/>
      <c r="H36" s="640"/>
      <c r="I36" s="640"/>
      <c r="J36" s="606"/>
      <c r="L36" s="570"/>
    </row>
    <row r="37" spans="2:12" ht="51" customHeight="1">
      <c r="B37" s="613" t="s">
        <v>261</v>
      </c>
      <c r="C37" s="572"/>
      <c r="D37" s="578"/>
      <c r="E37" s="580" t="s">
        <v>233</v>
      </c>
      <c r="F37" s="581"/>
      <c r="G37" s="578"/>
      <c r="H37" s="607"/>
      <c r="I37" s="561"/>
      <c r="L37" s="588"/>
    </row>
    <row r="38" spans="2:12" ht="24.95" customHeight="1">
      <c r="B38" s="615" t="s">
        <v>262</v>
      </c>
      <c r="C38" s="583"/>
      <c r="D38" s="608"/>
      <c r="E38" s="587">
        <f>Info!D38</f>
        <v>31.881941999999999</v>
      </c>
      <c r="F38" s="246"/>
      <c r="G38" s="578"/>
      <c r="H38" s="578"/>
      <c r="I38" s="561"/>
      <c r="L38" s="588" t="s">
        <v>168</v>
      </c>
    </row>
    <row r="39" spans="2:12" ht="24.95" customHeight="1">
      <c r="B39" s="615" t="s">
        <v>263</v>
      </c>
      <c r="C39" s="583"/>
      <c r="D39" s="578"/>
      <c r="E39" s="587">
        <f>Info!D39</f>
        <v>66.311937999999998</v>
      </c>
      <c r="F39" s="246"/>
      <c r="G39" s="578"/>
      <c r="H39" s="578"/>
      <c r="I39" s="561"/>
      <c r="L39" s="588" t="s">
        <v>168</v>
      </c>
    </row>
    <row r="40" spans="2:12" ht="24.95" customHeight="1">
      <c r="B40" s="615" t="s">
        <v>264</v>
      </c>
      <c r="C40" s="583"/>
      <c r="D40" s="578"/>
      <c r="E40" s="590">
        <f>Info!D40</f>
        <v>1.8061199999999999</v>
      </c>
      <c r="F40" s="246"/>
      <c r="G40" s="578"/>
      <c r="H40" s="578"/>
      <c r="I40" s="561"/>
      <c r="L40" s="588" t="s">
        <v>168</v>
      </c>
    </row>
    <row r="41" spans="2:12" ht="39" customHeight="1">
      <c r="B41" s="609"/>
      <c r="C41" s="572"/>
      <c r="D41" s="578"/>
      <c r="E41" s="610"/>
      <c r="F41" s="581"/>
      <c r="G41" s="578"/>
      <c r="H41" s="578"/>
      <c r="I41" s="561"/>
      <c r="L41" s="588" t="s">
        <v>265</v>
      </c>
    </row>
    <row r="42" spans="2:12" ht="69" customHeight="1">
      <c r="B42" s="613" t="s">
        <v>268</v>
      </c>
      <c r="C42" s="621"/>
      <c r="D42" s="622"/>
      <c r="E42" s="623" t="s">
        <v>269</v>
      </c>
      <c r="G42" s="578"/>
      <c r="H42" s="578"/>
      <c r="I42" s="561"/>
      <c r="L42" s="588"/>
    </row>
    <row r="43" spans="2:12" ht="54" customHeight="1">
      <c r="B43" s="624" t="s">
        <v>364</v>
      </c>
      <c r="C43" s="518"/>
      <c r="D43" s="625"/>
      <c r="E43" s="626">
        <f>Info!D43</f>
        <v>77.662350000000004</v>
      </c>
      <c r="J43" s="560"/>
      <c r="L43" s="611"/>
    </row>
    <row r="44" spans="2:12" ht="24.95" customHeight="1">
      <c r="B44" s="627" t="s">
        <v>270</v>
      </c>
      <c r="C44" s="518"/>
      <c r="D44" s="625"/>
      <c r="E44" s="626">
        <f>Info!D44</f>
        <v>82.141468000000003</v>
      </c>
      <c r="F44" s="641"/>
      <c r="G44" s="642"/>
      <c r="H44" s="642"/>
      <c r="I44" s="642"/>
      <c r="J44" s="560"/>
      <c r="L44" s="588" t="s">
        <v>168</v>
      </c>
    </row>
    <row r="45" spans="2:12" ht="24.95" customHeight="1">
      <c r="B45" s="627" t="s">
        <v>271</v>
      </c>
      <c r="C45" s="518"/>
      <c r="D45" s="625"/>
      <c r="E45" s="626">
        <f>Info!D45</f>
        <v>82.726265999999995</v>
      </c>
      <c r="F45" s="641"/>
      <c r="G45" s="642"/>
      <c r="H45" s="642"/>
      <c r="I45" s="642"/>
      <c r="J45" s="560"/>
      <c r="L45" s="588" t="s">
        <v>168</v>
      </c>
    </row>
    <row r="46" spans="2:12" ht="24.95" customHeight="1">
      <c r="B46" s="627" t="s">
        <v>360</v>
      </c>
      <c r="C46" s="518"/>
      <c r="D46" s="625"/>
      <c r="E46" s="626">
        <f>Info!D46</f>
        <v>74.135900000000007</v>
      </c>
      <c r="F46" s="641"/>
      <c r="G46" s="642"/>
      <c r="H46" s="642"/>
      <c r="I46" s="642"/>
      <c r="J46" s="560"/>
      <c r="K46" s="612"/>
      <c r="L46" s="588" t="s">
        <v>168</v>
      </c>
    </row>
    <row r="47" spans="2:12" ht="27" customHeight="1">
      <c r="B47" s="627" t="s">
        <v>361</v>
      </c>
      <c r="C47" s="518"/>
      <c r="D47" s="625"/>
      <c r="E47" s="626"/>
      <c r="F47" s="619"/>
    </row>
    <row r="48" spans="2:12" ht="14.25">
      <c r="B48" s="627" t="s">
        <v>362</v>
      </c>
      <c r="C48" s="518"/>
      <c r="D48" s="625"/>
      <c r="E48" s="626">
        <f>Info!D48</f>
        <v>0.78909300000000004</v>
      </c>
      <c r="F48" s="619"/>
      <c r="H48" s="561"/>
      <c r="J48" s="563"/>
      <c r="L48" s="611"/>
    </row>
    <row r="49" spans="2:12" ht="18" customHeight="1">
      <c r="B49" s="627" t="s">
        <v>363</v>
      </c>
      <c r="C49" s="518"/>
      <c r="D49" s="628"/>
      <c r="E49" s="590"/>
      <c r="F49" s="619"/>
      <c r="G49" s="643"/>
      <c r="H49" s="643"/>
      <c r="J49" s="560"/>
      <c r="L49" s="611"/>
    </row>
    <row r="50" spans="2:12" ht="18" customHeight="1">
      <c r="B50" s="617"/>
      <c r="C50" s="617"/>
      <c r="D50" s="618"/>
      <c r="E50" s="619"/>
      <c r="F50" s="619"/>
      <c r="G50" s="643"/>
      <c r="H50" s="643"/>
      <c r="J50" s="560"/>
      <c r="L50" s="611"/>
    </row>
    <row r="51" spans="2:12" ht="18" customHeight="1">
      <c r="B51" s="617"/>
      <c r="C51" s="617"/>
      <c r="D51" s="618"/>
      <c r="E51" s="619"/>
      <c r="F51" s="619"/>
      <c r="G51" s="643"/>
      <c r="H51" s="643"/>
      <c r="J51" s="560"/>
      <c r="L51" s="611"/>
    </row>
    <row r="52" spans="2:12" ht="18" customHeight="1">
      <c r="B52" s="617"/>
      <c r="C52" s="617"/>
      <c r="D52" s="618"/>
      <c r="E52" s="619"/>
      <c r="F52" s="619"/>
      <c r="G52" s="643"/>
      <c r="H52" s="643"/>
      <c r="J52" s="560"/>
      <c r="L52" s="611"/>
    </row>
    <row r="53" spans="2:12" ht="18" customHeight="1">
      <c r="B53" s="617"/>
      <c r="C53" s="617"/>
      <c r="D53" s="618"/>
      <c r="E53" s="619"/>
      <c r="F53" s="619"/>
      <c r="G53" s="643"/>
      <c r="H53" s="643"/>
      <c r="J53" s="560"/>
      <c r="L53" s="611"/>
    </row>
  </sheetData>
  <sheetProtection formatCells="0" formatColumns="0" formatRows="0" insertColumns="0" insertRows="0" insertHyperlinks="0" deleteColumns="0" deleteRows="0" sort="0" autoFilter="0" pivotTables="0"/>
  <mergeCells count="11">
    <mergeCell ref="D24:D25"/>
    <mergeCell ref="E24:H24"/>
    <mergeCell ref="B26:C26"/>
    <mergeCell ref="H32:I36"/>
    <mergeCell ref="F44:I46"/>
    <mergeCell ref="G49:H53"/>
    <mergeCell ref="B2:I2"/>
    <mergeCell ref="B3:I3"/>
    <mergeCell ref="B4:I4"/>
    <mergeCell ref="B7:I7"/>
    <mergeCell ref="B24:C25"/>
  </mergeCells>
  <conditionalFormatting sqref="L11">
    <cfRule type="expression" dxfId="149" priority="5" stopIfTrue="1">
      <formula>AND(E11&lt;&gt;"",OR(E11&lt;0,NOT(ISNUMBER(E11))))</formula>
    </cfRule>
  </conditionalFormatting>
  <conditionalFormatting sqref="L31">
    <cfRule type="expression" dxfId="148" priority="6" stopIfTrue="1">
      <formula>OR(COUNTA(D32:E33)&lt;&gt;COUNTIF(D32:E33,"&gt;=0"),#REF!&gt;3,E32&gt;3,#REF!&gt;3,E33&gt;3)</formula>
    </cfRule>
  </conditionalFormatting>
  <conditionalFormatting sqref="L14 L16">
    <cfRule type="expression" dxfId="147" priority="7" stopIfTrue="1">
      <formula>OR(E14&lt;0,ISTEXT(E14))</formula>
    </cfRule>
  </conditionalFormatting>
  <conditionalFormatting sqref="L15 L38:L40 L44:L46">
    <cfRule type="expression" dxfId="146" priority="8" stopIfTrue="1">
      <formula>OR(E15&lt;0, E15&gt;100,ISTEXT(E15))</formula>
    </cfRule>
  </conditionalFormatting>
  <conditionalFormatting sqref="L19:L20">
    <cfRule type="expression" dxfId="145" priority="9" stopIfTrue="1">
      <formula>AND(E19&lt;&gt;"",E19&lt;&gt;1,E19&lt;&gt;2,E19&lt;&gt;3)</formula>
    </cfRule>
  </conditionalFormatting>
  <conditionalFormatting sqref="L41">
    <cfRule type="expression" dxfId="144" priority="10" stopIfTrue="1">
      <formula>AND(SUM(E38:E40)&lt;&gt;100,SUM(E38:E40)&lt;&gt;0)</formula>
    </cfRule>
  </conditionalFormatting>
  <conditionalFormatting sqref="L32:L35">
    <cfRule type="expression" dxfId="143" priority="11" stopIfTrue="1">
      <formula>OR(D32&lt;0,E32&lt;0,F32&lt;0,G32&lt;0,ISTEXT(D32),ISTEXT(E32),ISTEXT(F32),ISTEXT(G32))</formula>
    </cfRule>
  </conditionalFormatting>
  <conditionalFormatting sqref="K46">
    <cfRule type="expression" dxfId="142" priority="12" stopIfTrue="1">
      <formula>OR(#REF!&lt;0,#REF!&lt;0,#REF!&gt; 100,#REF!&gt; 100,ISTEXT(#REF!),ISTEXT(#REF!))</formula>
    </cfRule>
  </conditionalFormatting>
  <conditionalFormatting sqref="D32:G34 E14 E16">
    <cfRule type="expression" dxfId="141" priority="13" stopIfTrue="1">
      <formula>AND(D14&lt;&gt;"",OR(D14&lt;0,ISTEXT(D14)))</formula>
    </cfRule>
  </conditionalFormatting>
  <conditionalFormatting sqref="L37 L42">
    <cfRule type="expression" dxfId="140" priority="15" stopIfTrue="1">
      <formula>OR(COUNTA(#REF!)&lt;&gt;COUNTIF(#REF!,"&gt;=0"),#REF!&gt;3,#REF!&gt;3,#REF!&gt;3,#REF!&gt;3)</formula>
    </cfRule>
  </conditionalFormatting>
  <conditionalFormatting sqref="F16 F14">
    <cfRule type="expression" dxfId="139" priority="16" stopIfTrue="1">
      <formula>ISTEXT(F14)</formula>
    </cfRule>
    <cfRule type="expression" dxfId="138" priority="17" stopIfTrue="1">
      <formula>ISERROR(F14)</formula>
    </cfRule>
  </conditionalFormatting>
  <conditionalFormatting sqref="E11">
    <cfRule type="expression" dxfId="137" priority="18" stopIfTrue="1">
      <formula>AND(E11&lt;&gt;"",OR(E11&lt;0,NOT(ISNUMBER(E11))))</formula>
    </cfRule>
  </conditionalFormatting>
  <conditionalFormatting sqref="D26:H26">
    <cfRule type="expression" dxfId="136" priority="19" stopIfTrue="1">
      <formula>AND(D26&lt;&gt;"",OR(D26&lt;0,NOT(ISNUMBER(D26))))</formula>
    </cfRule>
  </conditionalFormatting>
  <conditionalFormatting sqref="L26">
    <cfRule type="expression" dxfId="135" priority="20" stopIfTrue="1">
      <formula>COUNTA($D$26:$H$26)&lt;&gt;COUNTIF($D$26:$H$26,"&gt;=0")</formula>
    </cfRule>
  </conditionalFormatting>
  <conditionalFormatting sqref="B7:I7">
    <cfRule type="expression" dxfId="134" priority="21" stopIfTrue="1">
      <formula>$B$7=""</formula>
    </cfRule>
    <cfRule type="expression" dxfId="133" priority="22" stopIfTrue="1">
      <formula>$B$7&lt;&gt;""</formula>
    </cfRule>
  </conditionalFormatting>
  <conditionalFormatting sqref="E15 D35:G35 E38:E40">
    <cfRule type="expression" dxfId="132" priority="23" stopIfTrue="1">
      <formula>AND(D15&lt;&gt;"",OR(D15&lt;0, D15&gt;100,ISTEXT(D15)))</formula>
    </cfRule>
  </conditionalFormatting>
  <conditionalFormatting sqref="E19:E20">
    <cfRule type="expression" dxfId="131" priority="24" stopIfTrue="1">
      <formula>AND(E19&lt;&gt;"",AND(E19&lt;&gt;1,E19&lt;&gt;2,E19&lt;&gt;3))</formula>
    </cfRule>
  </conditionalFormatting>
  <conditionalFormatting sqref="D43:D49">
    <cfRule type="expression" dxfId="130" priority="4" stopIfTrue="1">
      <formula>AND(D43&lt;&gt;"",OR(D43&lt;0, D43&gt;100,ISTEXT(D43)))</formula>
    </cfRule>
  </conditionalFormatting>
  <conditionalFormatting sqref="E43:E48">
    <cfRule type="expression" dxfId="129" priority="2" stopIfTrue="1">
      <formula>AND(E43&lt;&gt;"",OR(E43&lt;0, E43&gt;100,ISTEXT(E43)))</formula>
    </cfRule>
  </conditionalFormatting>
  <conditionalFormatting sqref="E49">
    <cfRule type="expression" dxfId="128" priority="1" stopIfTrue="1">
      <formula>AND(E49&lt;&gt;"",OR(E49&lt;0, E49&gt;100,ISTEXT(E49)))</formula>
    </cfRule>
  </conditionalFormatting>
  <pageMargins left="0.74803149606299213" right="0.64" top="0.47244094488188981" bottom="0.55118110236220474" header="0.23622047244094491" footer="0.19685039370078741"/>
  <pageSetup paperSize="8" scale="70" orientation="portrait" r:id="rId1"/>
  <headerFooter alignWithMargins="0">
    <oddFooter>&amp;R2013 Triennial Central Bank Survey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B1:BB139"/>
  <sheetViews>
    <sheetView showGridLines="0" zoomScale="70" zoomScaleNormal="70" zoomScaleSheetLayoutView="70" workbookViewId="0">
      <pane xSplit="3" ySplit="8" topLeftCell="D24" activePane="bottomRight" state="frozen"/>
      <selection pane="topRight" activeCell="D1" sqref="D1"/>
      <selection pane="bottomLeft" activeCell="A9" sqref="A9"/>
      <selection pane="bottomRight" activeCell="M20" sqref="M20"/>
    </sheetView>
  </sheetViews>
  <sheetFormatPr defaultColWidth="0" defaultRowHeight="12" zeroHeight="1"/>
  <cols>
    <col min="1" max="2" width="1.7109375" style="51" customWidth="1"/>
    <col min="3" max="3" width="50.7109375" style="51" customWidth="1"/>
    <col min="4" max="11" width="7.7109375" style="51" customWidth="1"/>
    <col min="12" max="12" width="7.7109375" customWidth="1"/>
    <col min="13" max="24" width="7.7109375" style="54" customWidth="1"/>
    <col min="25" max="25" width="8.85546875" style="51" customWidth="1"/>
    <col min="26" max="26" width="8.85546875" style="54" customWidth="1"/>
    <col min="27" max="27" width="1.7109375" style="142" customWidth="1"/>
    <col min="28" max="28" width="1.7109375" style="51" customWidth="1"/>
    <col min="29" max="32" width="6.7109375" style="57" hidden="1" customWidth="1"/>
    <col min="33" max="51" width="6.7109375" style="51" hidden="1" customWidth="1"/>
    <col min="52" max="52" width="1.7109375" style="51" hidden="1" customWidth="1"/>
    <col min="53" max="53" width="6.7109375" style="51" hidden="1" customWidth="1"/>
    <col min="54" max="54" width="9.140625" style="51" hidden="1" customWidth="1"/>
    <col min="55" max="16384" width="0" style="51" hidden="1"/>
  </cols>
  <sheetData>
    <row r="1" spans="2:53" s="26" customFormat="1" ht="20.100000000000001" customHeight="1">
      <c r="B1" s="22" t="s">
        <v>13</v>
      </c>
      <c r="C1" s="23"/>
      <c r="D1" s="24"/>
      <c r="E1" s="24"/>
      <c r="F1" s="24"/>
      <c r="G1" s="24"/>
      <c r="H1" s="24"/>
      <c r="I1" s="24"/>
      <c r="J1" s="24"/>
      <c r="K1" s="24"/>
      <c r="M1" s="30"/>
      <c r="N1" s="30"/>
      <c r="O1" s="30"/>
      <c r="P1" s="30"/>
      <c r="Q1" s="30"/>
      <c r="R1" s="30"/>
      <c r="S1" s="30"/>
      <c r="T1" s="30"/>
      <c r="U1" s="30"/>
      <c r="V1" s="30"/>
      <c r="W1" s="30"/>
      <c r="X1" s="30"/>
      <c r="Y1" s="24"/>
      <c r="Z1" s="245"/>
      <c r="AA1" s="140"/>
      <c r="AB1" s="24"/>
      <c r="AC1" s="59"/>
      <c r="AD1" s="59"/>
      <c r="AE1" s="59"/>
      <c r="AF1" s="59"/>
      <c r="AG1" s="25"/>
      <c r="BA1" s="50"/>
    </row>
    <row r="2" spans="2:53" s="26" customFormat="1" ht="20.100000000000001" customHeight="1">
      <c r="B2" s="27"/>
      <c r="C2" s="644" t="s">
        <v>63</v>
      </c>
      <c r="D2" s="644"/>
      <c r="E2" s="644"/>
      <c r="F2" s="644"/>
      <c r="G2" s="644"/>
      <c r="H2" s="644"/>
      <c r="I2" s="644"/>
      <c r="J2" s="644"/>
      <c r="K2" s="644"/>
      <c r="L2" s="644"/>
      <c r="M2" s="644"/>
      <c r="N2" s="644"/>
      <c r="O2" s="644"/>
      <c r="P2" s="644"/>
      <c r="Q2" s="644"/>
      <c r="R2" s="644"/>
      <c r="S2" s="644"/>
      <c r="T2" s="644"/>
      <c r="U2" s="644"/>
      <c r="V2" s="644"/>
      <c r="W2" s="644"/>
      <c r="X2" s="644"/>
      <c r="Y2" s="644"/>
      <c r="Z2" s="644"/>
      <c r="AA2" s="140"/>
      <c r="AB2" s="19"/>
      <c r="AC2" s="221" t="s">
        <v>64</v>
      </c>
      <c r="AD2" s="222">
        <v>0.11506399999962014</v>
      </c>
      <c r="AG2" s="25"/>
    </row>
    <row r="3" spans="2:53" s="26" customFormat="1" ht="20.100000000000001" customHeight="1">
      <c r="C3" s="644" t="s">
        <v>57</v>
      </c>
      <c r="D3" s="644"/>
      <c r="E3" s="644"/>
      <c r="F3" s="644"/>
      <c r="G3" s="644"/>
      <c r="H3" s="644"/>
      <c r="I3" s="644"/>
      <c r="J3" s="644"/>
      <c r="K3" s="644"/>
      <c r="L3" s="644"/>
      <c r="M3" s="644"/>
      <c r="N3" s="644"/>
      <c r="O3" s="644"/>
      <c r="P3" s="644"/>
      <c r="Q3" s="644"/>
      <c r="R3" s="644"/>
      <c r="S3" s="644"/>
      <c r="T3" s="644"/>
      <c r="U3" s="644"/>
      <c r="V3" s="644"/>
      <c r="W3" s="644"/>
      <c r="X3" s="644"/>
      <c r="Y3" s="644"/>
      <c r="Z3" s="644"/>
      <c r="AA3" s="140"/>
      <c r="AB3" s="19"/>
      <c r="AC3" s="223" t="s">
        <v>65</v>
      </c>
      <c r="AD3" s="224">
        <v>-2.0000006770715117E-6</v>
      </c>
      <c r="AE3" s="60"/>
      <c r="AG3" s="25"/>
      <c r="BA3" s="50"/>
    </row>
    <row r="4" spans="2:53" s="26" customFormat="1" ht="20.100000000000001" customHeight="1">
      <c r="C4" s="644" t="s">
        <v>199</v>
      </c>
      <c r="D4" s="644"/>
      <c r="E4" s="644"/>
      <c r="F4" s="644"/>
      <c r="G4" s="644"/>
      <c r="H4" s="644"/>
      <c r="I4" s="644"/>
      <c r="J4" s="644"/>
      <c r="K4" s="644"/>
      <c r="L4" s="644"/>
      <c r="M4" s="644"/>
      <c r="N4" s="644"/>
      <c r="O4" s="644"/>
      <c r="P4" s="644"/>
      <c r="Q4" s="644"/>
      <c r="R4" s="644"/>
      <c r="S4" s="644"/>
      <c r="T4" s="644"/>
      <c r="U4" s="644"/>
      <c r="V4" s="644"/>
      <c r="W4" s="644"/>
      <c r="X4" s="644"/>
      <c r="Y4" s="644"/>
      <c r="Z4" s="644"/>
      <c r="AA4" s="140"/>
      <c r="AB4" s="29"/>
      <c r="AE4" s="60"/>
      <c r="AF4" s="62"/>
      <c r="AG4" s="25"/>
      <c r="BA4" s="50"/>
    </row>
    <row r="5" spans="2:53" s="26" customFormat="1" ht="20.100000000000001" customHeight="1">
      <c r="C5" s="644" t="s">
        <v>192</v>
      </c>
      <c r="D5" s="644"/>
      <c r="E5" s="644"/>
      <c r="F5" s="644"/>
      <c r="G5" s="644"/>
      <c r="H5" s="644"/>
      <c r="I5" s="644"/>
      <c r="J5" s="644"/>
      <c r="K5" s="644"/>
      <c r="L5" s="644"/>
      <c r="M5" s="644"/>
      <c r="N5" s="644"/>
      <c r="O5" s="644"/>
      <c r="P5" s="644"/>
      <c r="Q5" s="644"/>
      <c r="R5" s="644"/>
      <c r="S5" s="644"/>
      <c r="T5" s="644"/>
      <c r="U5" s="644"/>
      <c r="V5" s="644"/>
      <c r="W5" s="644"/>
      <c r="X5" s="644"/>
      <c r="Y5" s="644"/>
      <c r="Z5" s="644"/>
      <c r="AA5" s="141"/>
      <c r="AB5" s="28"/>
      <c r="AC5" s="655" t="s">
        <v>62</v>
      </c>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7"/>
    </row>
    <row r="6" spans="2:53" s="26" customFormat="1" ht="39.950000000000003" customHeight="1">
      <c r="D6" s="663"/>
      <c r="E6" s="663"/>
      <c r="F6" s="663"/>
      <c r="G6" s="663"/>
      <c r="H6" s="663"/>
      <c r="I6" s="663"/>
      <c r="J6" s="663"/>
      <c r="K6" s="663"/>
      <c r="L6" s="663"/>
      <c r="M6" s="663"/>
      <c r="N6" s="663"/>
      <c r="O6" s="663"/>
      <c r="P6" s="663"/>
      <c r="Q6" s="663"/>
      <c r="R6" s="663"/>
      <c r="S6" s="663"/>
      <c r="T6" s="663"/>
      <c r="U6" s="663"/>
      <c r="V6" s="663"/>
      <c r="W6" s="663"/>
      <c r="X6" s="663"/>
      <c r="Y6" s="663"/>
      <c r="Z6" s="663"/>
      <c r="AA6" s="663"/>
      <c r="AB6" s="24"/>
      <c r="AG6" s="25"/>
    </row>
    <row r="7" spans="2:53" s="36" customFormat="1" ht="27.95" customHeight="1">
      <c r="B7" s="32"/>
      <c r="C7" s="33" t="s">
        <v>0</v>
      </c>
      <c r="D7" s="660" t="s">
        <v>14</v>
      </c>
      <c r="E7" s="661"/>
      <c r="F7" s="661"/>
      <c r="G7" s="661"/>
      <c r="H7" s="661"/>
      <c r="I7" s="661"/>
      <c r="J7" s="661"/>
      <c r="K7" s="661"/>
      <c r="L7" s="661"/>
      <c r="M7" s="661"/>
      <c r="N7" s="661"/>
      <c r="O7" s="661"/>
      <c r="P7" s="661"/>
      <c r="Q7" s="661"/>
      <c r="R7" s="661"/>
      <c r="S7" s="661"/>
      <c r="T7" s="661"/>
      <c r="U7" s="661"/>
      <c r="V7" s="661"/>
      <c r="W7" s="661"/>
      <c r="X7" s="661"/>
      <c r="Y7" s="661"/>
      <c r="Z7" s="661"/>
      <c r="AA7" s="137"/>
      <c r="AB7" s="34"/>
      <c r="AC7" s="655" t="s">
        <v>14</v>
      </c>
      <c r="AD7" s="656"/>
      <c r="AE7" s="656"/>
      <c r="AF7" s="656"/>
      <c r="AG7" s="656"/>
      <c r="AH7" s="656"/>
      <c r="AI7" s="656"/>
      <c r="AJ7" s="656"/>
      <c r="AK7" s="656"/>
      <c r="AL7" s="656"/>
      <c r="AM7" s="656"/>
      <c r="AN7" s="656"/>
      <c r="AO7" s="656"/>
      <c r="AP7" s="656"/>
      <c r="AQ7" s="656"/>
      <c r="AR7" s="656"/>
      <c r="AS7" s="656"/>
      <c r="AT7" s="656"/>
      <c r="AU7" s="656"/>
      <c r="AV7" s="656"/>
      <c r="AW7" s="656"/>
      <c r="AX7" s="656"/>
      <c r="AY7" s="657"/>
      <c r="BA7" s="35"/>
    </row>
    <row r="8" spans="2:53" s="36" customFormat="1" ht="27.95" customHeight="1">
      <c r="B8" s="80"/>
      <c r="C8" s="81"/>
      <c r="D8" s="159" t="s">
        <v>7</v>
      </c>
      <c r="E8" s="159" t="s">
        <v>26</v>
      </c>
      <c r="F8" s="159" t="s">
        <v>6</v>
      </c>
      <c r="G8" s="159" t="s">
        <v>5</v>
      </c>
      <c r="H8" s="159" t="s">
        <v>38</v>
      </c>
      <c r="I8" s="159" t="s">
        <v>22</v>
      </c>
      <c r="J8" s="159" t="s">
        <v>4</v>
      </c>
      <c r="K8" s="159" t="s">
        <v>28</v>
      </c>
      <c r="L8" s="163" t="s">
        <v>40</v>
      </c>
      <c r="M8" s="159" t="s">
        <v>3</v>
      </c>
      <c r="N8" s="159" t="s">
        <v>30</v>
      </c>
      <c r="O8" s="457" t="s">
        <v>31</v>
      </c>
      <c r="P8" s="457" t="s">
        <v>42</v>
      </c>
      <c r="Q8" s="457" t="s">
        <v>41</v>
      </c>
      <c r="R8" s="457" t="s">
        <v>33</v>
      </c>
      <c r="S8" s="457" t="s">
        <v>34</v>
      </c>
      <c r="T8" s="457" t="s">
        <v>25</v>
      </c>
      <c r="U8" s="457" t="s">
        <v>43</v>
      </c>
      <c r="V8" s="457" t="s">
        <v>189</v>
      </c>
      <c r="W8" s="457" t="s">
        <v>36</v>
      </c>
      <c r="X8" s="159" t="s">
        <v>37</v>
      </c>
      <c r="Y8" s="160" t="s">
        <v>72</v>
      </c>
      <c r="Z8" s="148" t="s">
        <v>8</v>
      </c>
      <c r="AA8" s="137"/>
      <c r="AB8" s="37"/>
      <c r="AC8" s="161" t="s">
        <v>7</v>
      </c>
      <c r="AD8" s="161" t="s">
        <v>26</v>
      </c>
      <c r="AE8" s="161" t="s">
        <v>6</v>
      </c>
      <c r="AF8" s="161" t="s">
        <v>5</v>
      </c>
      <c r="AG8" s="161" t="s">
        <v>38</v>
      </c>
      <c r="AH8" s="161" t="s">
        <v>22</v>
      </c>
      <c r="AI8" s="161" t="s">
        <v>4</v>
      </c>
      <c r="AJ8" s="161" t="s">
        <v>28</v>
      </c>
      <c r="AK8" s="161" t="s">
        <v>40</v>
      </c>
      <c r="AL8" s="161" t="s">
        <v>3</v>
      </c>
      <c r="AM8" s="161" t="s">
        <v>30</v>
      </c>
      <c r="AN8" s="161" t="s">
        <v>31</v>
      </c>
      <c r="AO8" s="161" t="s">
        <v>42</v>
      </c>
      <c r="AP8" s="161" t="s">
        <v>41</v>
      </c>
      <c r="AQ8" s="161" t="s">
        <v>33</v>
      </c>
      <c r="AR8" s="161" t="s">
        <v>34</v>
      </c>
      <c r="AS8" s="161" t="s">
        <v>25</v>
      </c>
      <c r="AT8" s="161" t="s">
        <v>43</v>
      </c>
      <c r="AU8" s="161" t="s">
        <v>189</v>
      </c>
      <c r="AV8" s="161" t="s">
        <v>36</v>
      </c>
      <c r="AW8" s="161" t="s">
        <v>37</v>
      </c>
      <c r="AX8" s="161" t="s">
        <v>118</v>
      </c>
      <c r="AY8" s="161" t="s">
        <v>8</v>
      </c>
      <c r="BA8" s="162" t="s">
        <v>8</v>
      </c>
    </row>
    <row r="9" spans="2:53" s="40" customFormat="1" ht="30" customHeight="1">
      <c r="B9" s="442"/>
      <c r="C9" s="443" t="s">
        <v>58</v>
      </c>
      <c r="D9" s="320"/>
      <c r="E9" s="320"/>
      <c r="F9" s="320"/>
      <c r="G9" s="320"/>
      <c r="H9" s="320"/>
      <c r="I9" s="320"/>
      <c r="J9" s="320"/>
      <c r="K9" s="320"/>
      <c r="L9" s="321"/>
      <c r="M9" s="321"/>
      <c r="N9" s="321"/>
      <c r="O9" s="321"/>
      <c r="P9" s="321"/>
      <c r="Q9" s="321"/>
      <c r="R9" s="321"/>
      <c r="S9" s="321"/>
      <c r="T9" s="321"/>
      <c r="U9" s="321"/>
      <c r="V9" s="321"/>
      <c r="W9" s="321"/>
      <c r="X9" s="321"/>
      <c r="Y9" s="321"/>
      <c r="Z9" s="322"/>
      <c r="AA9" s="350"/>
      <c r="AB9" s="39"/>
      <c r="AC9" s="69"/>
      <c r="AD9" s="69"/>
      <c r="AE9" s="69"/>
      <c r="AF9" s="69"/>
      <c r="AG9" s="69"/>
      <c r="AH9" s="69"/>
      <c r="AI9" s="69"/>
      <c r="AJ9" s="69"/>
      <c r="AK9" s="69"/>
      <c r="AL9" s="69"/>
      <c r="AM9" s="69"/>
      <c r="AN9" s="69"/>
      <c r="AO9" s="69"/>
      <c r="AP9" s="69"/>
      <c r="AQ9" s="69"/>
      <c r="AR9" s="69"/>
      <c r="AS9" s="69"/>
      <c r="AT9" s="69"/>
      <c r="AU9" s="69"/>
      <c r="AV9" s="69"/>
      <c r="AW9" s="69"/>
      <c r="AX9" s="69"/>
      <c r="AY9" s="69"/>
      <c r="BA9" s="64"/>
    </row>
    <row r="10" spans="2:53" s="36" customFormat="1" ht="17.100000000000001" customHeight="1">
      <c r="B10" s="444"/>
      <c r="C10" s="183" t="s">
        <v>10</v>
      </c>
      <c r="D10" s="320">
        <v>1481.0865819999999</v>
      </c>
      <c r="E10" s="320"/>
      <c r="F10" s="320">
        <v>2737.5237889999999</v>
      </c>
      <c r="G10" s="320">
        <v>2083.536102</v>
      </c>
      <c r="H10" s="320">
        <v>161.991724</v>
      </c>
      <c r="I10" s="320">
        <v>39406.165488999999</v>
      </c>
      <c r="J10" s="320">
        <v>12454.778259999999</v>
      </c>
      <c r="K10" s="320">
        <v>201.53519399999999</v>
      </c>
      <c r="L10" s="320"/>
      <c r="M10" s="320">
        <v>4051.5845840000002</v>
      </c>
      <c r="N10" s="320"/>
      <c r="O10" s="320">
        <v>1.4359999999999999</v>
      </c>
      <c r="P10" s="320">
        <v>26.193325999999999</v>
      </c>
      <c r="Q10" s="320">
        <v>389.58390900000001</v>
      </c>
      <c r="R10" s="320">
        <v>21.354966999999998</v>
      </c>
      <c r="S10" s="320"/>
      <c r="T10" s="320">
        <v>19.269549000000001</v>
      </c>
      <c r="U10" s="320">
        <v>0.62911899999999998</v>
      </c>
      <c r="V10" s="320">
        <v>42.196434000000004</v>
      </c>
      <c r="W10" s="320"/>
      <c r="X10" s="320">
        <v>5.2987539999999997</v>
      </c>
      <c r="Y10" s="320">
        <v>45.594923999999999</v>
      </c>
      <c r="Z10" s="323">
        <v>63129.758705999993</v>
      </c>
      <c r="AA10" s="351"/>
      <c r="AB10" s="35"/>
      <c r="AC10" s="73">
        <v>0</v>
      </c>
      <c r="AD10" s="73">
        <v>0</v>
      </c>
      <c r="AE10" s="73">
        <v>0</v>
      </c>
      <c r="AF10" s="73">
        <v>0</v>
      </c>
      <c r="AG10" s="73">
        <v>0</v>
      </c>
      <c r="AH10" s="73">
        <v>0</v>
      </c>
      <c r="AI10" s="73">
        <v>0</v>
      </c>
      <c r="AJ10" s="73">
        <v>0</v>
      </c>
      <c r="AK10" s="73">
        <v>0</v>
      </c>
      <c r="AL10" s="73">
        <v>0</v>
      </c>
      <c r="AM10" s="73">
        <v>0</v>
      </c>
      <c r="AN10" s="73">
        <v>0</v>
      </c>
      <c r="AO10" s="73">
        <v>0</v>
      </c>
      <c r="AP10" s="73">
        <v>0</v>
      </c>
      <c r="AQ10" s="73">
        <v>0</v>
      </c>
      <c r="AR10" s="73">
        <v>0</v>
      </c>
      <c r="AS10" s="73">
        <v>0</v>
      </c>
      <c r="AT10" s="73">
        <v>0</v>
      </c>
      <c r="AU10" s="73">
        <v>0</v>
      </c>
      <c r="AV10" s="73">
        <v>0</v>
      </c>
      <c r="AW10" s="73">
        <v>0</v>
      </c>
      <c r="AX10" s="73">
        <v>0</v>
      </c>
      <c r="AY10" s="73">
        <v>0</v>
      </c>
      <c r="BA10" s="73">
        <v>0</v>
      </c>
    </row>
    <row r="11" spans="2:53" s="36" customFormat="1" ht="17.100000000000001" customHeight="1">
      <c r="B11" s="445"/>
      <c r="C11" s="198" t="s">
        <v>60</v>
      </c>
      <c r="D11" s="320">
        <v>330.53245900000002</v>
      </c>
      <c r="E11" s="320"/>
      <c r="F11" s="320">
        <v>225.388226</v>
      </c>
      <c r="G11" s="320">
        <v>234.24763300000001</v>
      </c>
      <c r="H11" s="320">
        <v>10.377582</v>
      </c>
      <c r="I11" s="320">
        <v>12666.882248</v>
      </c>
      <c r="J11" s="320">
        <v>3259.3902349999998</v>
      </c>
      <c r="K11" s="320">
        <v>6.9211939999999998</v>
      </c>
      <c r="L11" s="320"/>
      <c r="M11" s="320">
        <v>582.12602200000003</v>
      </c>
      <c r="N11" s="320"/>
      <c r="O11" s="320"/>
      <c r="P11" s="320">
        <v>0.75865199999999999</v>
      </c>
      <c r="Q11" s="320">
        <v>67.978008000000003</v>
      </c>
      <c r="R11" s="320">
        <v>0.37015399999999998</v>
      </c>
      <c r="S11" s="320"/>
      <c r="T11" s="320">
        <v>0.152</v>
      </c>
      <c r="U11" s="320">
        <v>0.13358</v>
      </c>
      <c r="V11" s="320">
        <v>17.000122000000001</v>
      </c>
      <c r="W11" s="320"/>
      <c r="X11" s="320"/>
      <c r="Y11" s="320">
        <v>26.197849999999999</v>
      </c>
      <c r="Z11" s="323">
        <v>17428.455964999997</v>
      </c>
      <c r="AA11" s="351"/>
      <c r="AB11" s="35"/>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BA11" s="73">
        <v>0</v>
      </c>
    </row>
    <row r="12" spans="2:53" s="36" customFormat="1" ht="17.100000000000001" customHeight="1">
      <c r="B12" s="445"/>
      <c r="C12" s="198" t="s">
        <v>61</v>
      </c>
      <c r="D12" s="320">
        <v>1150.5541229999999</v>
      </c>
      <c r="E12" s="320"/>
      <c r="F12" s="320">
        <v>2512.1355629999998</v>
      </c>
      <c r="G12" s="320">
        <v>1849.2884690000001</v>
      </c>
      <c r="H12" s="320">
        <v>151.61414199999999</v>
      </c>
      <c r="I12" s="320">
        <v>26739.283241000001</v>
      </c>
      <c r="J12" s="320">
        <v>9195.3880250000002</v>
      </c>
      <c r="K12" s="320">
        <v>194.614</v>
      </c>
      <c r="L12" s="320"/>
      <c r="M12" s="320">
        <v>3469.4585619999998</v>
      </c>
      <c r="N12" s="320"/>
      <c r="O12" s="320">
        <v>1.4359999999999999</v>
      </c>
      <c r="P12" s="320">
        <v>25.434674000000001</v>
      </c>
      <c r="Q12" s="320">
        <v>321.60590100000002</v>
      </c>
      <c r="R12" s="320">
        <v>20.984812999999999</v>
      </c>
      <c r="S12" s="320"/>
      <c r="T12" s="320">
        <v>19.117549</v>
      </c>
      <c r="U12" s="320">
        <v>0.49553900000000001</v>
      </c>
      <c r="V12" s="320">
        <v>25.196311999999999</v>
      </c>
      <c r="W12" s="320"/>
      <c r="X12" s="320">
        <v>5.2987539999999997</v>
      </c>
      <c r="Y12" s="320">
        <v>19.397074</v>
      </c>
      <c r="Z12" s="323">
        <v>45701.302741000014</v>
      </c>
      <c r="AA12" s="351"/>
      <c r="AB12" s="35"/>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BA12" s="73">
        <v>0</v>
      </c>
    </row>
    <row r="13" spans="2:53" s="36" customFormat="1" ht="30" customHeight="1">
      <c r="B13" s="444"/>
      <c r="C13" s="183" t="s">
        <v>11</v>
      </c>
      <c r="D13" s="320">
        <v>200.912162</v>
      </c>
      <c r="E13" s="320"/>
      <c r="F13" s="320">
        <v>379.18880799999999</v>
      </c>
      <c r="G13" s="320">
        <v>317.12962399999998</v>
      </c>
      <c r="H13" s="320">
        <v>246.518226</v>
      </c>
      <c r="I13" s="320">
        <v>11241.386606</v>
      </c>
      <c r="J13" s="320">
        <v>2031.674092</v>
      </c>
      <c r="K13" s="320">
        <v>2.299579</v>
      </c>
      <c r="L13" s="320"/>
      <c r="M13" s="320">
        <v>902.82570199999998</v>
      </c>
      <c r="N13" s="320"/>
      <c r="O13" s="320">
        <v>1.8169999999999999</v>
      </c>
      <c r="P13" s="320">
        <v>2.2079399999999998</v>
      </c>
      <c r="Q13" s="320">
        <v>98.336973</v>
      </c>
      <c r="R13" s="320">
        <v>11.833774</v>
      </c>
      <c r="S13" s="320"/>
      <c r="T13" s="320">
        <v>0.21063799999999999</v>
      </c>
      <c r="U13" s="320">
        <v>4.9240000000000004E-3</v>
      </c>
      <c r="V13" s="320">
        <v>12.2</v>
      </c>
      <c r="W13" s="320"/>
      <c r="X13" s="320">
        <v>1.4</v>
      </c>
      <c r="Y13" s="320">
        <v>259.02145100000001</v>
      </c>
      <c r="Z13" s="323">
        <v>15708.967499000002</v>
      </c>
      <c r="AA13" s="351"/>
      <c r="AB13" s="35"/>
      <c r="AC13" s="73">
        <v>0</v>
      </c>
      <c r="AD13" s="73">
        <v>0</v>
      </c>
      <c r="AE13" s="73">
        <v>0</v>
      </c>
      <c r="AF13" s="73">
        <v>0</v>
      </c>
      <c r="AG13" s="73">
        <v>0</v>
      </c>
      <c r="AH13" s="73">
        <v>0</v>
      </c>
      <c r="AI13" s="73">
        <v>0</v>
      </c>
      <c r="AJ13" s="73">
        <v>0</v>
      </c>
      <c r="AK13" s="73">
        <v>0</v>
      </c>
      <c r="AL13" s="73">
        <v>0</v>
      </c>
      <c r="AM13" s="73">
        <v>0</v>
      </c>
      <c r="AN13" s="73">
        <v>0</v>
      </c>
      <c r="AO13" s="73">
        <v>0</v>
      </c>
      <c r="AP13" s="73">
        <v>0</v>
      </c>
      <c r="AQ13" s="73">
        <v>0</v>
      </c>
      <c r="AR13" s="73">
        <v>0</v>
      </c>
      <c r="AS13" s="73">
        <v>0</v>
      </c>
      <c r="AT13" s="73">
        <v>0</v>
      </c>
      <c r="AU13" s="73">
        <v>0</v>
      </c>
      <c r="AV13" s="73">
        <v>0</v>
      </c>
      <c r="AW13" s="73">
        <v>0</v>
      </c>
      <c r="AX13" s="73">
        <v>0</v>
      </c>
      <c r="AY13" s="73">
        <v>0</v>
      </c>
      <c r="BA13" s="73">
        <v>0</v>
      </c>
    </row>
    <row r="14" spans="2:53" s="36" customFormat="1" ht="17.100000000000001" customHeight="1">
      <c r="B14" s="444"/>
      <c r="C14" s="198" t="s">
        <v>60</v>
      </c>
      <c r="D14" s="320">
        <v>74.108514</v>
      </c>
      <c r="E14" s="320"/>
      <c r="F14" s="320">
        <v>48.737037999999998</v>
      </c>
      <c r="G14" s="320">
        <v>23.088491000000001</v>
      </c>
      <c r="H14" s="320">
        <v>73.859675999999993</v>
      </c>
      <c r="I14" s="320">
        <v>3395.9026800000001</v>
      </c>
      <c r="J14" s="320">
        <v>816.50089100000002</v>
      </c>
      <c r="K14" s="320"/>
      <c r="L14" s="320"/>
      <c r="M14" s="320">
        <v>229.60261199999999</v>
      </c>
      <c r="N14" s="320"/>
      <c r="O14" s="320"/>
      <c r="P14" s="320">
        <v>1.29494</v>
      </c>
      <c r="Q14" s="320">
        <v>4.6942999999999999E-2</v>
      </c>
      <c r="R14" s="320">
        <v>0.27154099999999998</v>
      </c>
      <c r="S14" s="320"/>
      <c r="T14" s="320">
        <v>3.9094999999999998E-2</v>
      </c>
      <c r="U14" s="320">
        <v>4.9240000000000004E-3</v>
      </c>
      <c r="V14" s="320"/>
      <c r="W14" s="320"/>
      <c r="X14" s="320"/>
      <c r="Y14" s="320">
        <v>8.4263999999999992</v>
      </c>
      <c r="Z14" s="323">
        <v>4671.8837450000001</v>
      </c>
      <c r="AA14" s="351"/>
      <c r="AB14" s="35"/>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BA14" s="73">
        <v>0</v>
      </c>
    </row>
    <row r="15" spans="2:53" s="36" customFormat="1" ht="17.100000000000001" customHeight="1">
      <c r="B15" s="444"/>
      <c r="C15" s="198" t="s">
        <v>61</v>
      </c>
      <c r="D15" s="320">
        <v>126.803648</v>
      </c>
      <c r="E15" s="320"/>
      <c r="F15" s="320">
        <v>330.45177000000001</v>
      </c>
      <c r="G15" s="320">
        <v>294.041133</v>
      </c>
      <c r="H15" s="320">
        <v>172.65854999999999</v>
      </c>
      <c r="I15" s="320">
        <v>7845.4839259999999</v>
      </c>
      <c r="J15" s="320">
        <v>1215.1732010000001</v>
      </c>
      <c r="K15" s="320">
        <v>2.299579</v>
      </c>
      <c r="L15" s="320"/>
      <c r="M15" s="320">
        <v>673.22308999999996</v>
      </c>
      <c r="N15" s="320"/>
      <c r="O15" s="320">
        <v>1.8169999999999999</v>
      </c>
      <c r="P15" s="320">
        <v>0.91300000000000003</v>
      </c>
      <c r="Q15" s="320">
        <v>98.290030000000002</v>
      </c>
      <c r="R15" s="320">
        <v>11.562233000000001</v>
      </c>
      <c r="S15" s="320"/>
      <c r="T15" s="320">
        <v>0.171543</v>
      </c>
      <c r="U15" s="320"/>
      <c r="V15" s="320">
        <v>12.2</v>
      </c>
      <c r="W15" s="320"/>
      <c r="X15" s="320">
        <v>1.4</v>
      </c>
      <c r="Y15" s="320">
        <v>250.59505100000001</v>
      </c>
      <c r="Z15" s="323">
        <v>11037.083754000001</v>
      </c>
      <c r="AA15" s="351"/>
      <c r="AB15" s="35"/>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BA15" s="73">
        <v>0</v>
      </c>
    </row>
    <row r="16" spans="2:53" s="40" customFormat="1" ht="30" customHeight="1">
      <c r="B16" s="446"/>
      <c r="C16" s="447" t="s">
        <v>105</v>
      </c>
      <c r="D16" s="320">
        <v>161.13135</v>
      </c>
      <c r="E16" s="324"/>
      <c r="F16" s="320">
        <v>326.16844099999997</v>
      </c>
      <c r="G16" s="320">
        <v>266.416357</v>
      </c>
      <c r="H16" s="320">
        <v>219.488168</v>
      </c>
      <c r="I16" s="320">
        <v>8900.5095899999997</v>
      </c>
      <c r="J16" s="320">
        <v>1668.7590760000001</v>
      </c>
      <c r="K16" s="320"/>
      <c r="L16" s="324"/>
      <c r="M16" s="320">
        <v>727.47816599999999</v>
      </c>
      <c r="N16" s="324"/>
      <c r="O16" s="320">
        <v>1.8169999999999999</v>
      </c>
      <c r="P16" s="320">
        <v>2.2079399999999998</v>
      </c>
      <c r="Q16" s="320">
        <v>66.423331000000005</v>
      </c>
      <c r="R16" s="320">
        <v>11.720022999999999</v>
      </c>
      <c r="S16" s="324"/>
      <c r="T16" s="320">
        <v>0.20847299999999999</v>
      </c>
      <c r="U16" s="320"/>
      <c r="V16" s="320">
        <v>12.2</v>
      </c>
      <c r="W16" s="324"/>
      <c r="X16" s="320">
        <v>1.4</v>
      </c>
      <c r="Y16" s="320">
        <v>252.46778499999999</v>
      </c>
      <c r="Z16" s="323">
        <v>12618.395700000001</v>
      </c>
      <c r="AA16" s="352"/>
      <c r="AB16" s="39"/>
      <c r="AC16" s="75">
        <v>0</v>
      </c>
      <c r="AD16" s="75">
        <v>0</v>
      </c>
      <c r="AE16" s="75">
        <v>0</v>
      </c>
      <c r="AF16" s="75">
        <v>0</v>
      </c>
      <c r="AG16" s="75">
        <v>0</v>
      </c>
      <c r="AH16" s="75">
        <v>0</v>
      </c>
      <c r="AI16" s="75">
        <v>0</v>
      </c>
      <c r="AJ16" s="75">
        <v>0</v>
      </c>
      <c r="AK16" s="75">
        <v>0</v>
      </c>
      <c r="AL16" s="75">
        <v>0</v>
      </c>
      <c r="AM16" s="75">
        <v>0</v>
      </c>
      <c r="AN16" s="75">
        <v>0</v>
      </c>
      <c r="AO16" s="75">
        <v>0</v>
      </c>
      <c r="AP16" s="75">
        <v>0</v>
      </c>
      <c r="AQ16" s="75">
        <v>0</v>
      </c>
      <c r="AR16" s="75">
        <v>0</v>
      </c>
      <c r="AS16" s="75">
        <v>0</v>
      </c>
      <c r="AT16" s="75">
        <v>0</v>
      </c>
      <c r="AU16" s="75">
        <v>0</v>
      </c>
      <c r="AV16" s="75">
        <v>0</v>
      </c>
      <c r="AW16" s="75">
        <v>0</v>
      </c>
      <c r="AX16" s="75">
        <v>0</v>
      </c>
      <c r="AY16" s="75">
        <v>0</v>
      </c>
      <c r="BA16" s="75">
        <v>0</v>
      </c>
    </row>
    <row r="17" spans="2:53" s="36" customFormat="1" ht="17.100000000000001" customHeight="1">
      <c r="B17" s="445"/>
      <c r="C17" s="198" t="s">
        <v>75</v>
      </c>
      <c r="D17" s="320">
        <v>39.780811999999997</v>
      </c>
      <c r="E17" s="320"/>
      <c r="F17" s="320">
        <v>53.020367</v>
      </c>
      <c r="G17" s="320">
        <v>50.713267000000002</v>
      </c>
      <c r="H17" s="320">
        <v>27.030058</v>
      </c>
      <c r="I17" s="320">
        <v>2294.4100659999999</v>
      </c>
      <c r="J17" s="320">
        <v>362.91501599999998</v>
      </c>
      <c r="K17" s="320">
        <v>2.299579</v>
      </c>
      <c r="L17" s="320"/>
      <c r="M17" s="320">
        <v>175.34753599999999</v>
      </c>
      <c r="N17" s="320"/>
      <c r="O17" s="320"/>
      <c r="P17" s="320"/>
      <c r="Q17" s="320">
        <v>31.913641999999999</v>
      </c>
      <c r="R17" s="320">
        <v>0.113751</v>
      </c>
      <c r="S17" s="320"/>
      <c r="T17" s="320">
        <v>2.1649999999999998E-3</v>
      </c>
      <c r="U17" s="320">
        <v>4.9240000000000004E-3</v>
      </c>
      <c r="V17" s="320"/>
      <c r="W17" s="320"/>
      <c r="X17" s="320"/>
      <c r="Y17" s="320">
        <v>6.5536659999999998</v>
      </c>
      <c r="Z17" s="323">
        <v>3044.1048489999989</v>
      </c>
      <c r="AA17" s="351"/>
      <c r="AB17" s="35"/>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BA17" s="73">
        <v>0</v>
      </c>
    </row>
    <row r="18" spans="2:53" s="36" customFormat="1" ht="17.100000000000001" customHeight="1">
      <c r="B18" s="445"/>
      <c r="C18" s="198" t="s">
        <v>190</v>
      </c>
      <c r="D18" s="320"/>
      <c r="E18" s="320"/>
      <c r="F18" s="320"/>
      <c r="G18" s="320"/>
      <c r="H18" s="320"/>
      <c r="I18" s="320"/>
      <c r="J18" s="320"/>
      <c r="K18" s="320"/>
      <c r="L18" s="320"/>
      <c r="M18" s="320"/>
      <c r="N18" s="320"/>
      <c r="O18" s="320"/>
      <c r="P18" s="320"/>
      <c r="Q18" s="320"/>
      <c r="R18" s="320"/>
      <c r="S18" s="320"/>
      <c r="T18" s="320"/>
      <c r="U18" s="320"/>
      <c r="V18" s="320"/>
      <c r="W18" s="320"/>
      <c r="X18" s="320"/>
      <c r="Y18" s="320"/>
      <c r="Z18" s="323">
        <v>0</v>
      </c>
      <c r="AA18" s="351"/>
      <c r="AB18" s="35"/>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BA18" s="73">
        <v>0</v>
      </c>
    </row>
    <row r="19" spans="2:53" s="36" customFormat="1" ht="17.100000000000001" customHeight="1">
      <c r="B19" s="445"/>
      <c r="C19" s="198" t="s">
        <v>106</v>
      </c>
      <c r="D19" s="320"/>
      <c r="E19" s="320"/>
      <c r="F19" s="320"/>
      <c r="G19" s="320"/>
      <c r="H19" s="320"/>
      <c r="I19" s="320">
        <v>46.466949999999997</v>
      </c>
      <c r="J19" s="320"/>
      <c r="K19" s="320"/>
      <c r="L19" s="320"/>
      <c r="M19" s="320"/>
      <c r="N19" s="320"/>
      <c r="O19" s="320"/>
      <c r="P19" s="320"/>
      <c r="Q19" s="320"/>
      <c r="R19" s="320"/>
      <c r="S19" s="320"/>
      <c r="T19" s="320"/>
      <c r="U19" s="320"/>
      <c r="V19" s="320"/>
      <c r="W19" s="320"/>
      <c r="X19" s="320"/>
      <c r="Y19" s="320"/>
      <c r="Z19" s="323">
        <v>46.466949999999997</v>
      </c>
      <c r="AA19" s="351"/>
      <c r="AB19" s="35"/>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BA19" s="73">
        <v>0</v>
      </c>
    </row>
    <row r="20" spans="2:53" s="36" customFormat="1" ht="17.100000000000001" customHeight="1">
      <c r="B20" s="445"/>
      <c r="C20" s="451" t="s">
        <v>53</v>
      </c>
      <c r="D20" s="320"/>
      <c r="E20" s="320"/>
      <c r="F20" s="320"/>
      <c r="G20" s="320"/>
      <c r="H20" s="320"/>
      <c r="I20" s="320"/>
      <c r="J20" s="320"/>
      <c r="K20" s="320"/>
      <c r="L20" s="320"/>
      <c r="M20" s="320"/>
      <c r="N20" s="320"/>
      <c r="O20" s="320"/>
      <c r="P20" s="320"/>
      <c r="Q20" s="320"/>
      <c r="R20" s="320"/>
      <c r="S20" s="320"/>
      <c r="T20" s="320"/>
      <c r="U20" s="320"/>
      <c r="V20" s="320"/>
      <c r="W20" s="320"/>
      <c r="X20" s="320"/>
      <c r="Y20" s="320"/>
      <c r="Z20" s="323">
        <v>0</v>
      </c>
      <c r="AA20" s="351"/>
      <c r="AB20" s="35"/>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BA20" s="73">
        <v>0</v>
      </c>
    </row>
    <row r="21" spans="2:53" s="36" customFormat="1" ht="17.100000000000001" customHeight="1">
      <c r="B21" s="445"/>
      <c r="C21" s="448" t="s">
        <v>162</v>
      </c>
      <c r="D21" s="320"/>
      <c r="E21" s="320"/>
      <c r="F21" s="320"/>
      <c r="G21" s="320"/>
      <c r="H21" s="320"/>
      <c r="I21" s="320"/>
      <c r="J21" s="320"/>
      <c r="K21" s="320"/>
      <c r="L21" s="320"/>
      <c r="M21" s="320"/>
      <c r="N21" s="320"/>
      <c r="O21" s="320"/>
      <c r="P21" s="320"/>
      <c r="Q21" s="320"/>
      <c r="R21" s="320"/>
      <c r="S21" s="320"/>
      <c r="T21" s="320"/>
      <c r="U21" s="320"/>
      <c r="V21" s="320"/>
      <c r="W21" s="320"/>
      <c r="X21" s="320"/>
      <c r="Y21" s="320"/>
      <c r="Z21" s="323">
        <v>0</v>
      </c>
      <c r="AA21" s="351"/>
      <c r="AB21" s="35"/>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BA21" s="73">
        <v>0</v>
      </c>
    </row>
    <row r="22" spans="2:53" s="40" customFormat="1" ht="24.95" customHeight="1">
      <c r="B22" s="446"/>
      <c r="C22" s="195" t="s">
        <v>12</v>
      </c>
      <c r="D22" s="320">
        <v>246.202833</v>
      </c>
      <c r="E22" s="324"/>
      <c r="F22" s="320">
        <v>590.61652700000002</v>
      </c>
      <c r="G22" s="320">
        <v>445.41332999999997</v>
      </c>
      <c r="H22" s="320">
        <v>3.0375779999999999</v>
      </c>
      <c r="I22" s="320">
        <v>5510.86276</v>
      </c>
      <c r="J22" s="320">
        <v>2569.688228</v>
      </c>
      <c r="K22" s="320">
        <v>15.140351000000001</v>
      </c>
      <c r="L22" s="324"/>
      <c r="M22" s="320">
        <v>410.12851799999999</v>
      </c>
      <c r="N22" s="324"/>
      <c r="O22" s="320"/>
      <c r="P22" s="320">
        <v>0.86408300000000005</v>
      </c>
      <c r="Q22" s="320">
        <v>90.279561000000001</v>
      </c>
      <c r="R22" s="320">
        <v>7.2562199999999999</v>
      </c>
      <c r="S22" s="324"/>
      <c r="T22" s="320">
        <v>2.3165119999999999</v>
      </c>
      <c r="U22" s="320">
        <v>0.4</v>
      </c>
      <c r="V22" s="320">
        <v>2.1161319999999999</v>
      </c>
      <c r="W22" s="324"/>
      <c r="X22" s="320">
        <v>1.5084949999999999</v>
      </c>
      <c r="Y22" s="320">
        <v>37.035944000000001</v>
      </c>
      <c r="Z22" s="323">
        <v>9932.8670719999955</v>
      </c>
      <c r="AA22" s="351"/>
      <c r="AB22" s="39"/>
      <c r="AC22" s="75">
        <v>0</v>
      </c>
      <c r="AD22" s="75">
        <v>0</v>
      </c>
      <c r="AE22" s="75">
        <v>0</v>
      </c>
      <c r="AF22" s="75">
        <v>0</v>
      </c>
      <c r="AG22" s="75">
        <v>0</v>
      </c>
      <c r="AH22" s="75">
        <v>0</v>
      </c>
      <c r="AI22" s="75">
        <v>0</v>
      </c>
      <c r="AJ22" s="75">
        <v>0</v>
      </c>
      <c r="AK22" s="75">
        <v>0</v>
      </c>
      <c r="AL22" s="75">
        <v>0</v>
      </c>
      <c r="AM22" s="75">
        <v>0</v>
      </c>
      <c r="AN22" s="75">
        <v>0</v>
      </c>
      <c r="AO22" s="75">
        <v>0</v>
      </c>
      <c r="AP22" s="75">
        <v>0</v>
      </c>
      <c r="AQ22" s="75">
        <v>0</v>
      </c>
      <c r="AR22" s="75">
        <v>0</v>
      </c>
      <c r="AS22" s="75">
        <v>0</v>
      </c>
      <c r="AT22" s="75">
        <v>0</v>
      </c>
      <c r="AU22" s="75">
        <v>0</v>
      </c>
      <c r="AV22" s="75">
        <v>0</v>
      </c>
      <c r="AW22" s="75">
        <v>0</v>
      </c>
      <c r="AX22" s="75">
        <v>0</v>
      </c>
      <c r="AY22" s="75">
        <v>0</v>
      </c>
      <c r="BA22" s="75">
        <v>0</v>
      </c>
    </row>
    <row r="23" spans="2:53" s="88" customFormat="1" ht="17.100000000000001" customHeight="1">
      <c r="B23" s="316"/>
      <c r="C23" s="198" t="s">
        <v>60</v>
      </c>
      <c r="D23" s="320">
        <v>116.59748500000001</v>
      </c>
      <c r="E23" s="320"/>
      <c r="F23" s="320">
        <v>125.734365</v>
      </c>
      <c r="G23" s="320">
        <v>259.20203400000003</v>
      </c>
      <c r="H23" s="320">
        <v>2.8865859999999999</v>
      </c>
      <c r="I23" s="320">
        <v>4097.8903749999999</v>
      </c>
      <c r="J23" s="320">
        <v>1390.775226</v>
      </c>
      <c r="K23" s="320">
        <v>11.486687999999999</v>
      </c>
      <c r="L23" s="320"/>
      <c r="M23" s="320">
        <v>294.99692900000002</v>
      </c>
      <c r="N23" s="320"/>
      <c r="O23" s="320"/>
      <c r="P23" s="320">
        <v>8.2174999999999998E-2</v>
      </c>
      <c r="Q23" s="320">
        <v>24.662362999999999</v>
      </c>
      <c r="R23" s="320">
        <v>7.2562199999999999</v>
      </c>
      <c r="S23" s="326"/>
      <c r="T23" s="320">
        <v>2.3151700000000002</v>
      </c>
      <c r="U23" s="320">
        <v>0.4</v>
      </c>
      <c r="V23" s="320"/>
      <c r="W23" s="320"/>
      <c r="X23" s="320">
        <v>1.507379</v>
      </c>
      <c r="Y23" s="320">
        <v>36.875134000000003</v>
      </c>
      <c r="Z23" s="323">
        <v>6372.6681289999988</v>
      </c>
      <c r="AA23" s="351"/>
      <c r="AB23" s="87"/>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BA23" s="73">
        <v>0</v>
      </c>
    </row>
    <row r="24" spans="2:53" s="36" customFormat="1" ht="17.100000000000001" customHeight="1">
      <c r="B24" s="445"/>
      <c r="C24" s="198" t="s">
        <v>61</v>
      </c>
      <c r="D24" s="320">
        <v>129.60534799999999</v>
      </c>
      <c r="E24" s="320"/>
      <c r="F24" s="320">
        <v>464.88216199999999</v>
      </c>
      <c r="G24" s="320">
        <v>186.211296</v>
      </c>
      <c r="H24" s="320">
        <v>0.15099199999999999</v>
      </c>
      <c r="I24" s="320">
        <v>1412.972385</v>
      </c>
      <c r="J24" s="320">
        <v>1178.913002</v>
      </c>
      <c r="K24" s="320">
        <v>3.6536629999999999</v>
      </c>
      <c r="L24" s="320"/>
      <c r="M24" s="320">
        <v>115.13158900000001</v>
      </c>
      <c r="N24" s="320"/>
      <c r="O24" s="320"/>
      <c r="P24" s="320">
        <v>0.78190800000000005</v>
      </c>
      <c r="Q24" s="320">
        <v>65.617198000000002</v>
      </c>
      <c r="R24" s="320"/>
      <c r="S24" s="320"/>
      <c r="T24" s="320">
        <v>1.3420000000000001E-3</v>
      </c>
      <c r="U24" s="320"/>
      <c r="V24" s="320">
        <v>2.1161319999999999</v>
      </c>
      <c r="W24" s="320"/>
      <c r="X24" s="320">
        <v>1.116E-3</v>
      </c>
      <c r="Y24" s="320">
        <v>0.16081000000000001</v>
      </c>
      <c r="Z24" s="323">
        <v>3560.1989429999994</v>
      </c>
      <c r="AA24" s="351"/>
      <c r="AB24" s="35"/>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BA24" s="73">
        <v>0</v>
      </c>
    </row>
    <row r="25" spans="2:53" s="40" customFormat="1" ht="30" customHeight="1">
      <c r="B25" s="449"/>
      <c r="C25" s="195" t="s">
        <v>54</v>
      </c>
      <c r="D25" s="325">
        <v>1928.2015769999998</v>
      </c>
      <c r="E25" s="325">
        <v>0</v>
      </c>
      <c r="F25" s="325">
        <v>3707.3291239999999</v>
      </c>
      <c r="G25" s="325">
        <v>2846.079056</v>
      </c>
      <c r="H25" s="325">
        <v>411.547528</v>
      </c>
      <c r="I25" s="325">
        <v>56158.414854999995</v>
      </c>
      <c r="J25" s="325">
        <v>17056.140579999999</v>
      </c>
      <c r="K25" s="325">
        <v>218.97512399999999</v>
      </c>
      <c r="L25" s="325">
        <v>0</v>
      </c>
      <c r="M25" s="325">
        <v>5364.5388039999998</v>
      </c>
      <c r="N25" s="325">
        <v>0</v>
      </c>
      <c r="O25" s="325">
        <v>3.2530000000000001</v>
      </c>
      <c r="P25" s="325">
        <v>29.265349000000001</v>
      </c>
      <c r="Q25" s="325">
        <v>578.20044299999995</v>
      </c>
      <c r="R25" s="325">
        <v>40.444960999999999</v>
      </c>
      <c r="S25" s="325">
        <v>0</v>
      </c>
      <c r="T25" s="325">
        <v>21.796699</v>
      </c>
      <c r="U25" s="325">
        <v>1.034043</v>
      </c>
      <c r="V25" s="325">
        <v>56.512566000000007</v>
      </c>
      <c r="W25" s="325">
        <v>0</v>
      </c>
      <c r="X25" s="325">
        <v>8.2072489999999991</v>
      </c>
      <c r="Y25" s="325">
        <v>341.65231900000003</v>
      </c>
      <c r="Z25" s="323">
        <v>88771.593276999993</v>
      </c>
      <c r="AA25" s="350"/>
      <c r="AB25" s="39"/>
      <c r="AC25" s="75">
        <v>0</v>
      </c>
      <c r="AD25" s="75">
        <v>0</v>
      </c>
      <c r="AE25" s="75">
        <v>0</v>
      </c>
      <c r="AF25" s="75">
        <v>0</v>
      </c>
      <c r="AG25" s="75">
        <v>-3.5527136788005009E-15</v>
      </c>
      <c r="AH25" s="75">
        <v>0</v>
      </c>
      <c r="AI25" s="75">
        <v>0</v>
      </c>
      <c r="AJ25" s="75">
        <v>0</v>
      </c>
      <c r="AK25" s="75">
        <v>0</v>
      </c>
      <c r="AL25" s="75">
        <v>0</v>
      </c>
      <c r="AM25" s="75">
        <v>0</v>
      </c>
      <c r="AN25" s="75">
        <v>2.2204460492503131E-16</v>
      </c>
      <c r="AO25" s="75">
        <v>1.6653345369377348E-15</v>
      </c>
      <c r="AP25" s="75">
        <v>0</v>
      </c>
      <c r="AQ25" s="75">
        <v>0</v>
      </c>
      <c r="AR25" s="75">
        <v>0</v>
      </c>
      <c r="AS25" s="75">
        <v>0</v>
      </c>
      <c r="AT25" s="75">
        <v>0</v>
      </c>
      <c r="AU25" s="75">
        <v>3.9968028886505635E-15</v>
      </c>
      <c r="AV25" s="75">
        <v>0</v>
      </c>
      <c r="AW25" s="75">
        <v>0</v>
      </c>
      <c r="AX25" s="75">
        <v>0</v>
      </c>
      <c r="AY25" s="75">
        <v>0</v>
      </c>
      <c r="BA25" s="75">
        <v>0</v>
      </c>
    </row>
    <row r="26" spans="2:53" s="88" customFormat="1" ht="17.100000000000001" customHeight="1">
      <c r="B26" s="316"/>
      <c r="C26" s="317" t="s">
        <v>174</v>
      </c>
      <c r="D26" s="326">
        <v>7.6239999999999997E-3</v>
      </c>
      <c r="E26" s="326"/>
      <c r="F26" s="326">
        <v>0.16445000000000001</v>
      </c>
      <c r="G26" s="326">
        <v>0.76575400000000005</v>
      </c>
      <c r="H26" s="326">
        <v>31.05</v>
      </c>
      <c r="I26" s="326">
        <v>501.29203200000001</v>
      </c>
      <c r="J26" s="326">
        <v>26.250537999999999</v>
      </c>
      <c r="K26" s="326"/>
      <c r="L26" s="326"/>
      <c r="M26" s="326">
        <v>0.23499999999999999</v>
      </c>
      <c r="N26" s="326"/>
      <c r="O26" s="326"/>
      <c r="P26" s="326">
        <v>0.01</v>
      </c>
      <c r="Q26" s="326"/>
      <c r="R26" s="326"/>
      <c r="S26" s="326"/>
      <c r="T26" s="326"/>
      <c r="U26" s="326"/>
      <c r="V26" s="326"/>
      <c r="W26" s="326"/>
      <c r="X26" s="326"/>
      <c r="Y26" s="326"/>
      <c r="Z26" s="327">
        <v>559.775398</v>
      </c>
      <c r="AA26" s="353"/>
      <c r="AB26" s="87"/>
      <c r="AC26" s="84">
        <v>0</v>
      </c>
      <c r="AD26" s="84">
        <v>0</v>
      </c>
      <c r="AE26" s="84">
        <v>0</v>
      </c>
      <c r="AF26" s="84">
        <v>0</v>
      </c>
      <c r="AG26" s="84">
        <v>0</v>
      </c>
      <c r="AH26" s="84">
        <v>0</v>
      </c>
      <c r="AI26" s="84">
        <v>0</v>
      </c>
      <c r="AJ26" s="84">
        <v>0</v>
      </c>
      <c r="AK26" s="84">
        <v>0</v>
      </c>
      <c r="AL26" s="84">
        <v>0</v>
      </c>
      <c r="AM26" s="84">
        <v>0</v>
      </c>
      <c r="AN26" s="84">
        <v>0</v>
      </c>
      <c r="AO26" s="84">
        <v>0</v>
      </c>
      <c r="AP26" s="84">
        <v>0</v>
      </c>
      <c r="AQ26" s="84">
        <v>0</v>
      </c>
      <c r="AR26" s="84">
        <v>0</v>
      </c>
      <c r="AS26" s="84">
        <v>0</v>
      </c>
      <c r="AT26" s="84">
        <v>0</v>
      </c>
      <c r="AU26" s="84">
        <v>0</v>
      </c>
      <c r="AV26" s="84">
        <v>0</v>
      </c>
      <c r="AW26" s="84">
        <v>0</v>
      </c>
      <c r="AX26" s="84">
        <v>0</v>
      </c>
      <c r="AY26" s="84">
        <v>0</v>
      </c>
      <c r="BA26" s="84">
        <v>0</v>
      </c>
    </row>
    <row r="27" spans="2:53" s="88" customFormat="1" ht="17.100000000000001" customHeight="1">
      <c r="B27" s="318"/>
      <c r="C27" s="319" t="s">
        <v>175</v>
      </c>
      <c r="D27" s="328">
        <v>6.8684609999999999</v>
      </c>
      <c r="E27" s="328"/>
      <c r="F27" s="328">
        <v>16.543772000000001</v>
      </c>
      <c r="G27" s="328">
        <v>5.264507</v>
      </c>
      <c r="H27" s="328">
        <v>0.08</v>
      </c>
      <c r="I27" s="328">
        <v>1077.78</v>
      </c>
      <c r="J27" s="328">
        <v>325.11706800000002</v>
      </c>
      <c r="K27" s="328"/>
      <c r="L27" s="328"/>
      <c r="M27" s="328">
        <v>35.71</v>
      </c>
      <c r="N27" s="328"/>
      <c r="O27" s="328"/>
      <c r="P27" s="328"/>
      <c r="Q27" s="328">
        <v>0.25540000000000002</v>
      </c>
      <c r="R27" s="328"/>
      <c r="S27" s="328"/>
      <c r="T27" s="328">
        <v>0.62686399999999998</v>
      </c>
      <c r="U27" s="328">
        <v>0.4</v>
      </c>
      <c r="V27" s="328"/>
      <c r="W27" s="328"/>
      <c r="X27" s="328">
        <v>0.71</v>
      </c>
      <c r="Y27" s="328"/>
      <c r="Z27" s="327">
        <v>1469.3560720000003</v>
      </c>
      <c r="AA27" s="354"/>
      <c r="AB27" s="87"/>
      <c r="AC27" s="84">
        <v>0</v>
      </c>
      <c r="AD27" s="84">
        <v>0</v>
      </c>
      <c r="AE27" s="84">
        <v>0</v>
      </c>
      <c r="AF27" s="84">
        <v>0</v>
      </c>
      <c r="AG27" s="84">
        <v>0</v>
      </c>
      <c r="AH27" s="84">
        <v>0</v>
      </c>
      <c r="AI27" s="84">
        <v>0</v>
      </c>
      <c r="AJ27" s="84">
        <v>0</v>
      </c>
      <c r="AK27" s="84">
        <v>0</v>
      </c>
      <c r="AL27" s="84">
        <v>0</v>
      </c>
      <c r="AM27" s="84">
        <v>0</v>
      </c>
      <c r="AN27" s="84">
        <v>0</v>
      </c>
      <c r="AO27" s="84">
        <v>0</v>
      </c>
      <c r="AP27" s="84">
        <v>0</v>
      </c>
      <c r="AQ27" s="84">
        <v>0</v>
      </c>
      <c r="AR27" s="84">
        <v>0</v>
      </c>
      <c r="AS27" s="84">
        <v>0</v>
      </c>
      <c r="AT27" s="84">
        <v>0</v>
      </c>
      <c r="AU27" s="84">
        <v>0</v>
      </c>
      <c r="AV27" s="84">
        <v>0</v>
      </c>
      <c r="AW27" s="84">
        <v>0</v>
      </c>
      <c r="AX27" s="84">
        <v>0</v>
      </c>
      <c r="AY27" s="84">
        <v>0</v>
      </c>
      <c r="BA27" s="84">
        <v>0</v>
      </c>
    </row>
    <row r="28" spans="2:53" s="40" customFormat="1" ht="30" customHeight="1">
      <c r="B28" s="450"/>
      <c r="C28" s="202" t="s">
        <v>163</v>
      </c>
      <c r="D28" s="324"/>
      <c r="E28" s="324"/>
      <c r="F28" s="324"/>
      <c r="G28" s="324"/>
      <c r="H28" s="324"/>
      <c r="I28" s="324"/>
      <c r="J28" s="324"/>
      <c r="K28" s="324"/>
      <c r="L28" s="324"/>
      <c r="M28" s="324"/>
      <c r="N28" s="324"/>
      <c r="O28" s="324"/>
      <c r="P28" s="324"/>
      <c r="Q28" s="324"/>
      <c r="R28" s="324"/>
      <c r="S28" s="324"/>
      <c r="T28" s="324"/>
      <c r="U28" s="324"/>
      <c r="V28" s="324"/>
      <c r="W28" s="324"/>
      <c r="X28" s="324"/>
      <c r="Y28" s="324"/>
      <c r="Z28" s="343"/>
      <c r="AA28" s="350"/>
      <c r="AB28" s="39"/>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BA28" s="77">
        <v>0</v>
      </c>
    </row>
    <row r="29" spans="2:53" s="36" customFormat="1" ht="17.100000000000001" customHeight="1">
      <c r="B29" s="444"/>
      <c r="C29" s="183" t="s">
        <v>10</v>
      </c>
      <c r="D29" s="320">
        <v>1.2951330000000001</v>
      </c>
      <c r="E29" s="320"/>
      <c r="F29" s="320"/>
      <c r="G29" s="320">
        <v>4.1037299999999997</v>
      </c>
      <c r="H29" s="320">
        <v>216.030563</v>
      </c>
      <c r="I29" s="320">
        <v>42.724533999999998</v>
      </c>
      <c r="J29" s="320">
        <v>116.518441</v>
      </c>
      <c r="K29" s="320"/>
      <c r="L29" s="320"/>
      <c r="M29" s="320">
        <v>103.74588</v>
      </c>
      <c r="N29" s="320"/>
      <c r="O29" s="320"/>
      <c r="P29" s="320"/>
      <c r="Q29" s="320">
        <v>3.720262</v>
      </c>
      <c r="R29" s="320"/>
      <c r="S29" s="320"/>
      <c r="T29" s="320">
        <v>2.8118880000000002</v>
      </c>
      <c r="U29" s="320">
        <v>5.5224000000000002E-2</v>
      </c>
      <c r="V29" s="320"/>
      <c r="W29" s="320"/>
      <c r="X29" s="320"/>
      <c r="Y29" s="320">
        <v>3.8520639999999999</v>
      </c>
      <c r="Z29" s="323">
        <v>494.85771899999997</v>
      </c>
      <c r="AA29" s="351"/>
      <c r="AB29" s="35"/>
      <c r="AC29" s="73">
        <v>0</v>
      </c>
      <c r="AD29" s="73">
        <v>0</v>
      </c>
      <c r="AE29" s="73">
        <v>0</v>
      </c>
      <c r="AF29" s="73">
        <v>0</v>
      </c>
      <c r="AG29" s="73">
        <v>0</v>
      </c>
      <c r="AH29" s="73">
        <v>0</v>
      </c>
      <c r="AI29" s="73">
        <v>0</v>
      </c>
      <c r="AJ29" s="73">
        <v>0</v>
      </c>
      <c r="AK29" s="73">
        <v>0</v>
      </c>
      <c r="AL29" s="73">
        <v>0</v>
      </c>
      <c r="AM29" s="73">
        <v>0</v>
      </c>
      <c r="AN29" s="73">
        <v>0</v>
      </c>
      <c r="AO29" s="73">
        <v>0</v>
      </c>
      <c r="AP29" s="73">
        <v>0</v>
      </c>
      <c r="AQ29" s="73">
        <v>0</v>
      </c>
      <c r="AR29" s="73">
        <v>0</v>
      </c>
      <c r="AS29" s="73">
        <v>0</v>
      </c>
      <c r="AT29" s="73">
        <v>0</v>
      </c>
      <c r="AU29" s="73">
        <v>0</v>
      </c>
      <c r="AV29" s="73">
        <v>0</v>
      </c>
      <c r="AW29" s="73">
        <v>0</v>
      </c>
      <c r="AX29" s="73">
        <v>0</v>
      </c>
      <c r="AY29" s="73">
        <v>0</v>
      </c>
      <c r="BA29" s="73">
        <v>0</v>
      </c>
    </row>
    <row r="30" spans="2:53" s="36" customFormat="1" ht="17.100000000000001" customHeight="1">
      <c r="B30" s="445"/>
      <c r="C30" s="198" t="s">
        <v>60</v>
      </c>
      <c r="D30" s="320"/>
      <c r="E30" s="320"/>
      <c r="F30" s="320"/>
      <c r="G30" s="320">
        <v>0.9375</v>
      </c>
      <c r="H30" s="320"/>
      <c r="I30" s="320">
        <v>5.62</v>
      </c>
      <c r="J30" s="320"/>
      <c r="K30" s="320"/>
      <c r="L30" s="320"/>
      <c r="M30" s="320">
        <v>3.74431</v>
      </c>
      <c r="N30" s="320"/>
      <c r="O30" s="320"/>
      <c r="P30" s="320"/>
      <c r="Q30" s="320">
        <v>2.8186599999999999</v>
      </c>
      <c r="R30" s="320"/>
      <c r="S30" s="320"/>
      <c r="T30" s="320"/>
      <c r="U30" s="320"/>
      <c r="V30" s="320"/>
      <c r="W30" s="320"/>
      <c r="X30" s="320"/>
      <c r="Y30" s="320"/>
      <c r="Z30" s="323">
        <v>13.120469999999999</v>
      </c>
      <c r="AA30" s="351"/>
      <c r="AB30" s="35"/>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BA30" s="73">
        <v>0</v>
      </c>
    </row>
    <row r="31" spans="2:53" s="36" customFormat="1" ht="17.100000000000001" customHeight="1">
      <c r="B31" s="445"/>
      <c r="C31" s="198" t="s">
        <v>61</v>
      </c>
      <c r="D31" s="320">
        <v>1.2951330000000001</v>
      </c>
      <c r="E31" s="320"/>
      <c r="F31" s="320"/>
      <c r="G31" s="320">
        <v>3.1662300000000001</v>
      </c>
      <c r="H31" s="320">
        <v>216.030563</v>
      </c>
      <c r="I31" s="320">
        <v>37.104534000000001</v>
      </c>
      <c r="J31" s="320">
        <v>116.518441</v>
      </c>
      <c r="K31" s="320"/>
      <c r="L31" s="320"/>
      <c r="M31" s="320">
        <v>100.00157</v>
      </c>
      <c r="N31" s="320"/>
      <c r="O31" s="320"/>
      <c r="P31" s="320"/>
      <c r="Q31" s="320">
        <v>0.90160200000000001</v>
      </c>
      <c r="R31" s="320"/>
      <c r="S31" s="320"/>
      <c r="T31" s="320">
        <v>2.8118880000000002</v>
      </c>
      <c r="U31" s="320">
        <v>5.5224000000000002E-2</v>
      </c>
      <c r="V31" s="320"/>
      <c r="W31" s="320"/>
      <c r="X31" s="320"/>
      <c r="Y31" s="320">
        <v>3.8520639999999999</v>
      </c>
      <c r="Z31" s="323">
        <v>481.73724900000002</v>
      </c>
      <c r="AA31" s="351"/>
      <c r="AB31" s="35"/>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BA31" s="73">
        <v>0</v>
      </c>
    </row>
    <row r="32" spans="2:53" s="36" customFormat="1" ht="30" customHeight="1">
      <c r="B32" s="444"/>
      <c r="C32" s="183" t="s">
        <v>11</v>
      </c>
      <c r="D32" s="320"/>
      <c r="E32" s="320"/>
      <c r="F32" s="320"/>
      <c r="G32" s="320">
        <v>0.207792</v>
      </c>
      <c r="H32" s="320"/>
      <c r="I32" s="320">
        <v>14.483034999999999</v>
      </c>
      <c r="J32" s="320">
        <v>42.228875000000002</v>
      </c>
      <c r="K32" s="320"/>
      <c r="L32" s="320"/>
      <c r="M32" s="320">
        <v>61.580024999999999</v>
      </c>
      <c r="N32" s="320"/>
      <c r="O32" s="320"/>
      <c r="P32" s="320"/>
      <c r="Q32" s="320">
        <v>0.137266</v>
      </c>
      <c r="R32" s="320"/>
      <c r="S32" s="320"/>
      <c r="T32" s="320"/>
      <c r="U32" s="320"/>
      <c r="V32" s="320"/>
      <c r="W32" s="320"/>
      <c r="X32" s="320"/>
      <c r="Y32" s="320">
        <v>5.0209999999999999</v>
      </c>
      <c r="Z32" s="323">
        <v>123.657993</v>
      </c>
      <c r="AA32" s="351"/>
      <c r="AB32" s="35"/>
      <c r="AC32" s="73">
        <v>0</v>
      </c>
      <c r="AD32" s="73">
        <v>0</v>
      </c>
      <c r="AE32" s="73">
        <v>0</v>
      </c>
      <c r="AF32" s="73">
        <v>0</v>
      </c>
      <c r="AG32" s="73">
        <v>0</v>
      </c>
      <c r="AH32" s="73">
        <v>0</v>
      </c>
      <c r="AI32" s="73">
        <v>0</v>
      </c>
      <c r="AJ32" s="73">
        <v>0</v>
      </c>
      <c r="AK32" s="73">
        <v>0</v>
      </c>
      <c r="AL32" s="73">
        <v>0</v>
      </c>
      <c r="AM32" s="73">
        <v>0</v>
      </c>
      <c r="AN32" s="73">
        <v>0</v>
      </c>
      <c r="AO32" s="73">
        <v>0</v>
      </c>
      <c r="AP32" s="73">
        <v>0</v>
      </c>
      <c r="AQ32" s="73">
        <v>0</v>
      </c>
      <c r="AR32" s="73">
        <v>0</v>
      </c>
      <c r="AS32" s="73">
        <v>0</v>
      </c>
      <c r="AT32" s="73">
        <v>0</v>
      </c>
      <c r="AU32" s="73">
        <v>0</v>
      </c>
      <c r="AV32" s="73">
        <v>0</v>
      </c>
      <c r="AW32" s="73">
        <v>0</v>
      </c>
      <c r="AX32" s="73">
        <v>0</v>
      </c>
      <c r="AY32" s="73">
        <v>0</v>
      </c>
      <c r="BA32" s="73">
        <v>0</v>
      </c>
    </row>
    <row r="33" spans="2:53" s="36" customFormat="1" ht="17.100000000000001" customHeight="1">
      <c r="B33" s="444"/>
      <c r="C33" s="198" t="s">
        <v>60</v>
      </c>
      <c r="D33" s="320"/>
      <c r="E33" s="320"/>
      <c r="F33" s="320"/>
      <c r="G33" s="320"/>
      <c r="H33" s="320"/>
      <c r="I33" s="320">
        <v>14.279292999999999</v>
      </c>
      <c r="J33" s="320">
        <v>34.975937999999999</v>
      </c>
      <c r="K33" s="320"/>
      <c r="L33" s="320"/>
      <c r="M33" s="320"/>
      <c r="N33" s="320"/>
      <c r="O33" s="320"/>
      <c r="P33" s="320"/>
      <c r="Q33" s="320"/>
      <c r="R33" s="320"/>
      <c r="S33" s="320"/>
      <c r="T33" s="320"/>
      <c r="U33" s="320"/>
      <c r="V33" s="320"/>
      <c r="W33" s="320"/>
      <c r="X33" s="320"/>
      <c r="Y33" s="320"/>
      <c r="Z33" s="323">
        <v>49.255230999999995</v>
      </c>
      <c r="AA33" s="351"/>
      <c r="AB33" s="35"/>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BA33" s="73">
        <v>0</v>
      </c>
    </row>
    <row r="34" spans="2:53" s="36" customFormat="1" ht="17.100000000000001" customHeight="1">
      <c r="B34" s="444"/>
      <c r="C34" s="198" t="s">
        <v>61</v>
      </c>
      <c r="D34" s="320"/>
      <c r="E34" s="320"/>
      <c r="F34" s="320"/>
      <c r="G34" s="320">
        <v>0.207792</v>
      </c>
      <c r="H34" s="320"/>
      <c r="I34" s="320">
        <v>0.20374200000000001</v>
      </c>
      <c r="J34" s="320">
        <v>7.2529370000000002</v>
      </c>
      <c r="K34" s="320"/>
      <c r="L34" s="320"/>
      <c r="M34" s="320">
        <v>61.580024999999999</v>
      </c>
      <c r="N34" s="320"/>
      <c r="O34" s="320"/>
      <c r="P34" s="320"/>
      <c r="Q34" s="320">
        <v>0.137266</v>
      </c>
      <c r="R34" s="320"/>
      <c r="S34" s="320"/>
      <c r="T34" s="320"/>
      <c r="U34" s="320"/>
      <c r="V34" s="320"/>
      <c r="W34" s="320"/>
      <c r="X34" s="320"/>
      <c r="Y34" s="320">
        <v>5.0209999999999999</v>
      </c>
      <c r="Z34" s="323">
        <v>74.402761999999996</v>
      </c>
      <c r="AA34" s="351"/>
      <c r="AB34" s="35"/>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BA34" s="73">
        <v>0</v>
      </c>
    </row>
    <row r="35" spans="2:53" s="40" customFormat="1" ht="30" customHeight="1">
      <c r="B35" s="446"/>
      <c r="C35" s="447" t="s">
        <v>105</v>
      </c>
      <c r="D35" s="320"/>
      <c r="E35" s="324"/>
      <c r="F35" s="320"/>
      <c r="G35" s="320">
        <v>0.207792</v>
      </c>
      <c r="H35" s="320"/>
      <c r="I35" s="320">
        <v>10.66408</v>
      </c>
      <c r="J35" s="320">
        <v>0.63598500000000002</v>
      </c>
      <c r="K35" s="324"/>
      <c r="L35" s="324"/>
      <c r="M35" s="320">
        <v>60</v>
      </c>
      <c r="N35" s="324"/>
      <c r="O35" s="324"/>
      <c r="P35" s="324"/>
      <c r="Q35" s="320">
        <v>0.137266</v>
      </c>
      <c r="R35" s="324"/>
      <c r="S35" s="324"/>
      <c r="T35" s="320"/>
      <c r="U35" s="320"/>
      <c r="V35" s="324"/>
      <c r="W35" s="324"/>
      <c r="X35" s="324"/>
      <c r="Y35" s="320">
        <v>5.0209999999999999</v>
      </c>
      <c r="Z35" s="323">
        <v>76.666122999999999</v>
      </c>
      <c r="AA35" s="352"/>
      <c r="AB35" s="39"/>
      <c r="AC35" s="75">
        <v>0</v>
      </c>
      <c r="AD35" s="75">
        <v>0</v>
      </c>
      <c r="AE35" s="75">
        <v>0</v>
      </c>
      <c r="AF35" s="75">
        <v>0</v>
      </c>
      <c r="AG35" s="75">
        <v>0</v>
      </c>
      <c r="AH35" s="75">
        <v>0</v>
      </c>
      <c r="AI35" s="75">
        <v>0</v>
      </c>
      <c r="AJ35" s="75">
        <v>0</v>
      </c>
      <c r="AK35" s="75">
        <v>0</v>
      </c>
      <c r="AL35" s="75">
        <v>0</v>
      </c>
      <c r="AM35" s="75">
        <v>0</v>
      </c>
      <c r="AN35" s="75">
        <v>0</v>
      </c>
      <c r="AO35" s="75">
        <v>0</v>
      </c>
      <c r="AP35" s="75">
        <v>0</v>
      </c>
      <c r="AQ35" s="75">
        <v>0</v>
      </c>
      <c r="AR35" s="75">
        <v>0</v>
      </c>
      <c r="AS35" s="75">
        <v>0</v>
      </c>
      <c r="AT35" s="75">
        <v>0</v>
      </c>
      <c r="AU35" s="75">
        <v>0</v>
      </c>
      <c r="AV35" s="75">
        <v>0</v>
      </c>
      <c r="AW35" s="75">
        <v>0</v>
      </c>
      <c r="AX35" s="75">
        <v>0</v>
      </c>
      <c r="AY35" s="75">
        <v>0</v>
      </c>
      <c r="BA35" s="75">
        <v>0</v>
      </c>
    </row>
    <row r="36" spans="2:53" s="36" customFormat="1" ht="17.100000000000001" customHeight="1">
      <c r="B36" s="445"/>
      <c r="C36" s="198" t="s">
        <v>75</v>
      </c>
      <c r="D36" s="320"/>
      <c r="E36" s="320"/>
      <c r="F36" s="320"/>
      <c r="G36" s="320"/>
      <c r="H36" s="320"/>
      <c r="I36" s="320">
        <v>3.8189549999999999</v>
      </c>
      <c r="J36" s="320">
        <v>41.592889999999997</v>
      </c>
      <c r="K36" s="320"/>
      <c r="L36" s="320"/>
      <c r="M36" s="320">
        <v>1.580025</v>
      </c>
      <c r="N36" s="320"/>
      <c r="O36" s="320"/>
      <c r="P36" s="320"/>
      <c r="Q36" s="320"/>
      <c r="R36" s="320"/>
      <c r="S36" s="320"/>
      <c r="T36" s="320"/>
      <c r="U36" s="320"/>
      <c r="V36" s="320"/>
      <c r="W36" s="320"/>
      <c r="X36" s="320"/>
      <c r="Y36" s="320"/>
      <c r="Z36" s="323">
        <v>46.991869999999999</v>
      </c>
      <c r="AA36" s="351"/>
      <c r="AB36" s="35"/>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BA36" s="73">
        <v>0</v>
      </c>
    </row>
    <row r="37" spans="2:53" s="36" customFormat="1" ht="17.100000000000001" customHeight="1">
      <c r="B37" s="445"/>
      <c r="C37" s="198" t="s">
        <v>190</v>
      </c>
      <c r="D37" s="320"/>
      <c r="E37" s="320"/>
      <c r="F37" s="320"/>
      <c r="G37" s="320"/>
      <c r="H37" s="320"/>
      <c r="I37" s="320"/>
      <c r="J37" s="320"/>
      <c r="K37" s="320"/>
      <c r="L37" s="320"/>
      <c r="M37" s="320"/>
      <c r="N37" s="320"/>
      <c r="O37" s="320"/>
      <c r="P37" s="320"/>
      <c r="Q37" s="320"/>
      <c r="R37" s="320"/>
      <c r="S37" s="320"/>
      <c r="T37" s="320"/>
      <c r="U37" s="320"/>
      <c r="V37" s="320"/>
      <c r="W37" s="320"/>
      <c r="X37" s="320"/>
      <c r="Y37" s="320"/>
      <c r="Z37" s="323">
        <v>0</v>
      </c>
      <c r="AA37" s="351"/>
      <c r="AB37" s="35"/>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BA37" s="73">
        <v>0</v>
      </c>
    </row>
    <row r="38" spans="2:53" s="36" customFormat="1" ht="17.100000000000001" customHeight="1">
      <c r="B38" s="445"/>
      <c r="C38" s="198" t="s">
        <v>106</v>
      </c>
      <c r="D38" s="320"/>
      <c r="E38" s="320"/>
      <c r="F38" s="320"/>
      <c r="G38" s="320"/>
      <c r="H38" s="320"/>
      <c r="I38" s="320"/>
      <c r="J38" s="320"/>
      <c r="K38" s="320"/>
      <c r="L38" s="320"/>
      <c r="M38" s="320"/>
      <c r="N38" s="320"/>
      <c r="O38" s="320"/>
      <c r="P38" s="320"/>
      <c r="Q38" s="320"/>
      <c r="R38" s="320"/>
      <c r="S38" s="320"/>
      <c r="T38" s="320"/>
      <c r="U38" s="320"/>
      <c r="V38" s="320"/>
      <c r="W38" s="320"/>
      <c r="X38" s="320"/>
      <c r="Y38" s="320"/>
      <c r="Z38" s="323">
        <v>0</v>
      </c>
      <c r="AA38" s="351"/>
      <c r="AB38" s="35"/>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BA38" s="73">
        <v>0</v>
      </c>
    </row>
    <row r="39" spans="2:53" s="36" customFormat="1" ht="17.100000000000001" customHeight="1">
      <c r="B39" s="445"/>
      <c r="C39" s="451" t="s">
        <v>53</v>
      </c>
      <c r="D39" s="320"/>
      <c r="E39" s="320"/>
      <c r="F39" s="320"/>
      <c r="G39" s="320"/>
      <c r="H39" s="320"/>
      <c r="I39" s="320"/>
      <c r="J39" s="320"/>
      <c r="K39" s="320"/>
      <c r="L39" s="320"/>
      <c r="M39" s="320"/>
      <c r="N39" s="320"/>
      <c r="O39" s="320"/>
      <c r="P39" s="320"/>
      <c r="Q39" s="320"/>
      <c r="R39" s="320"/>
      <c r="S39" s="320"/>
      <c r="T39" s="320"/>
      <c r="U39" s="320"/>
      <c r="V39" s="320"/>
      <c r="W39" s="320"/>
      <c r="X39" s="320"/>
      <c r="Y39" s="320"/>
      <c r="Z39" s="323">
        <v>0</v>
      </c>
      <c r="AA39" s="351"/>
      <c r="AB39" s="35"/>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BA39" s="73">
        <v>0</v>
      </c>
    </row>
    <row r="40" spans="2:53" s="36" customFormat="1" ht="17.100000000000001" customHeight="1">
      <c r="B40" s="445"/>
      <c r="C40" s="448" t="s">
        <v>162</v>
      </c>
      <c r="D40" s="320"/>
      <c r="E40" s="320"/>
      <c r="F40" s="320"/>
      <c r="G40" s="320"/>
      <c r="H40" s="320"/>
      <c r="I40" s="320"/>
      <c r="J40" s="320"/>
      <c r="K40" s="320"/>
      <c r="L40" s="320"/>
      <c r="M40" s="320"/>
      <c r="N40" s="320"/>
      <c r="O40" s="320"/>
      <c r="P40" s="320"/>
      <c r="Q40" s="320"/>
      <c r="R40" s="320"/>
      <c r="S40" s="320"/>
      <c r="T40" s="320"/>
      <c r="U40" s="320"/>
      <c r="V40" s="320"/>
      <c r="W40" s="320"/>
      <c r="X40" s="320"/>
      <c r="Y40" s="320"/>
      <c r="Z40" s="323">
        <v>0</v>
      </c>
      <c r="AA40" s="351"/>
      <c r="AB40" s="35"/>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BA40" s="73">
        <v>0</v>
      </c>
    </row>
    <row r="41" spans="2:53" s="40" customFormat="1" ht="24.95" customHeight="1">
      <c r="B41" s="446"/>
      <c r="C41" s="195" t="s">
        <v>12</v>
      </c>
      <c r="D41" s="320">
        <v>1.0874330000000001</v>
      </c>
      <c r="E41" s="324"/>
      <c r="F41" s="320">
        <v>0.43793799999999999</v>
      </c>
      <c r="G41" s="320">
        <v>0.63164100000000001</v>
      </c>
      <c r="H41" s="320">
        <v>4.4388319999999997</v>
      </c>
      <c r="I41" s="320">
        <v>485.44418000000002</v>
      </c>
      <c r="J41" s="320">
        <v>11.095297</v>
      </c>
      <c r="K41" s="324"/>
      <c r="L41" s="324"/>
      <c r="M41" s="320">
        <v>7.3220000000000001</v>
      </c>
      <c r="N41" s="324"/>
      <c r="O41" s="324"/>
      <c r="P41" s="324"/>
      <c r="Q41" s="320"/>
      <c r="R41" s="324"/>
      <c r="S41" s="324"/>
      <c r="T41" s="320"/>
      <c r="U41" s="320">
        <v>5.5224000000000002E-2</v>
      </c>
      <c r="V41" s="324"/>
      <c r="W41" s="324"/>
      <c r="X41" s="324"/>
      <c r="Y41" s="320">
        <v>1.2110000000000001E-3</v>
      </c>
      <c r="Z41" s="323">
        <v>510.51375600000006</v>
      </c>
      <c r="AA41" s="352"/>
      <c r="AB41" s="39"/>
      <c r="AC41" s="75">
        <v>0</v>
      </c>
      <c r="AD41" s="75">
        <v>0</v>
      </c>
      <c r="AE41" s="75">
        <v>0</v>
      </c>
      <c r="AF41" s="75">
        <v>0</v>
      </c>
      <c r="AG41" s="75">
        <v>0</v>
      </c>
      <c r="AH41" s="75">
        <v>0</v>
      </c>
      <c r="AI41" s="75">
        <v>0</v>
      </c>
      <c r="AJ41" s="75">
        <v>0</v>
      </c>
      <c r="AK41" s="75">
        <v>0</v>
      </c>
      <c r="AL41" s="75">
        <v>0</v>
      </c>
      <c r="AM41" s="75">
        <v>0</v>
      </c>
      <c r="AN41" s="75">
        <v>0</v>
      </c>
      <c r="AO41" s="75">
        <v>0</v>
      </c>
      <c r="AP41" s="75">
        <v>0</v>
      </c>
      <c r="AQ41" s="75">
        <v>0</v>
      </c>
      <c r="AR41" s="75">
        <v>0</v>
      </c>
      <c r="AS41" s="75">
        <v>0</v>
      </c>
      <c r="AT41" s="75">
        <v>0</v>
      </c>
      <c r="AU41" s="75">
        <v>0</v>
      </c>
      <c r="AV41" s="75">
        <v>0</v>
      </c>
      <c r="AW41" s="75">
        <v>0</v>
      </c>
      <c r="AX41" s="75">
        <v>0</v>
      </c>
      <c r="AY41" s="75">
        <v>0</v>
      </c>
      <c r="BA41" s="75">
        <v>0</v>
      </c>
    </row>
    <row r="42" spans="2:53" s="88" customFormat="1" ht="17.100000000000001" customHeight="1">
      <c r="B42" s="316"/>
      <c r="C42" s="198" t="s">
        <v>60</v>
      </c>
      <c r="D42" s="320">
        <v>1.0874330000000001</v>
      </c>
      <c r="E42" s="326"/>
      <c r="F42" s="320">
        <v>0.40300000000000002</v>
      </c>
      <c r="G42" s="320">
        <v>0.53306799999999999</v>
      </c>
      <c r="H42" s="320"/>
      <c r="I42" s="320">
        <v>241.31566000000001</v>
      </c>
      <c r="J42" s="320">
        <v>11.081267</v>
      </c>
      <c r="K42" s="326"/>
      <c r="L42" s="326"/>
      <c r="M42" s="320">
        <v>7.3220000000000001</v>
      </c>
      <c r="N42" s="326"/>
      <c r="O42" s="326"/>
      <c r="P42" s="326"/>
      <c r="Q42" s="320"/>
      <c r="R42" s="326"/>
      <c r="S42" s="326"/>
      <c r="T42" s="320"/>
      <c r="U42" s="320">
        <v>5.5224000000000002E-2</v>
      </c>
      <c r="V42" s="326"/>
      <c r="W42" s="326"/>
      <c r="X42" s="326"/>
      <c r="Y42" s="320"/>
      <c r="Z42" s="323">
        <v>261.79765200000003</v>
      </c>
      <c r="AA42" s="354"/>
      <c r="AB42" s="87"/>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BA42" s="73">
        <v>0</v>
      </c>
    </row>
    <row r="43" spans="2:53" s="36" customFormat="1" ht="17.100000000000001" customHeight="1">
      <c r="B43" s="445"/>
      <c r="C43" s="198" t="s">
        <v>61</v>
      </c>
      <c r="D43" s="320"/>
      <c r="E43" s="320"/>
      <c r="F43" s="320">
        <v>3.4937999999999997E-2</v>
      </c>
      <c r="G43" s="320">
        <v>9.8572999999999994E-2</v>
      </c>
      <c r="H43" s="320">
        <v>4.4388319999999997</v>
      </c>
      <c r="I43" s="320">
        <v>244.12852000000001</v>
      </c>
      <c r="J43" s="320">
        <v>1.4030000000000001E-2</v>
      </c>
      <c r="K43" s="320"/>
      <c r="L43" s="320"/>
      <c r="M43" s="320"/>
      <c r="N43" s="320"/>
      <c r="O43" s="320"/>
      <c r="P43" s="320"/>
      <c r="Q43" s="320"/>
      <c r="R43" s="320"/>
      <c r="S43" s="320"/>
      <c r="T43" s="320"/>
      <c r="U43" s="320"/>
      <c r="V43" s="320"/>
      <c r="W43" s="320"/>
      <c r="X43" s="320"/>
      <c r="Y43" s="320">
        <v>1.2110000000000001E-3</v>
      </c>
      <c r="Z43" s="323">
        <v>248.716104</v>
      </c>
      <c r="AA43" s="351"/>
      <c r="AB43" s="35"/>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BA43" s="73">
        <v>0</v>
      </c>
    </row>
    <row r="44" spans="2:53" s="40" customFormat="1" ht="30" customHeight="1">
      <c r="B44" s="449"/>
      <c r="C44" s="195" t="s">
        <v>55</v>
      </c>
      <c r="D44" s="325">
        <v>2.3825660000000002</v>
      </c>
      <c r="E44" s="325">
        <v>0</v>
      </c>
      <c r="F44" s="325">
        <v>0.43793799999999999</v>
      </c>
      <c r="G44" s="325">
        <v>4.9431629999999993</v>
      </c>
      <c r="H44" s="325">
        <v>220.46939499999999</v>
      </c>
      <c r="I44" s="325">
        <v>542.651749</v>
      </c>
      <c r="J44" s="325">
        <v>169.842613</v>
      </c>
      <c r="K44" s="325">
        <v>0</v>
      </c>
      <c r="L44" s="325">
        <v>0</v>
      </c>
      <c r="M44" s="325">
        <v>172.64790499999998</v>
      </c>
      <c r="N44" s="325">
        <v>0</v>
      </c>
      <c r="O44" s="325">
        <v>0</v>
      </c>
      <c r="P44" s="325">
        <v>0</v>
      </c>
      <c r="Q44" s="325">
        <v>3.8575279999999998</v>
      </c>
      <c r="R44" s="325">
        <v>0</v>
      </c>
      <c r="S44" s="325">
        <v>0</v>
      </c>
      <c r="T44" s="325">
        <v>2.8118880000000002</v>
      </c>
      <c r="U44" s="325">
        <v>0.110448</v>
      </c>
      <c r="V44" s="325">
        <v>0</v>
      </c>
      <c r="W44" s="325">
        <v>0</v>
      </c>
      <c r="X44" s="325">
        <v>0</v>
      </c>
      <c r="Y44" s="325">
        <v>8.874274999999999</v>
      </c>
      <c r="Z44" s="323">
        <v>1129.0294679999997</v>
      </c>
      <c r="AA44" s="350"/>
      <c r="AB44" s="39"/>
      <c r="AC44" s="75">
        <v>0</v>
      </c>
      <c r="AD44" s="75">
        <v>0</v>
      </c>
      <c r="AE44" s="75">
        <v>0</v>
      </c>
      <c r="AF44" s="75">
        <v>0</v>
      </c>
      <c r="AG44" s="75">
        <v>-8.8817841970012523E-15</v>
      </c>
      <c r="AH44" s="75">
        <v>0</v>
      </c>
      <c r="AI44" s="75">
        <v>0</v>
      </c>
      <c r="AJ44" s="75">
        <v>0</v>
      </c>
      <c r="AK44" s="75">
        <v>0</v>
      </c>
      <c r="AL44" s="75">
        <v>-1.865174681370263E-14</v>
      </c>
      <c r="AM44" s="75">
        <v>0</v>
      </c>
      <c r="AN44" s="75">
        <v>0</v>
      </c>
      <c r="AO44" s="75">
        <v>0</v>
      </c>
      <c r="AP44" s="75">
        <v>-1.1102230246251565E-16</v>
      </c>
      <c r="AQ44" s="75">
        <v>0</v>
      </c>
      <c r="AR44" s="75">
        <v>0</v>
      </c>
      <c r="AS44" s="75">
        <v>0</v>
      </c>
      <c r="AT44" s="75">
        <v>0</v>
      </c>
      <c r="AU44" s="75">
        <v>0</v>
      </c>
      <c r="AV44" s="75">
        <v>0</v>
      </c>
      <c r="AW44" s="75">
        <v>0</v>
      </c>
      <c r="AX44" s="75">
        <v>-1.2591924031246648E-15</v>
      </c>
      <c r="AY44" s="75">
        <v>0</v>
      </c>
      <c r="BA44" s="75">
        <v>0</v>
      </c>
    </row>
    <row r="45" spans="2:53" s="88" customFormat="1" ht="17.100000000000001" customHeight="1">
      <c r="B45" s="316"/>
      <c r="C45" s="317" t="s">
        <v>174</v>
      </c>
      <c r="D45" s="326">
        <v>1.0874330000000001</v>
      </c>
      <c r="E45" s="326"/>
      <c r="F45" s="326">
        <v>0.40300000000000002</v>
      </c>
      <c r="G45" s="326">
        <v>0.32600000000000001</v>
      </c>
      <c r="H45" s="326"/>
      <c r="I45" s="326">
        <v>236.90490600000001</v>
      </c>
      <c r="J45" s="326">
        <v>11.081267</v>
      </c>
      <c r="K45" s="326"/>
      <c r="L45" s="326"/>
      <c r="M45" s="326">
        <v>7.3220000000000001</v>
      </c>
      <c r="N45" s="326"/>
      <c r="O45" s="326"/>
      <c r="P45" s="326"/>
      <c r="Q45" s="326"/>
      <c r="R45" s="326"/>
      <c r="S45" s="326"/>
      <c r="T45" s="326"/>
      <c r="U45" s="326"/>
      <c r="V45" s="326"/>
      <c r="W45" s="326"/>
      <c r="X45" s="326"/>
      <c r="Y45" s="326"/>
      <c r="Z45" s="327">
        <v>257.12460599999997</v>
      </c>
      <c r="AA45" s="353"/>
      <c r="AB45" s="87"/>
      <c r="AC45" s="84">
        <v>0</v>
      </c>
      <c r="AD45" s="84">
        <v>0</v>
      </c>
      <c r="AE45" s="84">
        <v>0</v>
      </c>
      <c r="AF45" s="84">
        <v>0</v>
      </c>
      <c r="AG45" s="84">
        <v>0</v>
      </c>
      <c r="AH45" s="84">
        <v>0</v>
      </c>
      <c r="AI45" s="84">
        <v>0</v>
      </c>
      <c r="AJ45" s="84">
        <v>0</v>
      </c>
      <c r="AK45" s="84">
        <v>0</v>
      </c>
      <c r="AL45" s="84">
        <v>0</v>
      </c>
      <c r="AM45" s="84">
        <v>0</v>
      </c>
      <c r="AN45" s="84">
        <v>0</v>
      </c>
      <c r="AO45" s="84">
        <v>0</v>
      </c>
      <c r="AP45" s="84">
        <v>0</v>
      </c>
      <c r="AQ45" s="84">
        <v>0</v>
      </c>
      <c r="AR45" s="84">
        <v>0</v>
      </c>
      <c r="AS45" s="84">
        <v>0</v>
      </c>
      <c r="AT45" s="84">
        <v>0</v>
      </c>
      <c r="AU45" s="84">
        <v>0</v>
      </c>
      <c r="AV45" s="84">
        <v>0</v>
      </c>
      <c r="AW45" s="84">
        <v>0</v>
      </c>
      <c r="AX45" s="84">
        <v>0</v>
      </c>
      <c r="AY45" s="84">
        <v>0</v>
      </c>
      <c r="BA45" s="84">
        <v>0</v>
      </c>
    </row>
    <row r="46" spans="2:53" s="88" customFormat="1" ht="17.100000000000001" customHeight="1">
      <c r="B46" s="318"/>
      <c r="C46" s="319" t="s">
        <v>175</v>
      </c>
      <c r="D46" s="328">
        <v>1.0874330000000001</v>
      </c>
      <c r="E46" s="328"/>
      <c r="F46" s="328">
        <v>0.40300000000000002</v>
      </c>
      <c r="G46" s="328">
        <v>0.32600000000000001</v>
      </c>
      <c r="H46" s="328"/>
      <c r="I46" s="328">
        <v>228.24</v>
      </c>
      <c r="J46" s="328">
        <v>10.861739999999999</v>
      </c>
      <c r="K46" s="328"/>
      <c r="L46" s="328"/>
      <c r="M46" s="328">
        <v>7.22</v>
      </c>
      <c r="N46" s="328"/>
      <c r="O46" s="328"/>
      <c r="P46" s="328"/>
      <c r="Q46" s="328"/>
      <c r="R46" s="328"/>
      <c r="S46" s="328"/>
      <c r="T46" s="328"/>
      <c r="U46" s="328">
        <v>0.06</v>
      </c>
      <c r="V46" s="328"/>
      <c r="W46" s="328"/>
      <c r="X46" s="328"/>
      <c r="Y46" s="328"/>
      <c r="Z46" s="327">
        <v>248.198173</v>
      </c>
      <c r="AA46" s="354"/>
      <c r="AB46" s="87"/>
      <c r="AC46" s="84">
        <v>0</v>
      </c>
      <c r="AD46" s="84">
        <v>0</v>
      </c>
      <c r="AE46" s="84">
        <v>0</v>
      </c>
      <c r="AF46" s="84">
        <v>0</v>
      </c>
      <c r="AG46" s="84">
        <v>0</v>
      </c>
      <c r="AH46" s="84">
        <v>0</v>
      </c>
      <c r="AI46" s="84">
        <v>0</v>
      </c>
      <c r="AJ46" s="84">
        <v>0</v>
      </c>
      <c r="AK46" s="84">
        <v>0</v>
      </c>
      <c r="AL46" s="84">
        <v>0</v>
      </c>
      <c r="AM46" s="84">
        <v>0</v>
      </c>
      <c r="AN46" s="84">
        <v>0</v>
      </c>
      <c r="AO46" s="84">
        <v>0</v>
      </c>
      <c r="AP46" s="84">
        <v>0</v>
      </c>
      <c r="AQ46" s="84">
        <v>0</v>
      </c>
      <c r="AR46" s="84">
        <v>0</v>
      </c>
      <c r="AS46" s="84">
        <v>0</v>
      </c>
      <c r="AT46" s="84">
        <v>0</v>
      </c>
      <c r="AU46" s="84">
        <v>0</v>
      </c>
      <c r="AV46" s="84">
        <v>0</v>
      </c>
      <c r="AW46" s="84">
        <v>0</v>
      </c>
      <c r="AX46" s="84">
        <v>0</v>
      </c>
      <c r="AY46" s="84">
        <v>0</v>
      </c>
      <c r="BA46" s="84">
        <v>0</v>
      </c>
    </row>
    <row r="47" spans="2:53" s="88" customFormat="1" ht="17.100000000000001" customHeight="1">
      <c r="B47" s="318"/>
      <c r="C47" s="319" t="s">
        <v>160</v>
      </c>
      <c r="D47" s="330"/>
      <c r="E47" s="417"/>
      <c r="F47" s="330"/>
      <c r="G47" s="330"/>
      <c r="H47" s="417">
        <v>200</v>
      </c>
      <c r="I47" s="330"/>
      <c r="J47" s="330"/>
      <c r="K47" s="330"/>
      <c r="L47" s="417"/>
      <c r="M47" s="330"/>
      <c r="N47" s="417"/>
      <c r="O47" s="330"/>
      <c r="P47" s="330"/>
      <c r="Q47" s="330"/>
      <c r="R47" s="330"/>
      <c r="S47" s="417"/>
      <c r="T47" s="330"/>
      <c r="U47" s="330"/>
      <c r="V47" s="330"/>
      <c r="W47" s="417"/>
      <c r="X47" s="330"/>
      <c r="Y47" s="417">
        <v>5</v>
      </c>
      <c r="Z47" s="458">
        <v>205</v>
      </c>
      <c r="AA47" s="455"/>
      <c r="AB47" s="87"/>
      <c r="AC47" s="252"/>
      <c r="AD47" s="84">
        <v>0</v>
      </c>
      <c r="AE47" s="252"/>
      <c r="AF47" s="252"/>
      <c r="AG47" s="84">
        <v>0</v>
      </c>
      <c r="AH47" s="252"/>
      <c r="AI47" s="252"/>
      <c r="AJ47" s="252"/>
      <c r="AK47" s="84">
        <v>0</v>
      </c>
      <c r="AL47" s="252"/>
      <c r="AM47" s="84">
        <v>0</v>
      </c>
      <c r="AN47" s="252"/>
      <c r="AO47" s="252"/>
      <c r="AP47" s="252"/>
      <c r="AQ47" s="252"/>
      <c r="AR47" s="84">
        <v>0</v>
      </c>
      <c r="AS47" s="252"/>
      <c r="AT47" s="252"/>
      <c r="AU47" s="252"/>
      <c r="AV47" s="84">
        <v>0</v>
      </c>
      <c r="AW47" s="252"/>
      <c r="AX47" s="84">
        <v>0</v>
      </c>
      <c r="AY47" s="84">
        <v>0</v>
      </c>
      <c r="BA47" s="84">
        <v>0</v>
      </c>
    </row>
    <row r="48" spans="2:53" s="36" customFormat="1" ht="24.95" customHeight="1">
      <c r="B48" s="444"/>
      <c r="C48" s="452" t="s">
        <v>68</v>
      </c>
      <c r="D48" s="320"/>
      <c r="E48" s="320"/>
      <c r="F48" s="320"/>
      <c r="G48" s="320"/>
      <c r="H48" s="320"/>
      <c r="I48" s="320"/>
      <c r="J48" s="320"/>
      <c r="K48" s="320"/>
      <c r="L48" s="320"/>
      <c r="M48" s="320"/>
      <c r="N48" s="320"/>
      <c r="O48" s="320"/>
      <c r="P48" s="320"/>
      <c r="Q48" s="320"/>
      <c r="R48" s="320"/>
      <c r="S48" s="320"/>
      <c r="T48" s="320"/>
      <c r="U48" s="320"/>
      <c r="V48" s="320"/>
      <c r="W48" s="320"/>
      <c r="X48" s="320"/>
      <c r="Y48" s="320"/>
      <c r="Z48" s="331"/>
      <c r="AA48" s="355"/>
      <c r="AB48" s="35"/>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BA48" s="78">
        <v>0</v>
      </c>
    </row>
    <row r="49" spans="2:53" s="36" customFormat="1" ht="17.100000000000001" customHeight="1">
      <c r="B49" s="445"/>
      <c r="C49" s="198" t="s">
        <v>69</v>
      </c>
      <c r="D49" s="320"/>
      <c r="E49" s="320"/>
      <c r="F49" s="320"/>
      <c r="G49" s="320">
        <v>1.1764870000000001</v>
      </c>
      <c r="H49" s="320">
        <v>100</v>
      </c>
      <c r="I49" s="320">
        <v>6.3213530000000002</v>
      </c>
      <c r="J49" s="320">
        <v>15.415138000000001</v>
      </c>
      <c r="K49" s="320"/>
      <c r="L49" s="320"/>
      <c r="M49" s="320">
        <v>83.74588</v>
      </c>
      <c r="N49" s="320"/>
      <c r="O49" s="320"/>
      <c r="P49" s="320"/>
      <c r="Q49" s="548">
        <v>3.8575279999999998</v>
      </c>
      <c r="R49" s="320"/>
      <c r="S49" s="320"/>
      <c r="T49" s="320">
        <v>0.52864299999999997</v>
      </c>
      <c r="U49" s="320"/>
      <c r="V49" s="320"/>
      <c r="W49" s="320"/>
      <c r="X49" s="320"/>
      <c r="Y49" s="320">
        <v>1.736172</v>
      </c>
      <c r="Z49" s="323">
        <v>212.78120100000001</v>
      </c>
      <c r="AA49" s="355"/>
      <c r="AB49" s="35"/>
      <c r="AC49" s="73">
        <v>0</v>
      </c>
      <c r="AD49" s="73">
        <v>0</v>
      </c>
      <c r="AE49" s="73">
        <v>0</v>
      </c>
      <c r="AF49" s="73">
        <v>0</v>
      </c>
      <c r="AG49" s="73">
        <v>4.6159999999986212E-3</v>
      </c>
      <c r="AH49" s="73">
        <v>0</v>
      </c>
      <c r="AI49" s="73">
        <v>0</v>
      </c>
      <c r="AJ49" s="73">
        <v>0</v>
      </c>
      <c r="AK49" s="73">
        <v>0</v>
      </c>
      <c r="AL49" s="73">
        <v>0</v>
      </c>
      <c r="AM49" s="73">
        <v>0</v>
      </c>
      <c r="AN49" s="73">
        <v>0</v>
      </c>
      <c r="AO49" s="73">
        <v>0</v>
      </c>
      <c r="AP49" s="73">
        <v>0</v>
      </c>
      <c r="AQ49" s="73">
        <v>0</v>
      </c>
      <c r="AR49" s="73">
        <v>0</v>
      </c>
      <c r="AS49" s="73">
        <v>0</v>
      </c>
      <c r="AT49" s="73">
        <v>0.110448</v>
      </c>
      <c r="AU49" s="73">
        <v>0</v>
      </c>
      <c r="AV49" s="73">
        <v>0</v>
      </c>
      <c r="AW49" s="73">
        <v>0</v>
      </c>
      <c r="AX49" s="73">
        <v>0</v>
      </c>
      <c r="AY49" s="73">
        <v>0.11506399999962014</v>
      </c>
      <c r="BA49" s="72">
        <v>0</v>
      </c>
    </row>
    <row r="50" spans="2:53" s="36" customFormat="1" ht="17.100000000000001" customHeight="1">
      <c r="B50" s="445"/>
      <c r="C50" s="198" t="s">
        <v>70</v>
      </c>
      <c r="D50" s="548">
        <v>2.3825660000000002</v>
      </c>
      <c r="E50" s="320"/>
      <c r="F50" s="548">
        <v>0.43793799999999999</v>
      </c>
      <c r="G50" s="320">
        <v>3.7666759999999999</v>
      </c>
      <c r="H50" s="320">
        <v>118.564779</v>
      </c>
      <c r="I50" s="320">
        <v>536.33039599999995</v>
      </c>
      <c r="J50" s="320">
        <v>154.42747499999999</v>
      </c>
      <c r="K50" s="320"/>
      <c r="L50" s="320"/>
      <c r="M50" s="320">
        <v>88.902024999999995</v>
      </c>
      <c r="N50" s="320"/>
      <c r="O50" s="320"/>
      <c r="P50" s="320"/>
      <c r="Q50" s="320"/>
      <c r="R50" s="320"/>
      <c r="S50" s="320"/>
      <c r="T50" s="320">
        <v>2.283245</v>
      </c>
      <c r="U50" s="320"/>
      <c r="V50" s="320"/>
      <c r="W50" s="320"/>
      <c r="X50" s="320"/>
      <c r="Y50" s="320">
        <v>7.1381030000000001</v>
      </c>
      <c r="Z50" s="323">
        <v>914.23320299999989</v>
      </c>
      <c r="AA50" s="355"/>
      <c r="AB50" s="35"/>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BA50" s="72">
        <v>0</v>
      </c>
    </row>
    <row r="51" spans="2:53" s="36" customFormat="1" ht="17.100000000000001" customHeight="1">
      <c r="B51" s="444"/>
      <c r="C51" s="198" t="s">
        <v>71</v>
      </c>
      <c r="D51" s="320"/>
      <c r="E51" s="320"/>
      <c r="F51" s="320"/>
      <c r="G51" s="320"/>
      <c r="H51" s="320">
        <v>1.9</v>
      </c>
      <c r="I51" s="320"/>
      <c r="J51" s="320"/>
      <c r="K51" s="320"/>
      <c r="L51" s="320"/>
      <c r="M51" s="320"/>
      <c r="N51" s="320"/>
      <c r="O51" s="320"/>
      <c r="P51" s="320"/>
      <c r="Q51" s="320"/>
      <c r="R51" s="320"/>
      <c r="S51" s="320"/>
      <c r="T51" s="320"/>
      <c r="U51" s="320"/>
      <c r="V51" s="320"/>
      <c r="W51" s="320"/>
      <c r="X51" s="320"/>
      <c r="Y51" s="320"/>
      <c r="Z51" s="323">
        <v>1.9</v>
      </c>
      <c r="AA51" s="355"/>
      <c r="AB51" s="35"/>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BA51" s="72">
        <v>0</v>
      </c>
    </row>
    <row r="52" spans="2:53" s="40" customFormat="1" ht="30" customHeight="1">
      <c r="B52" s="450"/>
      <c r="C52" s="202" t="s">
        <v>124</v>
      </c>
      <c r="D52" s="333"/>
      <c r="E52" s="333"/>
      <c r="F52" s="333"/>
      <c r="G52" s="333"/>
      <c r="H52" s="333"/>
      <c r="I52" s="333"/>
      <c r="J52" s="333"/>
      <c r="K52" s="333"/>
      <c r="L52" s="333"/>
      <c r="M52" s="333"/>
      <c r="N52" s="333"/>
      <c r="O52" s="333"/>
      <c r="P52" s="333"/>
      <c r="Q52" s="333"/>
      <c r="R52" s="333"/>
      <c r="S52" s="333"/>
      <c r="T52" s="333"/>
      <c r="U52" s="333"/>
      <c r="V52" s="333"/>
      <c r="W52" s="333"/>
      <c r="X52" s="333"/>
      <c r="Y52" s="333"/>
      <c r="Z52" s="334"/>
      <c r="AA52" s="350"/>
      <c r="AB52" s="39"/>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BA52" s="79">
        <v>0</v>
      </c>
    </row>
    <row r="53" spans="2:53" s="36" customFormat="1" ht="17.100000000000001" customHeight="1">
      <c r="B53" s="444"/>
      <c r="C53" s="183" t="s">
        <v>10</v>
      </c>
      <c r="D53" s="320">
        <v>980.81804399999999</v>
      </c>
      <c r="E53" s="320"/>
      <c r="F53" s="320">
        <v>596.48942199999999</v>
      </c>
      <c r="G53" s="320">
        <v>2807.7965819999999</v>
      </c>
      <c r="H53" s="320">
        <v>674.52351099999998</v>
      </c>
      <c r="I53" s="320">
        <v>64987.701885000002</v>
      </c>
      <c r="J53" s="320">
        <v>9550.8347570000005</v>
      </c>
      <c r="K53" s="320">
        <v>240.92224300000001</v>
      </c>
      <c r="L53" s="320"/>
      <c r="M53" s="320">
        <v>570.04661599999997</v>
      </c>
      <c r="N53" s="320"/>
      <c r="O53" s="320">
        <v>0.228217</v>
      </c>
      <c r="P53" s="320">
        <v>273.86165199999999</v>
      </c>
      <c r="Q53" s="320">
        <v>614.06435399999998</v>
      </c>
      <c r="R53" s="320">
        <v>3.7987739999999999</v>
      </c>
      <c r="S53" s="320"/>
      <c r="T53" s="320">
        <v>76.116962000000001</v>
      </c>
      <c r="U53" s="320"/>
      <c r="V53" s="320">
        <v>223.60483400000001</v>
      </c>
      <c r="W53" s="320"/>
      <c r="X53" s="320">
        <v>18.89865</v>
      </c>
      <c r="Y53" s="320">
        <v>36.868268</v>
      </c>
      <c r="Z53" s="323">
        <v>81656.574771000014</v>
      </c>
      <c r="AA53" s="351"/>
      <c r="AB53" s="35"/>
      <c r="AC53" s="73">
        <v>0</v>
      </c>
      <c r="AD53" s="73">
        <v>0</v>
      </c>
      <c r="AE53" s="73">
        <v>0</v>
      </c>
      <c r="AF53" s="73">
        <v>9.9999988378840499E-7</v>
      </c>
      <c r="AG53" s="73">
        <v>0</v>
      </c>
      <c r="AH53" s="73">
        <v>0</v>
      </c>
      <c r="AI53" s="73">
        <v>0</v>
      </c>
      <c r="AJ53" s="73">
        <v>0</v>
      </c>
      <c r="AK53" s="73">
        <v>0</v>
      </c>
      <c r="AL53" s="73">
        <v>0</v>
      </c>
      <c r="AM53" s="73">
        <v>0</v>
      </c>
      <c r="AN53" s="73">
        <v>0</v>
      </c>
      <c r="AO53" s="73">
        <v>0</v>
      </c>
      <c r="AP53" s="73">
        <v>-9.9999999747524271E-7</v>
      </c>
      <c r="AQ53" s="73">
        <v>0</v>
      </c>
      <c r="AR53" s="73">
        <v>0</v>
      </c>
      <c r="AS53" s="73">
        <v>0</v>
      </c>
      <c r="AT53" s="73">
        <v>0</v>
      </c>
      <c r="AU53" s="73">
        <v>0</v>
      </c>
      <c r="AV53" s="73">
        <v>0</v>
      </c>
      <c r="AW53" s="73">
        <v>0</v>
      </c>
      <c r="AX53" s="73">
        <v>0</v>
      </c>
      <c r="AY53" s="73">
        <v>0</v>
      </c>
      <c r="BA53" s="73">
        <v>0</v>
      </c>
    </row>
    <row r="54" spans="2:53" s="36" customFormat="1" ht="17.100000000000001" customHeight="1">
      <c r="B54" s="445"/>
      <c r="C54" s="198" t="s">
        <v>60</v>
      </c>
      <c r="D54" s="320">
        <v>156.94567000000001</v>
      </c>
      <c r="E54" s="320"/>
      <c r="F54" s="320">
        <v>189.189616</v>
      </c>
      <c r="G54" s="320">
        <v>604.31102999999996</v>
      </c>
      <c r="H54" s="320">
        <v>57.131644999999999</v>
      </c>
      <c r="I54" s="320">
        <v>24084.648828000001</v>
      </c>
      <c r="J54" s="320">
        <v>6919.3306780000003</v>
      </c>
      <c r="K54" s="320">
        <v>131.01155700000001</v>
      </c>
      <c r="L54" s="320"/>
      <c r="M54" s="320">
        <v>284.13663100000002</v>
      </c>
      <c r="N54" s="320"/>
      <c r="O54" s="320"/>
      <c r="P54" s="320"/>
      <c r="Q54" s="320">
        <v>2.8000880000000001</v>
      </c>
      <c r="R54" s="320"/>
      <c r="S54" s="320"/>
      <c r="T54" s="320"/>
      <c r="U54" s="320"/>
      <c r="V54" s="320">
        <v>35.112219000000003</v>
      </c>
      <c r="W54" s="320"/>
      <c r="X54" s="320"/>
      <c r="Y54" s="320">
        <v>29.81241</v>
      </c>
      <c r="Z54" s="323">
        <v>32494.430371999999</v>
      </c>
      <c r="AA54" s="351"/>
      <c r="AB54" s="35"/>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BA54" s="73">
        <v>0</v>
      </c>
    </row>
    <row r="55" spans="2:53" s="36" customFormat="1" ht="17.100000000000001" customHeight="1">
      <c r="B55" s="445"/>
      <c r="C55" s="198" t="s">
        <v>61</v>
      </c>
      <c r="D55" s="320">
        <v>823.87237400000004</v>
      </c>
      <c r="E55" s="320"/>
      <c r="F55" s="320">
        <v>407.29980599999999</v>
      </c>
      <c r="G55" s="320">
        <v>2203.4855510000002</v>
      </c>
      <c r="H55" s="320">
        <v>617.39186600000005</v>
      </c>
      <c r="I55" s="320">
        <v>40903.053056999997</v>
      </c>
      <c r="J55" s="320">
        <v>2631.5040789999998</v>
      </c>
      <c r="K55" s="320">
        <v>109.910686</v>
      </c>
      <c r="L55" s="320"/>
      <c r="M55" s="320">
        <v>285.90998500000001</v>
      </c>
      <c r="N55" s="320"/>
      <c r="O55" s="320">
        <v>0.228217</v>
      </c>
      <c r="P55" s="320">
        <v>273.86165199999999</v>
      </c>
      <c r="Q55" s="320">
        <v>611.26426700000002</v>
      </c>
      <c r="R55" s="320">
        <v>3.7987739999999999</v>
      </c>
      <c r="S55" s="320"/>
      <c r="T55" s="320">
        <v>76.116962000000001</v>
      </c>
      <c r="U55" s="320"/>
      <c r="V55" s="320">
        <v>188.492615</v>
      </c>
      <c r="W55" s="320"/>
      <c r="X55" s="320">
        <v>18.89865</v>
      </c>
      <c r="Y55" s="320">
        <v>7.0558579999999997</v>
      </c>
      <c r="Z55" s="323">
        <v>49162.144399000004</v>
      </c>
      <c r="AA55" s="351"/>
      <c r="AB55" s="35"/>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BA55" s="73">
        <v>0</v>
      </c>
    </row>
    <row r="56" spans="2:53" s="36" customFormat="1" ht="30" customHeight="1">
      <c r="B56" s="444"/>
      <c r="C56" s="183" t="s">
        <v>11</v>
      </c>
      <c r="D56" s="320">
        <v>60.837367999999998</v>
      </c>
      <c r="E56" s="320"/>
      <c r="F56" s="320">
        <v>191.79941400000001</v>
      </c>
      <c r="G56" s="320">
        <v>783.07176000000004</v>
      </c>
      <c r="H56" s="320">
        <v>94.570267000000001</v>
      </c>
      <c r="I56" s="320">
        <v>19671.928764</v>
      </c>
      <c r="J56" s="320">
        <v>1058.3258069999999</v>
      </c>
      <c r="K56" s="320">
        <v>154.56358299999999</v>
      </c>
      <c r="L56" s="320"/>
      <c r="M56" s="320">
        <v>220.91960800000001</v>
      </c>
      <c r="N56" s="320"/>
      <c r="O56" s="320"/>
      <c r="P56" s="320">
        <v>1.0408170000000001</v>
      </c>
      <c r="Q56" s="320">
        <v>6.9161859999999997</v>
      </c>
      <c r="R56" s="320">
        <v>6.5132009999999996</v>
      </c>
      <c r="S56" s="320"/>
      <c r="T56" s="320"/>
      <c r="U56" s="320"/>
      <c r="V56" s="320">
        <v>50.474694999999997</v>
      </c>
      <c r="W56" s="320"/>
      <c r="X56" s="320"/>
      <c r="Y56" s="320">
        <v>89.210048</v>
      </c>
      <c r="Z56" s="323">
        <v>22390.171518000003</v>
      </c>
      <c r="AA56" s="351"/>
      <c r="AB56" s="35"/>
      <c r="AC56" s="73">
        <v>0</v>
      </c>
      <c r="AD56" s="73">
        <v>0</v>
      </c>
      <c r="AE56" s="73">
        <v>0</v>
      </c>
      <c r="AF56" s="73">
        <v>0</v>
      </c>
      <c r="AG56" s="73">
        <v>9.9999999747524271E-7</v>
      </c>
      <c r="AH56" s="73">
        <v>0</v>
      </c>
      <c r="AI56" s="73">
        <v>0</v>
      </c>
      <c r="AJ56" s="73">
        <v>0</v>
      </c>
      <c r="AK56" s="73">
        <v>0</v>
      </c>
      <c r="AL56" s="73">
        <v>0</v>
      </c>
      <c r="AM56" s="73">
        <v>0</v>
      </c>
      <c r="AN56" s="73">
        <v>0</v>
      </c>
      <c r="AO56" s="73">
        <v>0</v>
      </c>
      <c r="AP56" s="73">
        <v>0</v>
      </c>
      <c r="AQ56" s="73">
        <v>0</v>
      </c>
      <c r="AR56" s="73">
        <v>0</v>
      </c>
      <c r="AS56" s="73">
        <v>0</v>
      </c>
      <c r="AT56" s="73">
        <v>0</v>
      </c>
      <c r="AU56" s="73">
        <v>0</v>
      </c>
      <c r="AV56" s="73">
        <v>0</v>
      </c>
      <c r="AW56" s="73">
        <v>0</v>
      </c>
      <c r="AX56" s="73">
        <v>0</v>
      </c>
      <c r="AY56" s="73">
        <v>1.0000003385357559E-6</v>
      </c>
      <c r="BA56" s="73">
        <v>0</v>
      </c>
    </row>
    <row r="57" spans="2:53" s="36" customFormat="1" ht="17.100000000000001" customHeight="1">
      <c r="B57" s="444"/>
      <c r="C57" s="198" t="s">
        <v>60</v>
      </c>
      <c r="D57" s="320"/>
      <c r="E57" s="320"/>
      <c r="F57" s="320"/>
      <c r="G57" s="320">
        <v>71.631755999999996</v>
      </c>
      <c r="H57" s="320">
        <v>68.786652000000004</v>
      </c>
      <c r="I57" s="320">
        <v>4140.5501290000002</v>
      </c>
      <c r="J57" s="320">
        <v>188.423889</v>
      </c>
      <c r="K57" s="320"/>
      <c r="L57" s="320"/>
      <c r="M57" s="320">
        <v>66.587117000000006</v>
      </c>
      <c r="N57" s="320"/>
      <c r="O57" s="320"/>
      <c r="P57" s="320"/>
      <c r="Q57" s="320"/>
      <c r="R57" s="320"/>
      <c r="S57" s="320"/>
      <c r="T57" s="320"/>
      <c r="U57" s="320"/>
      <c r="V57" s="320"/>
      <c r="W57" s="320"/>
      <c r="X57" s="320"/>
      <c r="Y57" s="320"/>
      <c r="Z57" s="323">
        <v>4535.9795430000004</v>
      </c>
      <c r="AA57" s="351"/>
      <c r="AB57" s="35"/>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BA57" s="73">
        <v>0</v>
      </c>
    </row>
    <row r="58" spans="2:53" s="36" customFormat="1" ht="17.100000000000001" customHeight="1">
      <c r="B58" s="444"/>
      <c r="C58" s="198" t="s">
        <v>61</v>
      </c>
      <c r="D58" s="320">
        <v>60.837367999999998</v>
      </c>
      <c r="E58" s="320"/>
      <c r="F58" s="320">
        <v>191.79941400000001</v>
      </c>
      <c r="G58" s="320">
        <v>711.44000400000004</v>
      </c>
      <c r="H58" s="320">
        <v>25.783614</v>
      </c>
      <c r="I58" s="320">
        <v>15531.378634999999</v>
      </c>
      <c r="J58" s="320">
        <v>869.90191800000002</v>
      </c>
      <c r="K58" s="320">
        <v>154.56358299999999</v>
      </c>
      <c r="L58" s="320"/>
      <c r="M58" s="320">
        <v>154.332491</v>
      </c>
      <c r="N58" s="320"/>
      <c r="O58" s="320"/>
      <c r="P58" s="320">
        <v>1.0408170000000001</v>
      </c>
      <c r="Q58" s="320">
        <v>6.9161859999999997</v>
      </c>
      <c r="R58" s="320">
        <v>6.5132009999999996</v>
      </c>
      <c r="S58" s="320"/>
      <c r="T58" s="320"/>
      <c r="U58" s="320"/>
      <c r="V58" s="320">
        <v>50.474694999999997</v>
      </c>
      <c r="W58" s="320"/>
      <c r="X58" s="320"/>
      <c r="Y58" s="320">
        <v>89.210048</v>
      </c>
      <c r="Z58" s="323">
        <v>17854.191974000001</v>
      </c>
      <c r="AA58" s="351"/>
      <c r="AB58" s="35"/>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BA58" s="73">
        <v>0</v>
      </c>
    </row>
    <row r="59" spans="2:53" s="40" customFormat="1" ht="30" customHeight="1">
      <c r="B59" s="446"/>
      <c r="C59" s="447" t="s">
        <v>105</v>
      </c>
      <c r="D59" s="320">
        <v>57.519106999999998</v>
      </c>
      <c r="E59" s="324"/>
      <c r="F59" s="320">
        <v>136.12862999999999</v>
      </c>
      <c r="G59" s="320">
        <v>667.06298900000002</v>
      </c>
      <c r="H59" s="320">
        <v>94.570267000000001</v>
      </c>
      <c r="I59" s="320">
        <v>14020.457420999999</v>
      </c>
      <c r="J59" s="320">
        <v>608.46166600000004</v>
      </c>
      <c r="K59" s="320">
        <v>149.874302</v>
      </c>
      <c r="L59" s="324"/>
      <c r="M59" s="320">
        <v>163.67953900000001</v>
      </c>
      <c r="N59" s="324"/>
      <c r="O59" s="320"/>
      <c r="P59" s="320">
        <v>0.60724999999999996</v>
      </c>
      <c r="Q59" s="320"/>
      <c r="R59" s="320">
        <v>6.5132009999999996</v>
      </c>
      <c r="S59" s="324"/>
      <c r="T59" s="320"/>
      <c r="U59" s="324"/>
      <c r="V59" s="320">
        <v>50.474694999999997</v>
      </c>
      <c r="W59" s="324"/>
      <c r="X59" s="320"/>
      <c r="Y59" s="320">
        <v>89.210048</v>
      </c>
      <c r="Z59" s="323">
        <v>16044.559115</v>
      </c>
      <c r="AA59" s="352"/>
      <c r="AB59" s="39"/>
      <c r="AC59" s="75">
        <v>9.9999999747524271E-7</v>
      </c>
      <c r="AD59" s="75">
        <v>0</v>
      </c>
      <c r="AE59" s="75">
        <v>0</v>
      </c>
      <c r="AF59" s="75">
        <v>9.9999999747524271E-7</v>
      </c>
      <c r="AG59" s="75">
        <v>0</v>
      </c>
      <c r="AH59" s="75">
        <v>1.0000003385357559E-6</v>
      </c>
      <c r="AI59" s="75">
        <v>0</v>
      </c>
      <c r="AJ59" s="75">
        <v>0</v>
      </c>
      <c r="AK59" s="75">
        <v>0</v>
      </c>
      <c r="AL59" s="75">
        <v>0</v>
      </c>
      <c r="AM59" s="75">
        <v>0</v>
      </c>
      <c r="AN59" s="75">
        <v>0</v>
      </c>
      <c r="AO59" s="75">
        <v>0</v>
      </c>
      <c r="AP59" s="75">
        <v>0</v>
      </c>
      <c r="AQ59" s="75">
        <v>0</v>
      </c>
      <c r="AR59" s="75">
        <v>0</v>
      </c>
      <c r="AS59" s="75">
        <v>0</v>
      </c>
      <c r="AT59" s="75">
        <v>0</v>
      </c>
      <c r="AU59" s="75">
        <v>0</v>
      </c>
      <c r="AV59" s="75">
        <v>0</v>
      </c>
      <c r="AW59" s="75">
        <v>0</v>
      </c>
      <c r="AX59" s="75">
        <v>0</v>
      </c>
      <c r="AY59" s="75">
        <v>3.0000010156072676E-6</v>
      </c>
      <c r="BA59" s="75">
        <v>0</v>
      </c>
    </row>
    <row r="60" spans="2:53" s="36" customFormat="1" ht="17.100000000000001" customHeight="1">
      <c r="B60" s="445"/>
      <c r="C60" s="198" t="s">
        <v>75</v>
      </c>
      <c r="D60" s="320">
        <v>3.31826</v>
      </c>
      <c r="E60" s="320"/>
      <c r="F60" s="320">
        <v>55.670783999999998</v>
      </c>
      <c r="G60" s="320">
        <v>116.00877</v>
      </c>
      <c r="H60" s="320"/>
      <c r="I60" s="320">
        <v>5651.4713419999998</v>
      </c>
      <c r="J60" s="320">
        <v>449.86414100000002</v>
      </c>
      <c r="K60" s="320">
        <v>4.6892810000000003</v>
      </c>
      <c r="L60" s="320"/>
      <c r="M60" s="320">
        <v>57.240068999999998</v>
      </c>
      <c r="N60" s="320"/>
      <c r="O60" s="320"/>
      <c r="P60" s="320">
        <v>0.43356699999999998</v>
      </c>
      <c r="Q60" s="320">
        <v>6.9161859999999997</v>
      </c>
      <c r="R60" s="320"/>
      <c r="S60" s="320"/>
      <c r="T60" s="320"/>
      <c r="U60" s="320"/>
      <c r="V60" s="320"/>
      <c r="W60" s="320"/>
      <c r="X60" s="320"/>
      <c r="Y60" s="320"/>
      <c r="Z60" s="323">
        <v>6345.6124000000009</v>
      </c>
      <c r="AA60" s="351"/>
      <c r="AB60" s="35"/>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BA60" s="73">
        <v>0</v>
      </c>
    </row>
    <row r="61" spans="2:53" s="36" customFormat="1" ht="17.100000000000001" customHeight="1">
      <c r="B61" s="445"/>
      <c r="C61" s="198" t="s">
        <v>190</v>
      </c>
      <c r="D61" s="320"/>
      <c r="E61" s="320"/>
      <c r="F61" s="320"/>
      <c r="G61" s="320"/>
      <c r="H61" s="320"/>
      <c r="I61" s="320"/>
      <c r="J61" s="320"/>
      <c r="K61" s="320"/>
      <c r="L61" s="320"/>
      <c r="M61" s="320"/>
      <c r="N61" s="320"/>
      <c r="O61" s="320"/>
      <c r="P61" s="320"/>
      <c r="Q61" s="320"/>
      <c r="R61" s="320"/>
      <c r="S61" s="320"/>
      <c r="T61" s="320"/>
      <c r="U61" s="320"/>
      <c r="V61" s="320"/>
      <c r="W61" s="320"/>
      <c r="X61" s="320"/>
      <c r="Y61" s="320"/>
      <c r="Z61" s="323">
        <v>0</v>
      </c>
      <c r="AA61" s="351"/>
      <c r="AB61" s="35"/>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BA61" s="73">
        <v>0</v>
      </c>
    </row>
    <row r="62" spans="2:53" s="36" customFormat="1" ht="17.100000000000001" customHeight="1">
      <c r="B62" s="445"/>
      <c r="C62" s="198" t="s">
        <v>106</v>
      </c>
      <c r="D62" s="320"/>
      <c r="E62" s="320"/>
      <c r="F62" s="320"/>
      <c r="G62" s="320"/>
      <c r="H62" s="320"/>
      <c r="I62" s="320"/>
      <c r="J62" s="320"/>
      <c r="K62" s="320"/>
      <c r="L62" s="320"/>
      <c r="M62" s="320"/>
      <c r="N62" s="320"/>
      <c r="O62" s="320"/>
      <c r="P62" s="320"/>
      <c r="Q62" s="320"/>
      <c r="R62" s="320"/>
      <c r="S62" s="320"/>
      <c r="T62" s="320"/>
      <c r="U62" s="320"/>
      <c r="V62" s="320"/>
      <c r="W62" s="320"/>
      <c r="X62" s="320"/>
      <c r="Y62" s="320"/>
      <c r="Z62" s="323">
        <v>0</v>
      </c>
      <c r="AA62" s="351"/>
      <c r="AB62" s="35"/>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BA62" s="73">
        <v>0</v>
      </c>
    </row>
    <row r="63" spans="2:53" s="36" customFormat="1" ht="17.100000000000001" customHeight="1">
      <c r="B63" s="445"/>
      <c r="C63" s="451" t="s">
        <v>53</v>
      </c>
      <c r="D63" s="320"/>
      <c r="E63" s="320"/>
      <c r="F63" s="320"/>
      <c r="G63" s="320"/>
      <c r="H63" s="320"/>
      <c r="I63" s="320"/>
      <c r="J63" s="320"/>
      <c r="K63" s="320"/>
      <c r="L63" s="320"/>
      <c r="M63" s="320"/>
      <c r="N63" s="320"/>
      <c r="O63" s="320"/>
      <c r="P63" s="320"/>
      <c r="Q63" s="320"/>
      <c r="R63" s="320"/>
      <c r="S63" s="320"/>
      <c r="T63" s="320"/>
      <c r="U63" s="320"/>
      <c r="V63" s="320"/>
      <c r="W63" s="320"/>
      <c r="X63" s="320"/>
      <c r="Y63" s="320"/>
      <c r="Z63" s="323">
        <v>0</v>
      </c>
      <c r="AA63" s="351"/>
      <c r="AB63" s="35"/>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BA63" s="73">
        <v>0</v>
      </c>
    </row>
    <row r="64" spans="2:53" s="36" customFormat="1" ht="17.100000000000001" customHeight="1">
      <c r="B64" s="445"/>
      <c r="C64" s="448" t="s">
        <v>162</v>
      </c>
      <c r="D64" s="320"/>
      <c r="E64" s="320"/>
      <c r="F64" s="320"/>
      <c r="G64" s="320"/>
      <c r="H64" s="320"/>
      <c r="I64" s="320"/>
      <c r="J64" s="320"/>
      <c r="K64" s="320"/>
      <c r="L64" s="320"/>
      <c r="M64" s="320"/>
      <c r="N64" s="320"/>
      <c r="O64" s="320"/>
      <c r="P64" s="320"/>
      <c r="Q64" s="320"/>
      <c r="R64" s="320"/>
      <c r="S64" s="320"/>
      <c r="T64" s="320"/>
      <c r="U64" s="320"/>
      <c r="V64" s="320"/>
      <c r="W64" s="320"/>
      <c r="X64" s="320"/>
      <c r="Y64" s="320"/>
      <c r="Z64" s="323">
        <v>0</v>
      </c>
      <c r="AA64" s="351"/>
      <c r="AB64" s="35"/>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BA64" s="73">
        <v>0</v>
      </c>
    </row>
    <row r="65" spans="2:53" s="40" customFormat="1" ht="24.95" customHeight="1">
      <c r="B65" s="446"/>
      <c r="C65" s="195" t="s">
        <v>12</v>
      </c>
      <c r="D65" s="320">
        <v>133.19832099999999</v>
      </c>
      <c r="E65" s="324"/>
      <c r="F65" s="320">
        <v>230.411044</v>
      </c>
      <c r="G65" s="320">
        <v>569.80099399999995</v>
      </c>
      <c r="H65" s="320"/>
      <c r="I65" s="320">
        <v>3017.9475170000001</v>
      </c>
      <c r="J65" s="320">
        <v>2582.5195589999998</v>
      </c>
      <c r="K65" s="320">
        <v>1.6629999999999999E-2</v>
      </c>
      <c r="L65" s="324"/>
      <c r="M65" s="320">
        <v>95.584343000000004</v>
      </c>
      <c r="N65" s="324"/>
      <c r="O65" s="320"/>
      <c r="P65" s="320">
        <v>1.8793580000000001</v>
      </c>
      <c r="Q65" s="320">
        <v>685.18552599999998</v>
      </c>
      <c r="R65" s="320"/>
      <c r="S65" s="324"/>
      <c r="T65" s="320">
        <v>14.4</v>
      </c>
      <c r="U65" s="324"/>
      <c r="V65" s="320">
        <v>11.128397</v>
      </c>
      <c r="W65" s="324"/>
      <c r="X65" s="320">
        <v>0.2</v>
      </c>
      <c r="Y65" s="320"/>
      <c r="Z65" s="323">
        <v>7342.2716890000011</v>
      </c>
      <c r="AA65" s="352"/>
      <c r="AB65" s="39"/>
      <c r="AC65" s="75">
        <v>0</v>
      </c>
      <c r="AD65" s="75">
        <v>0</v>
      </c>
      <c r="AE65" s="75">
        <v>0</v>
      </c>
      <c r="AF65" s="75">
        <v>0</v>
      </c>
      <c r="AG65" s="75">
        <v>0</v>
      </c>
      <c r="AH65" s="75">
        <v>0</v>
      </c>
      <c r="AI65" s="75">
        <v>-1.0000003385357559E-6</v>
      </c>
      <c r="AJ65" s="75">
        <v>0</v>
      </c>
      <c r="AK65" s="75">
        <v>0</v>
      </c>
      <c r="AL65" s="75">
        <v>0</v>
      </c>
      <c r="AM65" s="75">
        <v>0</v>
      </c>
      <c r="AN65" s="75">
        <v>0</v>
      </c>
      <c r="AO65" s="75">
        <v>0</v>
      </c>
      <c r="AP65" s="75">
        <v>0</v>
      </c>
      <c r="AQ65" s="75">
        <v>0</v>
      </c>
      <c r="AR65" s="75">
        <v>0</v>
      </c>
      <c r="AS65" s="75">
        <v>0</v>
      </c>
      <c r="AT65" s="75">
        <v>0</v>
      </c>
      <c r="AU65" s="75">
        <v>0</v>
      </c>
      <c r="AV65" s="75">
        <v>0</v>
      </c>
      <c r="AW65" s="75">
        <v>0</v>
      </c>
      <c r="AX65" s="75">
        <v>0</v>
      </c>
      <c r="AY65" s="75">
        <v>-9.999994290410541E-7</v>
      </c>
      <c r="BA65" s="75">
        <v>0</v>
      </c>
    </row>
    <row r="66" spans="2:53" s="88" customFormat="1" ht="17.100000000000001" customHeight="1">
      <c r="B66" s="316"/>
      <c r="C66" s="198" t="s">
        <v>60</v>
      </c>
      <c r="D66" s="320">
        <v>79.523122000000001</v>
      </c>
      <c r="E66" s="326"/>
      <c r="F66" s="320">
        <v>73.77</v>
      </c>
      <c r="G66" s="320">
        <v>26.6</v>
      </c>
      <c r="H66" s="320"/>
      <c r="I66" s="320">
        <v>1190.8176840000001</v>
      </c>
      <c r="J66" s="320">
        <v>298.98494099999999</v>
      </c>
      <c r="K66" s="320"/>
      <c r="L66" s="326"/>
      <c r="M66" s="320">
        <v>74.989999999999995</v>
      </c>
      <c r="N66" s="326"/>
      <c r="O66" s="320"/>
      <c r="P66" s="320"/>
      <c r="Q66" s="320">
        <v>12.859826999999999</v>
      </c>
      <c r="R66" s="320"/>
      <c r="S66" s="326"/>
      <c r="T66" s="320">
        <v>14.4</v>
      </c>
      <c r="U66" s="326"/>
      <c r="V66" s="320"/>
      <c r="W66" s="326"/>
      <c r="X66" s="320">
        <v>0.2</v>
      </c>
      <c r="Y66" s="320"/>
      <c r="Z66" s="323">
        <v>1772.1455740000001</v>
      </c>
      <c r="AA66" s="354"/>
      <c r="AB66" s="87"/>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BA66" s="73">
        <v>0</v>
      </c>
    </row>
    <row r="67" spans="2:53" s="36" customFormat="1" ht="17.100000000000001" customHeight="1">
      <c r="B67" s="445"/>
      <c r="C67" s="198" t="s">
        <v>61</v>
      </c>
      <c r="D67" s="320">
        <v>53.675198999999999</v>
      </c>
      <c r="E67" s="320"/>
      <c r="F67" s="320">
        <v>156.64104399999999</v>
      </c>
      <c r="G67" s="320">
        <v>543.20099400000004</v>
      </c>
      <c r="H67" s="320"/>
      <c r="I67" s="320">
        <v>1827.129833</v>
      </c>
      <c r="J67" s="320">
        <v>2283.534619</v>
      </c>
      <c r="K67" s="320">
        <v>1.6629999999999999E-2</v>
      </c>
      <c r="L67" s="320"/>
      <c r="M67" s="320">
        <v>20.594342999999999</v>
      </c>
      <c r="N67" s="320"/>
      <c r="O67" s="320"/>
      <c r="P67" s="320">
        <v>1.8793580000000001</v>
      </c>
      <c r="Q67" s="320">
        <v>672.32569899999999</v>
      </c>
      <c r="R67" s="320"/>
      <c r="S67" s="320"/>
      <c r="T67" s="320"/>
      <c r="U67" s="320"/>
      <c r="V67" s="320">
        <v>11.128397</v>
      </c>
      <c r="W67" s="320"/>
      <c r="X67" s="320"/>
      <c r="Y67" s="320"/>
      <c r="Z67" s="323">
        <v>5570.1261160000004</v>
      </c>
      <c r="AA67" s="351"/>
      <c r="AB67" s="35"/>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BA67" s="73">
        <v>0</v>
      </c>
    </row>
    <row r="68" spans="2:53" s="40" customFormat="1" ht="30" customHeight="1">
      <c r="B68" s="449"/>
      <c r="C68" s="195" t="s">
        <v>56</v>
      </c>
      <c r="D68" s="325">
        <v>1174.8537329999999</v>
      </c>
      <c r="E68" s="325">
        <v>0</v>
      </c>
      <c r="F68" s="325">
        <v>1018.69988</v>
      </c>
      <c r="G68" s="325">
        <v>4160.6693359999999</v>
      </c>
      <c r="H68" s="325">
        <v>769.09377799999993</v>
      </c>
      <c r="I68" s="325">
        <v>87677.578166000007</v>
      </c>
      <c r="J68" s="325">
        <v>13191.680123</v>
      </c>
      <c r="K68" s="325">
        <v>395.502456</v>
      </c>
      <c r="L68" s="325">
        <v>0</v>
      </c>
      <c r="M68" s="325">
        <v>886.550567</v>
      </c>
      <c r="N68" s="325">
        <v>0</v>
      </c>
      <c r="O68" s="325">
        <v>0.228217</v>
      </c>
      <c r="P68" s="325">
        <v>276.78182700000002</v>
      </c>
      <c r="Q68" s="325">
        <v>1306.166066</v>
      </c>
      <c r="R68" s="325">
        <v>10.311975</v>
      </c>
      <c r="S68" s="325">
        <v>0</v>
      </c>
      <c r="T68" s="325">
        <v>90.516962000000007</v>
      </c>
      <c r="U68" s="325">
        <v>0</v>
      </c>
      <c r="V68" s="325">
        <v>285.20792599999999</v>
      </c>
      <c r="W68" s="325">
        <v>0</v>
      </c>
      <c r="X68" s="325">
        <v>19.098649999999999</v>
      </c>
      <c r="Y68" s="325">
        <v>126.078316</v>
      </c>
      <c r="Z68" s="323">
        <v>111389.017978</v>
      </c>
      <c r="AA68" s="350"/>
      <c r="AB68" s="39"/>
      <c r="AC68" s="75">
        <v>0</v>
      </c>
      <c r="AD68" s="75">
        <v>0</v>
      </c>
      <c r="AE68" s="75">
        <v>0</v>
      </c>
      <c r="AF68" s="75">
        <v>0</v>
      </c>
      <c r="AG68" s="75">
        <v>-5.6843418860808015E-14</v>
      </c>
      <c r="AH68" s="75">
        <v>4.0927261579781771E-12</v>
      </c>
      <c r="AI68" s="75">
        <v>0</v>
      </c>
      <c r="AJ68" s="75">
        <v>-7.8478890053190753E-15</v>
      </c>
      <c r="AK68" s="75">
        <v>0</v>
      </c>
      <c r="AL68" s="75">
        <v>0</v>
      </c>
      <c r="AM68" s="75">
        <v>0</v>
      </c>
      <c r="AN68" s="75">
        <v>0</v>
      </c>
      <c r="AO68" s="75">
        <v>2.8643754035329039E-14</v>
      </c>
      <c r="AP68" s="75">
        <v>0</v>
      </c>
      <c r="AQ68" s="75">
        <v>8.8817841970012523E-16</v>
      </c>
      <c r="AR68" s="75">
        <v>0</v>
      </c>
      <c r="AS68" s="75">
        <v>0</v>
      </c>
      <c r="AT68" s="75">
        <v>0</v>
      </c>
      <c r="AU68" s="75">
        <v>-2.1316282072803006E-14</v>
      </c>
      <c r="AV68" s="75">
        <v>0</v>
      </c>
      <c r="AW68" s="75">
        <v>-7.2164496600635175E-16</v>
      </c>
      <c r="AX68" s="75">
        <v>0</v>
      </c>
      <c r="AY68" s="75">
        <v>-1.4551915228366852E-11</v>
      </c>
      <c r="BA68" s="75">
        <v>0</v>
      </c>
    </row>
    <row r="69" spans="2:53" s="88" customFormat="1" ht="17.100000000000001" customHeight="1">
      <c r="B69" s="316"/>
      <c r="C69" s="317" t="s">
        <v>174</v>
      </c>
      <c r="D69" s="326"/>
      <c r="E69" s="326"/>
      <c r="F69" s="326"/>
      <c r="G69" s="326"/>
      <c r="H69" s="326"/>
      <c r="I69" s="326">
        <v>4.6161099999999999</v>
      </c>
      <c r="J69" s="326">
        <v>6.96976</v>
      </c>
      <c r="K69" s="326"/>
      <c r="L69" s="326"/>
      <c r="M69" s="326">
        <v>2.088959</v>
      </c>
      <c r="N69" s="326"/>
      <c r="O69" s="326"/>
      <c r="P69" s="326"/>
      <c r="Q69" s="326"/>
      <c r="R69" s="326"/>
      <c r="S69" s="326"/>
      <c r="T69" s="326"/>
      <c r="U69" s="326"/>
      <c r="V69" s="326"/>
      <c r="W69" s="326"/>
      <c r="X69" s="326"/>
      <c r="Y69" s="326"/>
      <c r="Z69" s="327">
        <v>13.674828999999999</v>
      </c>
      <c r="AA69" s="353"/>
      <c r="AB69" s="87"/>
      <c r="AC69" s="84">
        <v>0</v>
      </c>
      <c r="AD69" s="84">
        <v>0</v>
      </c>
      <c r="AE69" s="84">
        <v>0</v>
      </c>
      <c r="AF69" s="84">
        <v>0</v>
      </c>
      <c r="AG69" s="84">
        <v>0</v>
      </c>
      <c r="AH69" s="84">
        <v>0</v>
      </c>
      <c r="AI69" s="84">
        <v>0</v>
      </c>
      <c r="AJ69" s="84">
        <v>0</v>
      </c>
      <c r="AK69" s="84">
        <v>0</v>
      </c>
      <c r="AL69" s="84">
        <v>0</v>
      </c>
      <c r="AM69" s="84">
        <v>0</v>
      </c>
      <c r="AN69" s="84">
        <v>0</v>
      </c>
      <c r="AO69" s="84">
        <v>0</v>
      </c>
      <c r="AP69" s="84">
        <v>0</v>
      </c>
      <c r="AQ69" s="84">
        <v>0</v>
      </c>
      <c r="AR69" s="84">
        <v>0</v>
      </c>
      <c r="AS69" s="84">
        <v>0</v>
      </c>
      <c r="AT69" s="84">
        <v>0</v>
      </c>
      <c r="AU69" s="84">
        <v>0</v>
      </c>
      <c r="AV69" s="84">
        <v>0</v>
      </c>
      <c r="AW69" s="84">
        <v>0</v>
      </c>
      <c r="AX69" s="84">
        <v>0</v>
      </c>
      <c r="AY69" s="84">
        <v>0</v>
      </c>
      <c r="BA69" s="84">
        <v>0</v>
      </c>
    </row>
    <row r="70" spans="2:53" s="88" customFormat="1" ht="17.100000000000001" customHeight="1">
      <c r="B70" s="318"/>
      <c r="C70" s="319" t="s">
        <v>175</v>
      </c>
      <c r="D70" s="328">
        <v>28.083725999999999</v>
      </c>
      <c r="E70" s="328"/>
      <c r="F70" s="328">
        <v>8.8000000000000007</v>
      </c>
      <c r="G70" s="328">
        <v>2.6</v>
      </c>
      <c r="H70" s="328"/>
      <c r="I70" s="328">
        <v>791.29</v>
      </c>
      <c r="J70" s="328">
        <v>104.376142</v>
      </c>
      <c r="K70" s="328"/>
      <c r="L70" s="328"/>
      <c r="M70" s="328">
        <v>0.6</v>
      </c>
      <c r="N70" s="328"/>
      <c r="O70" s="328"/>
      <c r="P70" s="328"/>
      <c r="Q70" s="328">
        <v>3.7174489999999998</v>
      </c>
      <c r="R70" s="328"/>
      <c r="S70" s="328"/>
      <c r="T70" s="328">
        <v>13.7</v>
      </c>
      <c r="U70" s="328"/>
      <c r="V70" s="328"/>
      <c r="W70" s="328"/>
      <c r="X70" s="328">
        <v>0.2</v>
      </c>
      <c r="Y70" s="328"/>
      <c r="Z70" s="327">
        <v>953.36731700000007</v>
      </c>
      <c r="AA70" s="354"/>
      <c r="AB70" s="87"/>
      <c r="AC70" s="84">
        <v>0</v>
      </c>
      <c r="AD70" s="84">
        <v>0</v>
      </c>
      <c r="AE70" s="84">
        <v>0</v>
      </c>
      <c r="AF70" s="84">
        <v>0</v>
      </c>
      <c r="AG70" s="84">
        <v>0</v>
      </c>
      <c r="AH70" s="84">
        <v>0</v>
      </c>
      <c r="AI70" s="84">
        <v>0</v>
      </c>
      <c r="AJ70" s="84">
        <v>0</v>
      </c>
      <c r="AK70" s="84">
        <v>0</v>
      </c>
      <c r="AL70" s="84">
        <v>0</v>
      </c>
      <c r="AM70" s="84">
        <v>0</v>
      </c>
      <c r="AN70" s="84">
        <v>0</v>
      </c>
      <c r="AO70" s="84">
        <v>0</v>
      </c>
      <c r="AP70" s="84">
        <v>0</v>
      </c>
      <c r="AQ70" s="84">
        <v>0</v>
      </c>
      <c r="AR70" s="84">
        <v>0</v>
      </c>
      <c r="AS70" s="84">
        <v>0</v>
      </c>
      <c r="AT70" s="84">
        <v>0</v>
      </c>
      <c r="AU70" s="84">
        <v>0</v>
      </c>
      <c r="AV70" s="84">
        <v>0</v>
      </c>
      <c r="AW70" s="84">
        <v>0</v>
      </c>
      <c r="AX70" s="84">
        <v>0</v>
      </c>
      <c r="AY70" s="84">
        <v>0</v>
      </c>
      <c r="BA70" s="84">
        <v>0</v>
      </c>
    </row>
    <row r="71" spans="2:53" s="36" customFormat="1" ht="24.95" customHeight="1">
      <c r="B71" s="444"/>
      <c r="C71" s="452" t="s">
        <v>67</v>
      </c>
      <c r="D71" s="320"/>
      <c r="E71" s="320"/>
      <c r="F71" s="320"/>
      <c r="G71" s="320"/>
      <c r="H71" s="320"/>
      <c r="I71" s="320"/>
      <c r="J71" s="320"/>
      <c r="K71" s="320"/>
      <c r="L71" s="320"/>
      <c r="M71" s="320"/>
      <c r="N71" s="320"/>
      <c r="O71" s="320"/>
      <c r="P71" s="320"/>
      <c r="Q71" s="320"/>
      <c r="R71" s="320"/>
      <c r="S71" s="320"/>
      <c r="T71" s="320"/>
      <c r="U71" s="320"/>
      <c r="V71" s="320"/>
      <c r="W71" s="320"/>
      <c r="X71" s="320"/>
      <c r="Y71" s="320"/>
      <c r="Z71" s="331"/>
      <c r="AA71" s="355"/>
      <c r="AB71" s="35"/>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BA71" s="78">
        <v>0</v>
      </c>
    </row>
    <row r="72" spans="2:53" s="36" customFormat="1" ht="17.100000000000001" customHeight="1">
      <c r="B72" s="445"/>
      <c r="C72" s="198" t="s">
        <v>69</v>
      </c>
      <c r="D72" s="320">
        <v>1174.4745290000001</v>
      </c>
      <c r="E72" s="320"/>
      <c r="F72" s="320">
        <v>1012.818379</v>
      </c>
      <c r="G72" s="320">
        <v>3545.831854</v>
      </c>
      <c r="H72" s="320">
        <v>517.20817999999997</v>
      </c>
      <c r="I72" s="320">
        <v>86813.240757000007</v>
      </c>
      <c r="J72" s="320">
        <v>12599.069398</v>
      </c>
      <c r="K72" s="320">
        <v>313.74003399999998</v>
      </c>
      <c r="L72" s="320"/>
      <c r="M72" s="320">
        <v>836.59306400000003</v>
      </c>
      <c r="N72" s="320"/>
      <c r="O72" s="320">
        <v>0.228217</v>
      </c>
      <c r="P72" s="320">
        <v>276.47823899999997</v>
      </c>
      <c r="Q72" s="320">
        <v>1306.1660670000001</v>
      </c>
      <c r="R72" s="320">
        <v>10.021011</v>
      </c>
      <c r="S72" s="320"/>
      <c r="T72" s="320">
        <v>90.391126</v>
      </c>
      <c r="U72" s="320"/>
      <c r="V72" s="549">
        <v>191.31937500000001</v>
      </c>
      <c r="W72" s="320"/>
      <c r="X72" s="320">
        <v>19.098649999999999</v>
      </c>
      <c r="Y72" s="320">
        <v>123.303376</v>
      </c>
      <c r="Z72" s="323">
        <v>108829.982256</v>
      </c>
      <c r="AA72" s="355"/>
      <c r="AB72" s="35"/>
      <c r="AC72" s="73">
        <v>0</v>
      </c>
      <c r="AD72" s="73">
        <v>0</v>
      </c>
      <c r="AE72" s="73">
        <v>0</v>
      </c>
      <c r="AF72" s="73">
        <v>9.999994290410541E-7</v>
      </c>
      <c r="AG72" s="73">
        <v>0</v>
      </c>
      <c r="AH72" s="73">
        <v>0</v>
      </c>
      <c r="AI72" s="73">
        <v>0</v>
      </c>
      <c r="AJ72" s="73">
        <v>-9.9999999747524271E-7</v>
      </c>
      <c r="AK72" s="73">
        <v>0</v>
      </c>
      <c r="AL72" s="73">
        <v>0</v>
      </c>
      <c r="AM72" s="73">
        <v>0</v>
      </c>
      <c r="AN72" s="73">
        <v>0</v>
      </c>
      <c r="AO72" s="73">
        <v>0</v>
      </c>
      <c r="AP72" s="73">
        <v>-1.0000001111620804E-6</v>
      </c>
      <c r="AQ72" s="73">
        <v>0</v>
      </c>
      <c r="AR72" s="73">
        <v>0</v>
      </c>
      <c r="AS72" s="73">
        <v>0</v>
      </c>
      <c r="AT72" s="73">
        <v>0</v>
      </c>
      <c r="AU72" s="73">
        <v>0</v>
      </c>
      <c r="AV72" s="73">
        <v>0</v>
      </c>
      <c r="AW72" s="73">
        <v>0</v>
      </c>
      <c r="AX72" s="73">
        <v>-9.9999999747524271E-7</v>
      </c>
      <c r="AY72" s="73">
        <v>-2.0000006770715117E-6</v>
      </c>
      <c r="BA72" s="72">
        <v>0</v>
      </c>
    </row>
    <row r="73" spans="2:53" s="36" customFormat="1" ht="17.100000000000001" customHeight="1">
      <c r="B73" s="445"/>
      <c r="C73" s="198" t="s">
        <v>70</v>
      </c>
      <c r="D73" s="320">
        <v>0.37920399999999999</v>
      </c>
      <c r="E73" s="320"/>
      <c r="F73" s="320">
        <v>5.8815010000000001</v>
      </c>
      <c r="G73" s="320">
        <v>614.83748100000003</v>
      </c>
      <c r="H73" s="320">
        <v>251.88559799999999</v>
      </c>
      <c r="I73" s="320">
        <v>858.54728399999999</v>
      </c>
      <c r="J73" s="320">
        <v>592.610725</v>
      </c>
      <c r="K73" s="320">
        <v>81.762422999999998</v>
      </c>
      <c r="L73" s="320"/>
      <c r="M73" s="320">
        <v>49.957503000000003</v>
      </c>
      <c r="N73" s="320"/>
      <c r="O73" s="320"/>
      <c r="P73" s="320">
        <v>0.30358800000000002</v>
      </c>
      <c r="Q73" s="320"/>
      <c r="R73" s="320">
        <v>0.290964</v>
      </c>
      <c r="S73" s="320"/>
      <c r="T73" s="320">
        <v>0.125836</v>
      </c>
      <c r="U73" s="320"/>
      <c r="V73" s="320">
        <v>93.888551000000007</v>
      </c>
      <c r="W73" s="320"/>
      <c r="X73" s="320"/>
      <c r="Y73" s="320">
        <v>2.7749410000000001</v>
      </c>
      <c r="Z73" s="323">
        <v>2553.2455990000003</v>
      </c>
      <c r="AA73" s="355"/>
      <c r="AB73" s="35"/>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BA73" s="78">
        <v>0</v>
      </c>
    </row>
    <row r="74" spans="2:53" s="36" customFormat="1" ht="17.100000000000001" customHeight="1">
      <c r="B74" s="444"/>
      <c r="C74" s="198" t="s">
        <v>71</v>
      </c>
      <c r="D74" s="320"/>
      <c r="E74" s="320"/>
      <c r="F74" s="320"/>
      <c r="G74" s="320"/>
      <c r="H74" s="320"/>
      <c r="I74" s="320">
        <v>5.7901249999999997</v>
      </c>
      <c r="J74" s="320"/>
      <c r="K74" s="320"/>
      <c r="L74" s="320"/>
      <c r="M74" s="320"/>
      <c r="N74" s="320"/>
      <c r="O74" s="320"/>
      <c r="P74" s="320"/>
      <c r="Q74" s="320"/>
      <c r="R74" s="320"/>
      <c r="S74" s="320"/>
      <c r="T74" s="320"/>
      <c r="U74" s="320"/>
      <c r="V74" s="320"/>
      <c r="W74" s="320"/>
      <c r="X74" s="320"/>
      <c r="Y74" s="320"/>
      <c r="Z74" s="323">
        <v>5.7901249999999997</v>
      </c>
      <c r="AA74" s="355"/>
      <c r="AB74" s="35"/>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BA74" s="78">
        <v>0</v>
      </c>
    </row>
    <row r="75" spans="2:53" s="40" customFormat="1" ht="30" customHeight="1">
      <c r="B75" s="450"/>
      <c r="C75" s="202" t="s">
        <v>125</v>
      </c>
      <c r="D75" s="333"/>
      <c r="E75" s="333"/>
      <c r="F75" s="333"/>
      <c r="G75" s="333"/>
      <c r="H75" s="333"/>
      <c r="I75" s="333"/>
      <c r="J75" s="333"/>
      <c r="K75" s="333"/>
      <c r="L75" s="333"/>
      <c r="M75" s="333"/>
      <c r="N75" s="333"/>
      <c r="O75" s="333"/>
      <c r="P75" s="333"/>
      <c r="Q75" s="333"/>
      <c r="R75" s="333"/>
      <c r="S75" s="333"/>
      <c r="T75" s="333"/>
      <c r="U75" s="333"/>
      <c r="V75" s="333"/>
      <c r="W75" s="333"/>
      <c r="X75" s="333"/>
      <c r="Y75" s="333"/>
      <c r="Z75" s="334"/>
      <c r="AA75" s="350"/>
      <c r="AB75" s="39"/>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BA75" s="79">
        <v>0</v>
      </c>
    </row>
    <row r="76" spans="2:53" s="36" customFormat="1" ht="17.100000000000001" customHeight="1">
      <c r="B76" s="444"/>
      <c r="C76" s="183" t="s">
        <v>10</v>
      </c>
      <c r="D76" s="320"/>
      <c r="E76" s="320"/>
      <c r="F76" s="320"/>
      <c r="G76" s="320"/>
      <c r="H76" s="320"/>
      <c r="I76" s="320">
        <v>57.25</v>
      </c>
      <c r="J76" s="320"/>
      <c r="K76" s="320"/>
      <c r="L76" s="320"/>
      <c r="M76" s="320"/>
      <c r="N76" s="320"/>
      <c r="O76" s="320"/>
      <c r="P76" s="320"/>
      <c r="Q76" s="320"/>
      <c r="R76" s="320"/>
      <c r="S76" s="320"/>
      <c r="T76" s="320"/>
      <c r="U76" s="320"/>
      <c r="V76" s="320"/>
      <c r="W76" s="320"/>
      <c r="X76" s="320"/>
      <c r="Y76" s="320"/>
      <c r="Z76" s="323">
        <v>57.25</v>
      </c>
      <c r="AA76" s="351"/>
      <c r="AB76" s="35"/>
      <c r="AC76" s="73">
        <v>0</v>
      </c>
      <c r="AD76" s="73">
        <v>0</v>
      </c>
      <c r="AE76" s="73">
        <v>0</v>
      </c>
      <c r="AF76" s="73">
        <v>0</v>
      </c>
      <c r="AG76" s="73">
        <v>0</v>
      </c>
      <c r="AH76" s="73">
        <v>0</v>
      </c>
      <c r="AI76" s="73">
        <v>0</v>
      </c>
      <c r="AJ76" s="73">
        <v>0</v>
      </c>
      <c r="AK76" s="73">
        <v>0</v>
      </c>
      <c r="AL76" s="73">
        <v>0</v>
      </c>
      <c r="AM76" s="73">
        <v>0</v>
      </c>
      <c r="AN76" s="73">
        <v>0</v>
      </c>
      <c r="AO76" s="73">
        <v>0</v>
      </c>
      <c r="AP76" s="73">
        <v>0</v>
      </c>
      <c r="AQ76" s="73">
        <v>0</v>
      </c>
      <c r="AR76" s="73">
        <v>0</v>
      </c>
      <c r="AS76" s="73">
        <v>0</v>
      </c>
      <c r="AT76" s="73">
        <v>0</v>
      </c>
      <c r="AU76" s="73">
        <v>0</v>
      </c>
      <c r="AV76" s="73">
        <v>0</v>
      </c>
      <c r="AW76" s="73">
        <v>0</v>
      </c>
      <c r="AX76" s="73">
        <v>0</v>
      </c>
      <c r="AY76" s="73">
        <v>0</v>
      </c>
      <c r="BA76" s="73">
        <v>0</v>
      </c>
    </row>
    <row r="77" spans="2:53" s="36" customFormat="1" ht="17.100000000000001" customHeight="1">
      <c r="B77" s="445"/>
      <c r="C77" s="198" t="s">
        <v>60</v>
      </c>
      <c r="D77" s="320"/>
      <c r="E77" s="320"/>
      <c r="F77" s="320"/>
      <c r="G77" s="320"/>
      <c r="H77" s="320"/>
      <c r="I77" s="320"/>
      <c r="J77" s="320"/>
      <c r="K77" s="320"/>
      <c r="L77" s="320"/>
      <c r="M77" s="320"/>
      <c r="N77" s="320"/>
      <c r="O77" s="320"/>
      <c r="P77" s="320"/>
      <c r="Q77" s="320"/>
      <c r="R77" s="320"/>
      <c r="S77" s="320"/>
      <c r="T77" s="320"/>
      <c r="U77" s="320"/>
      <c r="V77" s="320"/>
      <c r="W77" s="320"/>
      <c r="X77" s="320"/>
      <c r="Y77" s="320"/>
      <c r="Z77" s="323">
        <v>0</v>
      </c>
      <c r="AA77" s="351"/>
      <c r="AB77" s="35"/>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BA77" s="73">
        <v>0</v>
      </c>
    </row>
    <row r="78" spans="2:53" s="36" customFormat="1" ht="17.100000000000001" customHeight="1">
      <c r="B78" s="445"/>
      <c r="C78" s="198" t="s">
        <v>61</v>
      </c>
      <c r="D78" s="320"/>
      <c r="E78" s="320"/>
      <c r="F78" s="320"/>
      <c r="G78" s="320"/>
      <c r="H78" s="320"/>
      <c r="I78" s="320">
        <v>57.25</v>
      </c>
      <c r="J78" s="320"/>
      <c r="K78" s="320"/>
      <c r="L78" s="320"/>
      <c r="M78" s="320"/>
      <c r="N78" s="320"/>
      <c r="O78" s="320"/>
      <c r="P78" s="320"/>
      <c r="Q78" s="320"/>
      <c r="R78" s="320"/>
      <c r="S78" s="320"/>
      <c r="T78" s="320"/>
      <c r="U78" s="320"/>
      <c r="V78" s="320"/>
      <c r="W78" s="320"/>
      <c r="X78" s="320"/>
      <c r="Y78" s="320"/>
      <c r="Z78" s="323">
        <v>57.25</v>
      </c>
      <c r="AA78" s="351"/>
      <c r="AB78" s="35"/>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BA78" s="73">
        <v>0</v>
      </c>
    </row>
    <row r="79" spans="2:53" s="36" customFormat="1" ht="30" customHeight="1">
      <c r="B79" s="444"/>
      <c r="C79" s="183" t="s">
        <v>11</v>
      </c>
      <c r="D79" s="320"/>
      <c r="E79" s="320"/>
      <c r="F79" s="320"/>
      <c r="G79" s="320"/>
      <c r="H79" s="320"/>
      <c r="I79" s="320"/>
      <c r="J79" s="320"/>
      <c r="K79" s="320"/>
      <c r="L79" s="320"/>
      <c r="M79" s="320"/>
      <c r="N79" s="320"/>
      <c r="O79" s="320"/>
      <c r="P79" s="320"/>
      <c r="Q79" s="320"/>
      <c r="R79" s="320"/>
      <c r="S79" s="320"/>
      <c r="T79" s="320"/>
      <c r="U79" s="320"/>
      <c r="V79" s="320"/>
      <c r="W79" s="320"/>
      <c r="X79" s="320"/>
      <c r="Y79" s="320"/>
      <c r="Z79" s="323">
        <v>0</v>
      </c>
      <c r="AA79" s="351"/>
      <c r="AB79" s="35"/>
      <c r="AC79" s="73">
        <v>0</v>
      </c>
      <c r="AD79" s="73">
        <v>0</v>
      </c>
      <c r="AE79" s="73">
        <v>0</v>
      </c>
      <c r="AF79" s="73">
        <v>0</v>
      </c>
      <c r="AG79" s="73">
        <v>0</v>
      </c>
      <c r="AH79" s="73">
        <v>0</v>
      </c>
      <c r="AI79" s="73">
        <v>0</v>
      </c>
      <c r="AJ79" s="73">
        <v>0</v>
      </c>
      <c r="AK79" s="73">
        <v>0</v>
      </c>
      <c r="AL79" s="73">
        <v>0</v>
      </c>
      <c r="AM79" s="73">
        <v>0</v>
      </c>
      <c r="AN79" s="73">
        <v>0</v>
      </c>
      <c r="AO79" s="73">
        <v>0</v>
      </c>
      <c r="AP79" s="73">
        <v>0</v>
      </c>
      <c r="AQ79" s="73">
        <v>0</v>
      </c>
      <c r="AR79" s="73">
        <v>0</v>
      </c>
      <c r="AS79" s="73">
        <v>0</v>
      </c>
      <c r="AT79" s="73">
        <v>0</v>
      </c>
      <c r="AU79" s="73">
        <v>0</v>
      </c>
      <c r="AV79" s="73">
        <v>0</v>
      </c>
      <c r="AW79" s="73">
        <v>0</v>
      </c>
      <c r="AX79" s="73">
        <v>0</v>
      </c>
      <c r="AY79" s="73">
        <v>0</v>
      </c>
      <c r="BA79" s="73">
        <v>0</v>
      </c>
    </row>
    <row r="80" spans="2:53" s="36" customFormat="1" ht="17.100000000000001" customHeight="1">
      <c r="B80" s="444"/>
      <c r="C80" s="198" t="s">
        <v>60</v>
      </c>
      <c r="D80" s="320"/>
      <c r="E80" s="320"/>
      <c r="F80" s="320"/>
      <c r="G80" s="320"/>
      <c r="H80" s="320"/>
      <c r="I80" s="320"/>
      <c r="J80" s="320"/>
      <c r="K80" s="320"/>
      <c r="L80" s="320"/>
      <c r="M80" s="320"/>
      <c r="N80" s="320"/>
      <c r="O80" s="320"/>
      <c r="P80" s="320"/>
      <c r="Q80" s="320"/>
      <c r="R80" s="320"/>
      <c r="S80" s="320"/>
      <c r="T80" s="320"/>
      <c r="U80" s="320"/>
      <c r="V80" s="320"/>
      <c r="W80" s="320"/>
      <c r="X80" s="320"/>
      <c r="Y80" s="320"/>
      <c r="Z80" s="323">
        <v>0</v>
      </c>
      <c r="AA80" s="351"/>
      <c r="AB80" s="35"/>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BA80" s="73">
        <v>0</v>
      </c>
    </row>
    <row r="81" spans="2:53" s="36" customFormat="1" ht="17.100000000000001" customHeight="1">
      <c r="B81" s="444"/>
      <c r="C81" s="198" t="s">
        <v>61</v>
      </c>
      <c r="D81" s="320"/>
      <c r="E81" s="320"/>
      <c r="F81" s="320"/>
      <c r="G81" s="320"/>
      <c r="H81" s="320"/>
      <c r="I81" s="320"/>
      <c r="J81" s="320"/>
      <c r="K81" s="320"/>
      <c r="L81" s="320"/>
      <c r="M81" s="320"/>
      <c r="N81" s="320"/>
      <c r="O81" s="320"/>
      <c r="P81" s="320"/>
      <c r="Q81" s="320"/>
      <c r="R81" s="320"/>
      <c r="S81" s="320"/>
      <c r="T81" s="320"/>
      <c r="U81" s="320"/>
      <c r="V81" s="320"/>
      <c r="W81" s="320"/>
      <c r="X81" s="320"/>
      <c r="Y81" s="320"/>
      <c r="Z81" s="323">
        <v>0</v>
      </c>
      <c r="AA81" s="351"/>
      <c r="AB81" s="35"/>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BA81" s="73">
        <v>0</v>
      </c>
    </row>
    <row r="82" spans="2:53" s="40" customFormat="1" ht="30" customHeight="1">
      <c r="B82" s="446"/>
      <c r="C82" s="447" t="s">
        <v>105</v>
      </c>
      <c r="D82" s="324"/>
      <c r="E82" s="324"/>
      <c r="F82" s="324"/>
      <c r="G82" s="324"/>
      <c r="H82" s="324"/>
      <c r="I82" s="324"/>
      <c r="J82" s="324"/>
      <c r="K82" s="324"/>
      <c r="L82" s="324"/>
      <c r="M82" s="324"/>
      <c r="N82" s="324"/>
      <c r="O82" s="324"/>
      <c r="P82" s="324"/>
      <c r="Q82" s="324"/>
      <c r="R82" s="324"/>
      <c r="S82" s="324"/>
      <c r="T82" s="324"/>
      <c r="U82" s="324"/>
      <c r="V82" s="324"/>
      <c r="W82" s="324"/>
      <c r="X82" s="324"/>
      <c r="Y82" s="324"/>
      <c r="Z82" s="323">
        <v>0</v>
      </c>
      <c r="AA82" s="352"/>
      <c r="AB82" s="39"/>
      <c r="AC82" s="75">
        <v>0</v>
      </c>
      <c r="AD82" s="75">
        <v>0</v>
      </c>
      <c r="AE82" s="75">
        <v>0</v>
      </c>
      <c r="AF82" s="75">
        <v>0</v>
      </c>
      <c r="AG82" s="75">
        <v>0</v>
      </c>
      <c r="AH82" s="75">
        <v>0</v>
      </c>
      <c r="AI82" s="75">
        <v>0</v>
      </c>
      <c r="AJ82" s="75">
        <v>0</v>
      </c>
      <c r="AK82" s="75">
        <v>0</v>
      </c>
      <c r="AL82" s="75">
        <v>0</v>
      </c>
      <c r="AM82" s="75">
        <v>0</v>
      </c>
      <c r="AN82" s="75">
        <v>0</v>
      </c>
      <c r="AO82" s="75">
        <v>0</v>
      </c>
      <c r="AP82" s="75">
        <v>0</v>
      </c>
      <c r="AQ82" s="75">
        <v>0</v>
      </c>
      <c r="AR82" s="75">
        <v>0</v>
      </c>
      <c r="AS82" s="75">
        <v>0</v>
      </c>
      <c r="AT82" s="75">
        <v>0</v>
      </c>
      <c r="AU82" s="75">
        <v>0</v>
      </c>
      <c r="AV82" s="75">
        <v>0</v>
      </c>
      <c r="AW82" s="75">
        <v>0</v>
      </c>
      <c r="AX82" s="75">
        <v>0</v>
      </c>
      <c r="AY82" s="75">
        <v>0</v>
      </c>
      <c r="BA82" s="75">
        <v>0</v>
      </c>
    </row>
    <row r="83" spans="2:53" s="36" customFormat="1" ht="17.100000000000001" customHeight="1">
      <c r="B83" s="445"/>
      <c r="C83" s="198" t="s">
        <v>75</v>
      </c>
      <c r="D83" s="320"/>
      <c r="E83" s="320"/>
      <c r="F83" s="320"/>
      <c r="G83" s="320"/>
      <c r="H83" s="320"/>
      <c r="I83" s="320"/>
      <c r="J83" s="320"/>
      <c r="K83" s="320"/>
      <c r="L83" s="320"/>
      <c r="M83" s="320"/>
      <c r="N83" s="320"/>
      <c r="O83" s="320"/>
      <c r="P83" s="320"/>
      <c r="Q83" s="320"/>
      <c r="R83" s="320"/>
      <c r="S83" s="320"/>
      <c r="T83" s="320"/>
      <c r="U83" s="320"/>
      <c r="V83" s="320"/>
      <c r="W83" s="320"/>
      <c r="X83" s="320"/>
      <c r="Y83" s="320"/>
      <c r="Z83" s="323">
        <v>0</v>
      </c>
      <c r="AA83" s="351"/>
      <c r="AB83" s="35"/>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BA83" s="73">
        <v>0</v>
      </c>
    </row>
    <row r="84" spans="2:53" s="36" customFormat="1" ht="17.100000000000001" customHeight="1">
      <c r="B84" s="445"/>
      <c r="C84" s="198" t="s">
        <v>190</v>
      </c>
      <c r="D84" s="320"/>
      <c r="E84" s="320"/>
      <c r="F84" s="320"/>
      <c r="G84" s="320"/>
      <c r="H84" s="320"/>
      <c r="I84" s="320"/>
      <c r="J84" s="320"/>
      <c r="K84" s="320"/>
      <c r="L84" s="320"/>
      <c r="M84" s="320"/>
      <c r="N84" s="320"/>
      <c r="O84" s="320"/>
      <c r="P84" s="320"/>
      <c r="Q84" s="320"/>
      <c r="R84" s="320"/>
      <c r="S84" s="320"/>
      <c r="T84" s="320"/>
      <c r="U84" s="320"/>
      <c r="V84" s="320"/>
      <c r="W84" s="320"/>
      <c r="X84" s="320"/>
      <c r="Y84" s="320"/>
      <c r="Z84" s="323">
        <v>0</v>
      </c>
      <c r="AA84" s="351"/>
      <c r="AB84" s="35"/>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BA84" s="73">
        <v>0</v>
      </c>
    </row>
    <row r="85" spans="2:53" s="36" customFormat="1" ht="17.100000000000001" customHeight="1">
      <c r="B85" s="445"/>
      <c r="C85" s="198" t="s">
        <v>106</v>
      </c>
      <c r="D85" s="320"/>
      <c r="E85" s="320"/>
      <c r="F85" s="320"/>
      <c r="G85" s="320"/>
      <c r="H85" s="320"/>
      <c r="I85" s="320"/>
      <c r="J85" s="320"/>
      <c r="K85" s="320"/>
      <c r="L85" s="320"/>
      <c r="M85" s="320"/>
      <c r="N85" s="320"/>
      <c r="O85" s="320"/>
      <c r="P85" s="320"/>
      <c r="Q85" s="320"/>
      <c r="R85" s="320"/>
      <c r="S85" s="320"/>
      <c r="T85" s="320"/>
      <c r="U85" s="320"/>
      <c r="V85" s="320"/>
      <c r="W85" s="320"/>
      <c r="X85" s="320"/>
      <c r="Y85" s="320"/>
      <c r="Z85" s="323">
        <v>0</v>
      </c>
      <c r="AA85" s="351"/>
      <c r="AB85" s="35"/>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BA85" s="73">
        <v>0</v>
      </c>
    </row>
    <row r="86" spans="2:53" s="36" customFormat="1" ht="17.100000000000001" customHeight="1">
      <c r="B86" s="445"/>
      <c r="C86" s="451" t="s">
        <v>53</v>
      </c>
      <c r="D86" s="320"/>
      <c r="E86" s="320"/>
      <c r="F86" s="320"/>
      <c r="G86" s="320"/>
      <c r="H86" s="320"/>
      <c r="I86" s="320"/>
      <c r="J86" s="320"/>
      <c r="K86" s="320"/>
      <c r="L86" s="320"/>
      <c r="M86" s="320"/>
      <c r="N86" s="320"/>
      <c r="O86" s="320"/>
      <c r="P86" s="320"/>
      <c r="Q86" s="320"/>
      <c r="R86" s="320"/>
      <c r="S86" s="320"/>
      <c r="T86" s="320"/>
      <c r="U86" s="320"/>
      <c r="V86" s="320"/>
      <c r="W86" s="320"/>
      <c r="X86" s="320"/>
      <c r="Y86" s="320"/>
      <c r="Z86" s="323">
        <v>0</v>
      </c>
      <c r="AA86" s="351"/>
      <c r="AB86" s="35"/>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BA86" s="73">
        <v>0</v>
      </c>
    </row>
    <row r="87" spans="2:53" s="36" customFormat="1" ht="17.100000000000001" customHeight="1">
      <c r="B87" s="445"/>
      <c r="C87" s="448" t="s">
        <v>162</v>
      </c>
      <c r="D87" s="320"/>
      <c r="E87" s="320"/>
      <c r="F87" s="320"/>
      <c r="G87" s="320"/>
      <c r="H87" s="320"/>
      <c r="I87" s="320"/>
      <c r="J87" s="320"/>
      <c r="K87" s="320"/>
      <c r="L87" s="320"/>
      <c r="M87" s="320"/>
      <c r="N87" s="320"/>
      <c r="O87" s="320"/>
      <c r="P87" s="320"/>
      <c r="Q87" s="320"/>
      <c r="R87" s="320"/>
      <c r="S87" s="320"/>
      <c r="T87" s="320"/>
      <c r="U87" s="320"/>
      <c r="V87" s="320"/>
      <c r="W87" s="320"/>
      <c r="X87" s="320"/>
      <c r="Y87" s="320"/>
      <c r="Z87" s="323">
        <v>0</v>
      </c>
      <c r="AA87" s="351"/>
      <c r="AB87" s="35"/>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BA87" s="73">
        <v>0</v>
      </c>
    </row>
    <row r="88" spans="2:53" s="40" customFormat="1" ht="24.95" customHeight="1">
      <c r="B88" s="446"/>
      <c r="C88" s="195" t="s">
        <v>12</v>
      </c>
      <c r="D88" s="324"/>
      <c r="E88" s="324"/>
      <c r="F88" s="324"/>
      <c r="G88" s="324"/>
      <c r="H88" s="324"/>
      <c r="I88" s="324"/>
      <c r="J88" s="324"/>
      <c r="K88" s="324"/>
      <c r="L88" s="324"/>
      <c r="M88" s="324"/>
      <c r="N88" s="324"/>
      <c r="O88" s="324"/>
      <c r="P88" s="324"/>
      <c r="Q88" s="324"/>
      <c r="R88" s="324"/>
      <c r="S88" s="324"/>
      <c r="T88" s="324"/>
      <c r="U88" s="324"/>
      <c r="V88" s="324"/>
      <c r="W88" s="324"/>
      <c r="X88" s="324"/>
      <c r="Y88" s="324"/>
      <c r="Z88" s="323">
        <v>0</v>
      </c>
      <c r="AA88" s="352"/>
      <c r="AB88" s="39"/>
      <c r="AC88" s="75">
        <v>0</v>
      </c>
      <c r="AD88" s="75">
        <v>0</v>
      </c>
      <c r="AE88" s="75">
        <v>0</v>
      </c>
      <c r="AF88" s="75">
        <v>0</v>
      </c>
      <c r="AG88" s="75">
        <v>0</v>
      </c>
      <c r="AH88" s="75">
        <v>0</v>
      </c>
      <c r="AI88" s="75">
        <v>0</v>
      </c>
      <c r="AJ88" s="75">
        <v>0</v>
      </c>
      <c r="AK88" s="75">
        <v>0</v>
      </c>
      <c r="AL88" s="75">
        <v>0</v>
      </c>
      <c r="AM88" s="75">
        <v>0</v>
      </c>
      <c r="AN88" s="75">
        <v>0</v>
      </c>
      <c r="AO88" s="75">
        <v>0</v>
      </c>
      <c r="AP88" s="75">
        <v>0</v>
      </c>
      <c r="AQ88" s="75">
        <v>0</v>
      </c>
      <c r="AR88" s="75">
        <v>0</v>
      </c>
      <c r="AS88" s="75">
        <v>0</v>
      </c>
      <c r="AT88" s="75">
        <v>0</v>
      </c>
      <c r="AU88" s="75">
        <v>0</v>
      </c>
      <c r="AV88" s="75">
        <v>0</v>
      </c>
      <c r="AW88" s="75">
        <v>0</v>
      </c>
      <c r="AX88" s="75">
        <v>0</v>
      </c>
      <c r="AY88" s="75">
        <v>0</v>
      </c>
      <c r="BA88" s="75">
        <v>0</v>
      </c>
    </row>
    <row r="89" spans="2:53" s="88" customFormat="1" ht="17.100000000000001" customHeight="1">
      <c r="B89" s="316"/>
      <c r="C89" s="198" t="s">
        <v>60</v>
      </c>
      <c r="D89" s="326"/>
      <c r="E89" s="326"/>
      <c r="F89" s="326"/>
      <c r="G89" s="326"/>
      <c r="H89" s="326"/>
      <c r="I89" s="326"/>
      <c r="J89" s="326"/>
      <c r="K89" s="326"/>
      <c r="L89" s="326"/>
      <c r="M89" s="326"/>
      <c r="N89" s="326"/>
      <c r="O89" s="326"/>
      <c r="P89" s="326"/>
      <c r="Q89" s="326"/>
      <c r="R89" s="326"/>
      <c r="S89" s="326"/>
      <c r="T89" s="326"/>
      <c r="U89" s="326"/>
      <c r="V89" s="326"/>
      <c r="W89" s="326"/>
      <c r="X89" s="326"/>
      <c r="Y89" s="326"/>
      <c r="Z89" s="323">
        <v>0</v>
      </c>
      <c r="AA89" s="354"/>
      <c r="AB89" s="87"/>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BA89" s="73">
        <v>0</v>
      </c>
    </row>
    <row r="90" spans="2:53" s="36" customFormat="1" ht="17.100000000000001" customHeight="1">
      <c r="B90" s="445"/>
      <c r="C90" s="198" t="s">
        <v>61</v>
      </c>
      <c r="D90" s="320"/>
      <c r="E90" s="320"/>
      <c r="F90" s="320"/>
      <c r="G90" s="320"/>
      <c r="H90" s="320"/>
      <c r="I90" s="320"/>
      <c r="J90" s="320"/>
      <c r="K90" s="320"/>
      <c r="L90" s="320"/>
      <c r="M90" s="320"/>
      <c r="N90" s="320"/>
      <c r="O90" s="320"/>
      <c r="P90" s="320"/>
      <c r="Q90" s="320"/>
      <c r="R90" s="320"/>
      <c r="S90" s="320"/>
      <c r="T90" s="320"/>
      <c r="U90" s="320"/>
      <c r="V90" s="320"/>
      <c r="W90" s="320"/>
      <c r="X90" s="320"/>
      <c r="Y90" s="320"/>
      <c r="Z90" s="323">
        <v>0</v>
      </c>
      <c r="AA90" s="351"/>
      <c r="AB90" s="35"/>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BA90" s="73">
        <v>0</v>
      </c>
    </row>
    <row r="91" spans="2:53" s="40" customFormat="1" ht="30" customHeight="1">
      <c r="B91" s="449"/>
      <c r="C91" s="195" t="s">
        <v>44</v>
      </c>
      <c r="D91" s="325">
        <v>0</v>
      </c>
      <c r="E91" s="325">
        <v>0</v>
      </c>
      <c r="F91" s="325">
        <v>0</v>
      </c>
      <c r="G91" s="325">
        <v>0</v>
      </c>
      <c r="H91" s="325">
        <v>0</v>
      </c>
      <c r="I91" s="325">
        <v>57.25</v>
      </c>
      <c r="J91" s="325">
        <v>0</v>
      </c>
      <c r="K91" s="325">
        <v>0</v>
      </c>
      <c r="L91" s="325">
        <v>0</v>
      </c>
      <c r="M91" s="325">
        <v>0</v>
      </c>
      <c r="N91" s="325">
        <v>0</v>
      </c>
      <c r="O91" s="325">
        <v>0</v>
      </c>
      <c r="P91" s="325">
        <v>0</v>
      </c>
      <c r="Q91" s="325">
        <v>0</v>
      </c>
      <c r="R91" s="325">
        <v>0</v>
      </c>
      <c r="S91" s="325">
        <v>0</v>
      </c>
      <c r="T91" s="325">
        <v>0</v>
      </c>
      <c r="U91" s="325">
        <v>0</v>
      </c>
      <c r="V91" s="325">
        <v>0</v>
      </c>
      <c r="W91" s="325">
        <v>0</v>
      </c>
      <c r="X91" s="325">
        <v>0</v>
      </c>
      <c r="Y91" s="325">
        <v>0</v>
      </c>
      <c r="Z91" s="323">
        <v>57.25</v>
      </c>
      <c r="AA91" s="350"/>
      <c r="AB91" s="39"/>
      <c r="AC91" s="75">
        <v>0</v>
      </c>
      <c r="AD91" s="75">
        <v>0</v>
      </c>
      <c r="AE91" s="75">
        <v>0</v>
      </c>
      <c r="AF91" s="75">
        <v>0</v>
      </c>
      <c r="AG91" s="75">
        <v>0</v>
      </c>
      <c r="AH91" s="75">
        <v>0</v>
      </c>
      <c r="AI91" s="75">
        <v>0</v>
      </c>
      <c r="AJ91" s="75">
        <v>0</v>
      </c>
      <c r="AK91" s="75">
        <v>0</v>
      </c>
      <c r="AL91" s="75">
        <v>0</v>
      </c>
      <c r="AM91" s="75">
        <v>0</v>
      </c>
      <c r="AN91" s="75">
        <v>0</v>
      </c>
      <c r="AO91" s="75">
        <v>0</v>
      </c>
      <c r="AP91" s="75">
        <v>0</v>
      </c>
      <c r="AQ91" s="75">
        <v>0</v>
      </c>
      <c r="AR91" s="75">
        <v>0</v>
      </c>
      <c r="AS91" s="75">
        <v>0</v>
      </c>
      <c r="AT91" s="75">
        <v>0</v>
      </c>
      <c r="AU91" s="75">
        <v>0</v>
      </c>
      <c r="AV91" s="75">
        <v>0</v>
      </c>
      <c r="AW91" s="75">
        <v>0</v>
      </c>
      <c r="AX91" s="75">
        <v>0</v>
      </c>
      <c r="AY91" s="75">
        <v>0</v>
      </c>
      <c r="BA91" s="75">
        <v>0</v>
      </c>
    </row>
    <row r="92" spans="2:53" s="88" customFormat="1" ht="17.100000000000001" customHeight="1">
      <c r="B92" s="316"/>
      <c r="C92" s="317" t="s">
        <v>174</v>
      </c>
      <c r="D92" s="326"/>
      <c r="E92" s="326"/>
      <c r="F92" s="326"/>
      <c r="G92" s="326"/>
      <c r="H92" s="326"/>
      <c r="I92" s="326"/>
      <c r="J92" s="326"/>
      <c r="K92" s="326"/>
      <c r="L92" s="326"/>
      <c r="M92" s="326"/>
      <c r="N92" s="326"/>
      <c r="O92" s="326"/>
      <c r="P92" s="326"/>
      <c r="Q92" s="326"/>
      <c r="R92" s="326"/>
      <c r="S92" s="326"/>
      <c r="T92" s="326"/>
      <c r="U92" s="326"/>
      <c r="V92" s="326"/>
      <c r="W92" s="326"/>
      <c r="X92" s="326"/>
      <c r="Y92" s="326"/>
      <c r="Z92" s="327">
        <v>0</v>
      </c>
      <c r="AA92" s="353"/>
      <c r="AB92" s="87"/>
      <c r="AC92" s="84">
        <v>0</v>
      </c>
      <c r="AD92" s="84">
        <v>0</v>
      </c>
      <c r="AE92" s="84">
        <v>0</v>
      </c>
      <c r="AF92" s="84">
        <v>0</v>
      </c>
      <c r="AG92" s="84">
        <v>0</v>
      </c>
      <c r="AH92" s="84">
        <v>0</v>
      </c>
      <c r="AI92" s="84">
        <v>0</v>
      </c>
      <c r="AJ92" s="84">
        <v>0</v>
      </c>
      <c r="AK92" s="84">
        <v>0</v>
      </c>
      <c r="AL92" s="84">
        <v>0</v>
      </c>
      <c r="AM92" s="84">
        <v>0</v>
      </c>
      <c r="AN92" s="84">
        <v>0</v>
      </c>
      <c r="AO92" s="84">
        <v>0</v>
      </c>
      <c r="AP92" s="84">
        <v>0</v>
      </c>
      <c r="AQ92" s="84">
        <v>0</v>
      </c>
      <c r="AR92" s="84">
        <v>0</v>
      </c>
      <c r="AS92" s="84">
        <v>0</v>
      </c>
      <c r="AT92" s="84">
        <v>0</v>
      </c>
      <c r="AU92" s="84">
        <v>0</v>
      </c>
      <c r="AV92" s="84">
        <v>0</v>
      </c>
      <c r="AW92" s="84">
        <v>0</v>
      </c>
      <c r="AX92" s="84">
        <v>0</v>
      </c>
      <c r="AY92" s="84">
        <v>0</v>
      </c>
      <c r="BA92" s="84">
        <v>0</v>
      </c>
    </row>
    <row r="93" spans="2:53" s="88" customFormat="1" ht="17.100000000000001" customHeight="1">
      <c r="B93" s="318"/>
      <c r="C93" s="319" t="s">
        <v>175</v>
      </c>
      <c r="D93" s="328"/>
      <c r="E93" s="328"/>
      <c r="F93" s="328"/>
      <c r="G93" s="328"/>
      <c r="H93" s="328"/>
      <c r="I93" s="328"/>
      <c r="J93" s="328"/>
      <c r="K93" s="328"/>
      <c r="L93" s="328"/>
      <c r="M93" s="328"/>
      <c r="N93" s="328"/>
      <c r="O93" s="328"/>
      <c r="P93" s="328"/>
      <c r="Q93" s="328"/>
      <c r="R93" s="328"/>
      <c r="S93" s="328"/>
      <c r="T93" s="328"/>
      <c r="U93" s="328"/>
      <c r="V93" s="328"/>
      <c r="W93" s="328"/>
      <c r="X93" s="328"/>
      <c r="Y93" s="328"/>
      <c r="Z93" s="327">
        <v>0</v>
      </c>
      <c r="AA93" s="354"/>
      <c r="AB93" s="87"/>
      <c r="AC93" s="84">
        <v>0</v>
      </c>
      <c r="AD93" s="84">
        <v>0</v>
      </c>
      <c r="AE93" s="84">
        <v>0</v>
      </c>
      <c r="AF93" s="84">
        <v>0</v>
      </c>
      <c r="AG93" s="84">
        <v>0</v>
      </c>
      <c r="AH93" s="84">
        <v>0</v>
      </c>
      <c r="AI93" s="84">
        <v>0</v>
      </c>
      <c r="AJ93" s="84">
        <v>0</v>
      </c>
      <c r="AK93" s="84">
        <v>0</v>
      </c>
      <c r="AL93" s="84">
        <v>0</v>
      </c>
      <c r="AM93" s="84">
        <v>0</v>
      </c>
      <c r="AN93" s="84">
        <v>0</v>
      </c>
      <c r="AO93" s="84">
        <v>0</v>
      </c>
      <c r="AP93" s="84">
        <v>0</v>
      </c>
      <c r="AQ93" s="84">
        <v>0</v>
      </c>
      <c r="AR93" s="84">
        <v>0</v>
      </c>
      <c r="AS93" s="84">
        <v>0</v>
      </c>
      <c r="AT93" s="84">
        <v>0</v>
      </c>
      <c r="AU93" s="84">
        <v>0</v>
      </c>
      <c r="AV93" s="84">
        <v>0</v>
      </c>
      <c r="AW93" s="84">
        <v>0</v>
      </c>
      <c r="AX93" s="84">
        <v>0</v>
      </c>
      <c r="AY93" s="84">
        <v>0</v>
      </c>
      <c r="BA93" s="84">
        <v>0</v>
      </c>
    </row>
    <row r="94" spans="2:53" s="40" customFormat="1" ht="24.95" customHeight="1">
      <c r="B94" s="450"/>
      <c r="C94" s="202" t="s">
        <v>21</v>
      </c>
      <c r="D94" s="333"/>
      <c r="E94" s="333"/>
      <c r="F94" s="333"/>
      <c r="G94" s="333"/>
      <c r="H94" s="333"/>
      <c r="I94" s="333"/>
      <c r="J94" s="333"/>
      <c r="K94" s="333"/>
      <c r="L94" s="333"/>
      <c r="M94" s="333"/>
      <c r="N94" s="333"/>
      <c r="O94" s="333"/>
      <c r="P94" s="333"/>
      <c r="Q94" s="333"/>
      <c r="R94" s="333"/>
      <c r="S94" s="333"/>
      <c r="T94" s="333"/>
      <c r="U94" s="333"/>
      <c r="V94" s="333"/>
      <c r="W94" s="333"/>
      <c r="X94" s="333"/>
      <c r="Y94" s="333"/>
      <c r="Z94" s="334"/>
      <c r="AA94" s="350"/>
      <c r="AB94" s="39"/>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BA94" s="79">
        <v>0</v>
      </c>
    </row>
    <row r="95" spans="2:53" s="40" customFormat="1" ht="30" customHeight="1">
      <c r="B95" s="450"/>
      <c r="C95" s="202" t="s">
        <v>17</v>
      </c>
      <c r="D95" s="333"/>
      <c r="E95" s="333"/>
      <c r="F95" s="333"/>
      <c r="G95" s="333"/>
      <c r="H95" s="333"/>
      <c r="I95" s="333"/>
      <c r="J95" s="333"/>
      <c r="K95" s="333"/>
      <c r="L95" s="333"/>
      <c r="M95" s="333"/>
      <c r="N95" s="333"/>
      <c r="O95" s="333"/>
      <c r="P95" s="333"/>
      <c r="Q95" s="333"/>
      <c r="R95" s="333"/>
      <c r="S95" s="333"/>
      <c r="T95" s="333"/>
      <c r="U95" s="333"/>
      <c r="V95" s="333"/>
      <c r="W95" s="333"/>
      <c r="X95" s="333"/>
      <c r="Y95" s="333"/>
      <c r="Z95" s="334"/>
      <c r="AA95" s="350"/>
      <c r="AB95" s="39"/>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BA95" s="79">
        <v>0</v>
      </c>
    </row>
    <row r="96" spans="2:53" s="36" customFormat="1" ht="17.100000000000001" customHeight="1">
      <c r="B96" s="444"/>
      <c r="C96" s="183" t="s">
        <v>10</v>
      </c>
      <c r="D96" s="320"/>
      <c r="E96" s="320">
        <v>3.5</v>
      </c>
      <c r="F96" s="320"/>
      <c r="G96" s="320">
        <v>2.816541</v>
      </c>
      <c r="H96" s="320"/>
      <c r="I96" s="320">
        <v>10.968757</v>
      </c>
      <c r="J96" s="320">
        <v>176.003311</v>
      </c>
      <c r="K96" s="320"/>
      <c r="L96" s="320"/>
      <c r="M96" s="320">
        <v>2.6069999999999999E-2</v>
      </c>
      <c r="N96" s="320"/>
      <c r="O96" s="320"/>
      <c r="P96" s="320"/>
      <c r="Q96" s="320"/>
      <c r="R96" s="320"/>
      <c r="S96" s="320"/>
      <c r="T96" s="320"/>
      <c r="U96" s="320"/>
      <c r="V96" s="320"/>
      <c r="W96" s="320"/>
      <c r="X96" s="320"/>
      <c r="Y96" s="320"/>
      <c r="Z96" s="323">
        <v>193.31467900000001</v>
      </c>
      <c r="AA96" s="351"/>
      <c r="AB96" s="35"/>
      <c r="AC96" s="73">
        <v>0</v>
      </c>
      <c r="AD96" s="73">
        <v>0</v>
      </c>
      <c r="AE96" s="73">
        <v>0</v>
      </c>
      <c r="AF96" s="73">
        <v>0</v>
      </c>
      <c r="AG96" s="73">
        <v>0</v>
      </c>
      <c r="AH96" s="73">
        <v>0</v>
      </c>
      <c r="AI96" s="73">
        <v>0</v>
      </c>
      <c r="AJ96" s="73">
        <v>0</v>
      </c>
      <c r="AK96" s="73">
        <v>0</v>
      </c>
      <c r="AL96" s="73">
        <v>0</v>
      </c>
      <c r="AM96" s="73">
        <v>0</v>
      </c>
      <c r="AN96" s="73">
        <v>0</v>
      </c>
      <c r="AO96" s="73">
        <v>0</v>
      </c>
      <c r="AP96" s="73">
        <v>0</v>
      </c>
      <c r="AQ96" s="73">
        <v>0</v>
      </c>
      <c r="AR96" s="73">
        <v>0</v>
      </c>
      <c r="AS96" s="73">
        <v>0</v>
      </c>
      <c r="AT96" s="73">
        <v>0</v>
      </c>
      <c r="AU96" s="73">
        <v>0</v>
      </c>
      <c r="AV96" s="73">
        <v>0</v>
      </c>
      <c r="AW96" s="73">
        <v>0</v>
      </c>
      <c r="AX96" s="73">
        <v>0</v>
      </c>
      <c r="AY96" s="73">
        <v>0</v>
      </c>
      <c r="BA96" s="73">
        <v>0</v>
      </c>
    </row>
    <row r="97" spans="2:53" s="36" customFormat="1" ht="17.100000000000001" customHeight="1">
      <c r="B97" s="445"/>
      <c r="C97" s="198" t="s">
        <v>60</v>
      </c>
      <c r="D97" s="320"/>
      <c r="E97" s="320"/>
      <c r="F97" s="320"/>
      <c r="G97" s="320"/>
      <c r="H97" s="320"/>
      <c r="I97" s="320"/>
      <c r="J97" s="320"/>
      <c r="K97" s="320"/>
      <c r="L97" s="320"/>
      <c r="M97" s="320"/>
      <c r="N97" s="320"/>
      <c r="O97" s="320"/>
      <c r="P97" s="320"/>
      <c r="Q97" s="320"/>
      <c r="R97" s="320"/>
      <c r="S97" s="320"/>
      <c r="T97" s="320"/>
      <c r="U97" s="320"/>
      <c r="V97" s="320"/>
      <c r="W97" s="320"/>
      <c r="X97" s="320"/>
      <c r="Y97" s="320"/>
      <c r="Z97" s="323">
        <v>0</v>
      </c>
      <c r="AA97" s="351"/>
      <c r="AB97" s="35"/>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BA97" s="73">
        <v>0</v>
      </c>
    </row>
    <row r="98" spans="2:53" s="36" customFormat="1" ht="17.100000000000001" customHeight="1">
      <c r="B98" s="445"/>
      <c r="C98" s="198" t="s">
        <v>61</v>
      </c>
      <c r="D98" s="320"/>
      <c r="E98" s="320">
        <v>3.5</v>
      </c>
      <c r="F98" s="320"/>
      <c r="G98" s="320">
        <v>2.816541</v>
      </c>
      <c r="H98" s="320"/>
      <c r="I98" s="320">
        <v>10.968757</v>
      </c>
      <c r="J98" s="320">
        <v>176.003311</v>
      </c>
      <c r="K98" s="320"/>
      <c r="L98" s="320"/>
      <c r="M98" s="320">
        <v>2.6069999999999999E-2</v>
      </c>
      <c r="N98" s="320"/>
      <c r="O98" s="320"/>
      <c r="P98" s="320"/>
      <c r="Q98" s="320"/>
      <c r="R98" s="320"/>
      <c r="S98" s="320"/>
      <c r="T98" s="320"/>
      <c r="U98" s="320"/>
      <c r="V98" s="320"/>
      <c r="W98" s="320"/>
      <c r="X98" s="320"/>
      <c r="Y98" s="320"/>
      <c r="Z98" s="323">
        <v>193.31467900000001</v>
      </c>
      <c r="AA98" s="351"/>
      <c r="AB98" s="35"/>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BA98" s="73">
        <v>0</v>
      </c>
    </row>
    <row r="99" spans="2:53" s="36" customFormat="1" ht="30" customHeight="1">
      <c r="B99" s="444"/>
      <c r="C99" s="183" t="s">
        <v>11</v>
      </c>
      <c r="D99" s="320"/>
      <c r="E99" s="320"/>
      <c r="F99" s="320"/>
      <c r="G99" s="320"/>
      <c r="H99" s="320"/>
      <c r="I99" s="320">
        <v>79.875</v>
      </c>
      <c r="J99" s="320"/>
      <c r="K99" s="320"/>
      <c r="L99" s="320"/>
      <c r="M99" s="320"/>
      <c r="N99" s="320"/>
      <c r="O99" s="320"/>
      <c r="P99" s="320"/>
      <c r="Q99" s="320"/>
      <c r="R99" s="320"/>
      <c r="S99" s="320"/>
      <c r="T99" s="320"/>
      <c r="U99" s="320"/>
      <c r="V99" s="320"/>
      <c r="W99" s="320"/>
      <c r="X99" s="320"/>
      <c r="Y99" s="320"/>
      <c r="Z99" s="323">
        <v>79.875</v>
      </c>
      <c r="AA99" s="351"/>
      <c r="AB99" s="35"/>
      <c r="AC99" s="73">
        <v>0</v>
      </c>
      <c r="AD99" s="73">
        <v>0</v>
      </c>
      <c r="AE99" s="73">
        <v>0</v>
      </c>
      <c r="AF99" s="73">
        <v>0</v>
      </c>
      <c r="AG99" s="73">
        <v>0</v>
      </c>
      <c r="AH99" s="73">
        <v>0</v>
      </c>
      <c r="AI99" s="73">
        <v>0</v>
      </c>
      <c r="AJ99" s="73">
        <v>0</v>
      </c>
      <c r="AK99" s="73">
        <v>0</v>
      </c>
      <c r="AL99" s="73">
        <v>0</v>
      </c>
      <c r="AM99" s="73">
        <v>0</v>
      </c>
      <c r="AN99" s="73">
        <v>0</v>
      </c>
      <c r="AO99" s="73">
        <v>0</v>
      </c>
      <c r="AP99" s="73">
        <v>0</v>
      </c>
      <c r="AQ99" s="73">
        <v>0</v>
      </c>
      <c r="AR99" s="73">
        <v>0</v>
      </c>
      <c r="AS99" s="73">
        <v>0</v>
      </c>
      <c r="AT99" s="73">
        <v>0</v>
      </c>
      <c r="AU99" s="73">
        <v>0</v>
      </c>
      <c r="AV99" s="73">
        <v>0</v>
      </c>
      <c r="AW99" s="73">
        <v>0</v>
      </c>
      <c r="AX99" s="73">
        <v>0</v>
      </c>
      <c r="AY99" s="73">
        <v>0</v>
      </c>
      <c r="BA99" s="73">
        <v>0</v>
      </c>
    </row>
    <row r="100" spans="2:53" s="36" customFormat="1" ht="17.100000000000001" customHeight="1">
      <c r="B100" s="444"/>
      <c r="C100" s="198" t="s">
        <v>60</v>
      </c>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3">
        <v>0</v>
      </c>
      <c r="AA100" s="351"/>
      <c r="AB100" s="35"/>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BA100" s="73">
        <v>0</v>
      </c>
    </row>
    <row r="101" spans="2:53" s="36" customFormat="1" ht="17.100000000000001" customHeight="1">
      <c r="B101" s="444"/>
      <c r="C101" s="198" t="s">
        <v>61</v>
      </c>
      <c r="D101" s="320"/>
      <c r="E101" s="320"/>
      <c r="F101" s="320"/>
      <c r="G101" s="320"/>
      <c r="H101" s="320"/>
      <c r="I101" s="320">
        <v>79.875</v>
      </c>
      <c r="J101" s="320"/>
      <c r="K101" s="320"/>
      <c r="L101" s="320"/>
      <c r="M101" s="320"/>
      <c r="N101" s="320"/>
      <c r="O101" s="320"/>
      <c r="P101" s="320"/>
      <c r="Q101" s="320"/>
      <c r="R101" s="320"/>
      <c r="S101" s="320"/>
      <c r="T101" s="320"/>
      <c r="U101" s="320"/>
      <c r="V101" s="320"/>
      <c r="W101" s="320"/>
      <c r="X101" s="320"/>
      <c r="Y101" s="320"/>
      <c r="Z101" s="323">
        <v>79.875</v>
      </c>
      <c r="AA101" s="351"/>
      <c r="AB101" s="35"/>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BA101" s="73">
        <v>0</v>
      </c>
    </row>
    <row r="102" spans="2:53" s="40" customFormat="1" ht="30" customHeight="1">
      <c r="B102" s="446"/>
      <c r="C102" s="447" t="s">
        <v>105</v>
      </c>
      <c r="D102" s="324"/>
      <c r="E102" s="324"/>
      <c r="F102" s="324"/>
      <c r="G102" s="320"/>
      <c r="H102" s="324"/>
      <c r="I102" s="320">
        <v>79.875</v>
      </c>
      <c r="J102" s="320"/>
      <c r="K102" s="324"/>
      <c r="L102" s="324"/>
      <c r="M102" s="320"/>
      <c r="N102" s="324"/>
      <c r="O102" s="324"/>
      <c r="P102" s="324"/>
      <c r="Q102" s="324"/>
      <c r="R102" s="324"/>
      <c r="S102" s="324"/>
      <c r="T102" s="324"/>
      <c r="U102" s="324"/>
      <c r="V102" s="324"/>
      <c r="W102" s="324"/>
      <c r="X102" s="324"/>
      <c r="Y102" s="324"/>
      <c r="Z102" s="323">
        <v>79.875</v>
      </c>
      <c r="AA102" s="352"/>
      <c r="AB102" s="39"/>
      <c r="AC102" s="75">
        <v>0</v>
      </c>
      <c r="AD102" s="75">
        <v>0</v>
      </c>
      <c r="AE102" s="75">
        <v>0</v>
      </c>
      <c r="AF102" s="75">
        <v>0</v>
      </c>
      <c r="AG102" s="75">
        <v>0</v>
      </c>
      <c r="AH102" s="75">
        <v>0</v>
      </c>
      <c r="AI102" s="75">
        <v>0</v>
      </c>
      <c r="AJ102" s="75">
        <v>0</v>
      </c>
      <c r="AK102" s="75">
        <v>0</v>
      </c>
      <c r="AL102" s="75">
        <v>0</v>
      </c>
      <c r="AM102" s="75">
        <v>0</v>
      </c>
      <c r="AN102" s="75">
        <v>0</v>
      </c>
      <c r="AO102" s="75">
        <v>0</v>
      </c>
      <c r="AP102" s="75">
        <v>0</v>
      </c>
      <c r="AQ102" s="75">
        <v>0</v>
      </c>
      <c r="AR102" s="75">
        <v>0</v>
      </c>
      <c r="AS102" s="75">
        <v>0</v>
      </c>
      <c r="AT102" s="75">
        <v>0</v>
      </c>
      <c r="AU102" s="75">
        <v>0</v>
      </c>
      <c r="AV102" s="75">
        <v>0</v>
      </c>
      <c r="AW102" s="75">
        <v>0</v>
      </c>
      <c r="AX102" s="75">
        <v>0</v>
      </c>
      <c r="AY102" s="75">
        <v>0</v>
      </c>
      <c r="BA102" s="75">
        <v>0</v>
      </c>
    </row>
    <row r="103" spans="2:53" s="36" customFormat="1" ht="17.100000000000001" customHeight="1">
      <c r="B103" s="445"/>
      <c r="C103" s="198" t="s">
        <v>75</v>
      </c>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3">
        <v>0</v>
      </c>
      <c r="AA103" s="351"/>
      <c r="AB103" s="35"/>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BA103" s="73">
        <v>0</v>
      </c>
    </row>
    <row r="104" spans="2:53" s="36" customFormat="1" ht="17.100000000000001" customHeight="1">
      <c r="B104" s="445"/>
      <c r="C104" s="198" t="s">
        <v>190</v>
      </c>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3">
        <v>0</v>
      </c>
      <c r="AA104" s="351"/>
      <c r="AB104" s="35"/>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BA104" s="73">
        <v>0</v>
      </c>
    </row>
    <row r="105" spans="2:53" s="36" customFormat="1" ht="17.100000000000001" customHeight="1">
      <c r="B105" s="445"/>
      <c r="C105" s="198" t="s">
        <v>106</v>
      </c>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3">
        <v>0</v>
      </c>
      <c r="AA105" s="351"/>
      <c r="AB105" s="35"/>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BA105" s="73">
        <v>0</v>
      </c>
    </row>
    <row r="106" spans="2:53" s="36" customFormat="1" ht="17.100000000000001" customHeight="1">
      <c r="B106" s="445"/>
      <c r="C106" s="451" t="s">
        <v>53</v>
      </c>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3">
        <v>0</v>
      </c>
      <c r="AA106" s="351"/>
      <c r="AB106" s="35"/>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BA106" s="73">
        <v>0</v>
      </c>
    </row>
    <row r="107" spans="2:53" s="36" customFormat="1" ht="17.100000000000001" customHeight="1">
      <c r="B107" s="445"/>
      <c r="C107" s="448" t="s">
        <v>162</v>
      </c>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3">
        <v>0</v>
      </c>
      <c r="AA107" s="351"/>
      <c r="AB107" s="35"/>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BA107" s="73">
        <v>0</v>
      </c>
    </row>
    <row r="108" spans="2:53" s="40" customFormat="1" ht="24.95" customHeight="1">
      <c r="B108" s="446"/>
      <c r="C108" s="195" t="s">
        <v>12</v>
      </c>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3">
        <v>0</v>
      </c>
      <c r="AA108" s="352"/>
      <c r="AB108" s="39"/>
      <c r="AC108" s="75">
        <v>0</v>
      </c>
      <c r="AD108" s="75">
        <v>0</v>
      </c>
      <c r="AE108" s="75">
        <v>0</v>
      </c>
      <c r="AF108" s="75">
        <v>0</v>
      </c>
      <c r="AG108" s="75">
        <v>0</v>
      </c>
      <c r="AH108" s="75">
        <v>0</v>
      </c>
      <c r="AI108" s="75">
        <v>0</v>
      </c>
      <c r="AJ108" s="75">
        <v>0</v>
      </c>
      <c r="AK108" s="75">
        <v>0</v>
      </c>
      <c r="AL108" s="75">
        <v>0</v>
      </c>
      <c r="AM108" s="75">
        <v>0</v>
      </c>
      <c r="AN108" s="75">
        <v>0</v>
      </c>
      <c r="AO108" s="75">
        <v>0</v>
      </c>
      <c r="AP108" s="75">
        <v>0</v>
      </c>
      <c r="AQ108" s="75">
        <v>0</v>
      </c>
      <c r="AR108" s="75">
        <v>0</v>
      </c>
      <c r="AS108" s="75">
        <v>0</v>
      </c>
      <c r="AT108" s="75">
        <v>0</v>
      </c>
      <c r="AU108" s="75">
        <v>0</v>
      </c>
      <c r="AV108" s="75">
        <v>0</v>
      </c>
      <c r="AW108" s="75">
        <v>0</v>
      </c>
      <c r="AX108" s="75">
        <v>0</v>
      </c>
      <c r="AY108" s="75">
        <v>0</v>
      </c>
      <c r="BA108" s="75">
        <v>0</v>
      </c>
    </row>
    <row r="109" spans="2:53" s="36" customFormat="1" ht="17.100000000000001" customHeight="1">
      <c r="B109" s="445"/>
      <c r="C109" s="198" t="s">
        <v>60</v>
      </c>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3">
        <v>0</v>
      </c>
      <c r="AA109" s="351"/>
      <c r="AB109" s="35"/>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BA109" s="73">
        <v>0</v>
      </c>
    </row>
    <row r="110" spans="2:53" s="36" customFormat="1" ht="17.100000000000001" customHeight="1">
      <c r="B110" s="445"/>
      <c r="C110" s="198" t="s">
        <v>61</v>
      </c>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3">
        <v>0</v>
      </c>
      <c r="AA110" s="351"/>
      <c r="AB110" s="35"/>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BA110" s="73">
        <v>0</v>
      </c>
    </row>
    <row r="111" spans="2:53" s="40" customFormat="1" ht="30" customHeight="1">
      <c r="B111" s="449"/>
      <c r="C111" s="195" t="s">
        <v>45</v>
      </c>
      <c r="D111" s="325">
        <v>0</v>
      </c>
      <c r="E111" s="325">
        <v>3.5</v>
      </c>
      <c r="F111" s="325">
        <v>0</v>
      </c>
      <c r="G111" s="325">
        <v>2.816541</v>
      </c>
      <c r="H111" s="325">
        <v>0</v>
      </c>
      <c r="I111" s="325">
        <v>90.843756999999997</v>
      </c>
      <c r="J111" s="325">
        <v>176.003311</v>
      </c>
      <c r="K111" s="325">
        <v>0</v>
      </c>
      <c r="L111" s="325">
        <v>0</v>
      </c>
      <c r="M111" s="325">
        <v>2.6069999999999999E-2</v>
      </c>
      <c r="N111" s="325">
        <v>0</v>
      </c>
      <c r="O111" s="325">
        <v>0</v>
      </c>
      <c r="P111" s="325">
        <v>0</v>
      </c>
      <c r="Q111" s="325">
        <v>0</v>
      </c>
      <c r="R111" s="325">
        <v>0</v>
      </c>
      <c r="S111" s="325">
        <v>0</v>
      </c>
      <c r="T111" s="325">
        <v>0</v>
      </c>
      <c r="U111" s="325">
        <v>0</v>
      </c>
      <c r="V111" s="325">
        <v>0</v>
      </c>
      <c r="W111" s="325">
        <v>0</v>
      </c>
      <c r="X111" s="325">
        <v>0</v>
      </c>
      <c r="Y111" s="325">
        <v>0</v>
      </c>
      <c r="Z111" s="323">
        <v>273.18967900000001</v>
      </c>
      <c r="AA111" s="350"/>
      <c r="AB111" s="39"/>
      <c r="AC111" s="75">
        <v>0</v>
      </c>
      <c r="AD111" s="75">
        <v>0</v>
      </c>
      <c r="AE111" s="75">
        <v>0</v>
      </c>
      <c r="AF111" s="75">
        <v>0</v>
      </c>
      <c r="AG111" s="75">
        <v>0</v>
      </c>
      <c r="AH111" s="75">
        <v>0</v>
      </c>
      <c r="AI111" s="75">
        <v>0</v>
      </c>
      <c r="AJ111" s="75">
        <v>0</v>
      </c>
      <c r="AK111" s="75">
        <v>0</v>
      </c>
      <c r="AL111" s="75">
        <v>0</v>
      </c>
      <c r="AM111" s="75">
        <v>0</v>
      </c>
      <c r="AN111" s="75">
        <v>0</v>
      </c>
      <c r="AO111" s="75">
        <v>0</v>
      </c>
      <c r="AP111" s="75">
        <v>0</v>
      </c>
      <c r="AQ111" s="75">
        <v>0</v>
      </c>
      <c r="AR111" s="75">
        <v>0</v>
      </c>
      <c r="AS111" s="75">
        <v>0</v>
      </c>
      <c r="AT111" s="75">
        <v>0</v>
      </c>
      <c r="AU111" s="75">
        <v>0</v>
      </c>
      <c r="AV111" s="75">
        <v>0</v>
      </c>
      <c r="AW111" s="75">
        <v>0</v>
      </c>
      <c r="AX111" s="75">
        <v>0</v>
      </c>
      <c r="AY111" s="75">
        <v>0</v>
      </c>
      <c r="BA111" s="75">
        <v>0</v>
      </c>
    </row>
    <row r="112" spans="2:53" s="88" customFormat="1" ht="17.100000000000001" customHeight="1">
      <c r="B112" s="316"/>
      <c r="C112" s="317" t="s">
        <v>174</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7">
        <v>0</v>
      </c>
      <c r="AA112" s="353"/>
      <c r="AB112" s="87"/>
      <c r="AC112" s="84">
        <v>0</v>
      </c>
      <c r="AD112" s="84">
        <v>0</v>
      </c>
      <c r="AE112" s="84">
        <v>0</v>
      </c>
      <c r="AF112" s="84">
        <v>0</v>
      </c>
      <c r="AG112" s="84">
        <v>0</v>
      </c>
      <c r="AH112" s="84">
        <v>0</v>
      </c>
      <c r="AI112" s="84">
        <v>0</v>
      </c>
      <c r="AJ112" s="84">
        <v>0</v>
      </c>
      <c r="AK112" s="84">
        <v>0</v>
      </c>
      <c r="AL112" s="84">
        <v>0</v>
      </c>
      <c r="AM112" s="84">
        <v>0</v>
      </c>
      <c r="AN112" s="84">
        <v>0</v>
      </c>
      <c r="AO112" s="84">
        <v>0</v>
      </c>
      <c r="AP112" s="84">
        <v>0</v>
      </c>
      <c r="AQ112" s="84">
        <v>0</v>
      </c>
      <c r="AR112" s="84">
        <v>0</v>
      </c>
      <c r="AS112" s="84">
        <v>0</v>
      </c>
      <c r="AT112" s="84">
        <v>0</v>
      </c>
      <c r="AU112" s="84">
        <v>0</v>
      </c>
      <c r="AV112" s="84">
        <v>0</v>
      </c>
      <c r="AW112" s="84">
        <v>0</v>
      </c>
      <c r="AX112" s="84">
        <v>0</v>
      </c>
      <c r="AY112" s="84">
        <v>0</v>
      </c>
      <c r="BA112" s="84">
        <v>0</v>
      </c>
    </row>
    <row r="113" spans="2:53" s="88" customFormat="1" ht="17.100000000000001" customHeight="1">
      <c r="B113" s="318"/>
      <c r="C113" s="319" t="s">
        <v>175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7">
        <v>0</v>
      </c>
      <c r="AA113" s="354"/>
      <c r="AB113" s="87"/>
      <c r="AC113" s="84">
        <v>0</v>
      </c>
      <c r="AD113" s="84">
        <v>0</v>
      </c>
      <c r="AE113" s="84">
        <v>0</v>
      </c>
      <c r="AF113" s="84">
        <v>0</v>
      </c>
      <c r="AG113" s="84">
        <v>0</v>
      </c>
      <c r="AH113" s="84">
        <v>0</v>
      </c>
      <c r="AI113" s="84">
        <v>0</v>
      </c>
      <c r="AJ113" s="84">
        <v>0</v>
      </c>
      <c r="AK113" s="84">
        <v>0</v>
      </c>
      <c r="AL113" s="84">
        <v>0</v>
      </c>
      <c r="AM113" s="84">
        <v>0</v>
      </c>
      <c r="AN113" s="84">
        <v>0</v>
      </c>
      <c r="AO113" s="84">
        <v>0</v>
      </c>
      <c r="AP113" s="84">
        <v>0</v>
      </c>
      <c r="AQ113" s="84">
        <v>0</v>
      </c>
      <c r="AR113" s="84">
        <v>0</v>
      </c>
      <c r="AS113" s="84">
        <v>0</v>
      </c>
      <c r="AT113" s="84">
        <v>0</v>
      </c>
      <c r="AU113" s="84">
        <v>0</v>
      </c>
      <c r="AV113" s="84">
        <v>0</v>
      </c>
      <c r="AW113" s="84">
        <v>0</v>
      </c>
      <c r="AX113" s="84">
        <v>0</v>
      </c>
      <c r="AY113" s="84">
        <v>0</v>
      </c>
      <c r="BA113" s="84">
        <v>0</v>
      </c>
    </row>
    <row r="114" spans="2:53" s="40" customFormat="1" ht="30" customHeight="1">
      <c r="B114" s="450"/>
      <c r="C114" s="202" t="s">
        <v>18</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4"/>
      <c r="AA114" s="350"/>
      <c r="AB114" s="39"/>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BA114" s="79">
        <v>0</v>
      </c>
    </row>
    <row r="115" spans="2:53" s="36" customFormat="1" ht="17.100000000000001" customHeight="1">
      <c r="B115" s="444"/>
      <c r="C115" s="183" t="s">
        <v>10</v>
      </c>
      <c r="D115" s="320"/>
      <c r="E115" s="320"/>
      <c r="F115" s="320"/>
      <c r="G115" s="320"/>
      <c r="H115" s="320"/>
      <c r="I115" s="320">
        <v>5.7367359999999996</v>
      </c>
      <c r="J115" s="320"/>
      <c r="K115" s="320"/>
      <c r="L115" s="320"/>
      <c r="M115" s="320"/>
      <c r="N115" s="320"/>
      <c r="O115" s="320"/>
      <c r="P115" s="320"/>
      <c r="Q115" s="320"/>
      <c r="R115" s="320"/>
      <c r="S115" s="320"/>
      <c r="T115" s="320"/>
      <c r="U115" s="320"/>
      <c r="V115" s="320"/>
      <c r="W115" s="320"/>
      <c r="X115" s="320"/>
      <c r="Y115" s="320"/>
      <c r="Z115" s="323">
        <v>5.7367359999999996</v>
      </c>
      <c r="AA115" s="351"/>
      <c r="AB115" s="35"/>
      <c r="AC115" s="73">
        <v>0</v>
      </c>
      <c r="AD115" s="73">
        <v>0</v>
      </c>
      <c r="AE115" s="73">
        <v>0</v>
      </c>
      <c r="AF115" s="73">
        <v>0</v>
      </c>
      <c r="AG115" s="73">
        <v>0</v>
      </c>
      <c r="AH115" s="73">
        <v>0</v>
      </c>
      <c r="AI115" s="73">
        <v>0</v>
      </c>
      <c r="AJ115" s="73">
        <v>0</v>
      </c>
      <c r="AK115" s="73">
        <v>0</v>
      </c>
      <c r="AL115" s="73">
        <v>0</v>
      </c>
      <c r="AM115" s="73">
        <v>0</v>
      </c>
      <c r="AN115" s="73">
        <v>0</v>
      </c>
      <c r="AO115" s="73">
        <v>0</v>
      </c>
      <c r="AP115" s="73">
        <v>0</v>
      </c>
      <c r="AQ115" s="73">
        <v>0</v>
      </c>
      <c r="AR115" s="73">
        <v>0</v>
      </c>
      <c r="AS115" s="73">
        <v>0</v>
      </c>
      <c r="AT115" s="73">
        <v>0</v>
      </c>
      <c r="AU115" s="73">
        <v>0</v>
      </c>
      <c r="AV115" s="73">
        <v>0</v>
      </c>
      <c r="AW115" s="73">
        <v>0</v>
      </c>
      <c r="AX115" s="73">
        <v>0</v>
      </c>
      <c r="AY115" s="73">
        <v>0</v>
      </c>
      <c r="BA115" s="73">
        <v>0</v>
      </c>
    </row>
    <row r="116" spans="2:53" s="36" customFormat="1" ht="17.100000000000001" customHeight="1">
      <c r="B116" s="445"/>
      <c r="C116" s="198" t="s">
        <v>60</v>
      </c>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3">
        <v>0</v>
      </c>
      <c r="AA116" s="351"/>
      <c r="AB116" s="35"/>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BA116" s="73">
        <v>0</v>
      </c>
    </row>
    <row r="117" spans="2:53" s="36" customFormat="1" ht="17.100000000000001" customHeight="1">
      <c r="B117" s="445"/>
      <c r="C117" s="198" t="s">
        <v>61</v>
      </c>
      <c r="D117" s="320"/>
      <c r="E117" s="320"/>
      <c r="F117" s="320"/>
      <c r="G117" s="320"/>
      <c r="H117" s="320"/>
      <c r="I117" s="320">
        <v>5.7367359999999996</v>
      </c>
      <c r="J117" s="320"/>
      <c r="K117" s="320"/>
      <c r="L117" s="320"/>
      <c r="M117" s="320"/>
      <c r="N117" s="320"/>
      <c r="O117" s="320"/>
      <c r="P117" s="320"/>
      <c r="Q117" s="320"/>
      <c r="R117" s="320"/>
      <c r="S117" s="320"/>
      <c r="T117" s="320"/>
      <c r="U117" s="320"/>
      <c r="V117" s="320"/>
      <c r="W117" s="320"/>
      <c r="X117" s="320"/>
      <c r="Y117" s="320"/>
      <c r="Z117" s="323">
        <v>5.7367359999999996</v>
      </c>
      <c r="AA117" s="351"/>
      <c r="AB117" s="35"/>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BA117" s="73">
        <v>0</v>
      </c>
    </row>
    <row r="118" spans="2:53" s="36" customFormat="1" ht="30" customHeight="1">
      <c r="B118" s="444"/>
      <c r="C118" s="183" t="s">
        <v>11</v>
      </c>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3">
        <v>0</v>
      </c>
      <c r="AA118" s="351"/>
      <c r="AB118" s="35"/>
      <c r="AC118" s="73">
        <v>0</v>
      </c>
      <c r="AD118" s="73">
        <v>0</v>
      </c>
      <c r="AE118" s="73">
        <v>0</v>
      </c>
      <c r="AF118" s="73">
        <v>0</v>
      </c>
      <c r="AG118" s="73">
        <v>0</v>
      </c>
      <c r="AH118" s="73">
        <v>0</v>
      </c>
      <c r="AI118" s="73">
        <v>0</v>
      </c>
      <c r="AJ118" s="73">
        <v>0</v>
      </c>
      <c r="AK118" s="73">
        <v>0</v>
      </c>
      <c r="AL118" s="73">
        <v>0</v>
      </c>
      <c r="AM118" s="73">
        <v>0</v>
      </c>
      <c r="AN118" s="73">
        <v>0</v>
      </c>
      <c r="AO118" s="73">
        <v>0</v>
      </c>
      <c r="AP118" s="73">
        <v>0</v>
      </c>
      <c r="AQ118" s="73">
        <v>0</v>
      </c>
      <c r="AR118" s="73">
        <v>0</v>
      </c>
      <c r="AS118" s="73">
        <v>0</v>
      </c>
      <c r="AT118" s="73">
        <v>0</v>
      </c>
      <c r="AU118" s="73">
        <v>0</v>
      </c>
      <c r="AV118" s="73">
        <v>0</v>
      </c>
      <c r="AW118" s="73">
        <v>0</v>
      </c>
      <c r="AX118" s="73">
        <v>0</v>
      </c>
      <c r="AY118" s="73">
        <v>0</v>
      </c>
      <c r="BA118" s="73">
        <v>0</v>
      </c>
    </row>
    <row r="119" spans="2:53" s="36" customFormat="1" ht="17.100000000000001" customHeight="1">
      <c r="B119" s="444"/>
      <c r="C119" s="198" t="s">
        <v>60</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3">
        <v>0</v>
      </c>
      <c r="AA119" s="351"/>
      <c r="AB119" s="35"/>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BA119" s="73">
        <v>0</v>
      </c>
    </row>
    <row r="120" spans="2:53" s="36" customFormat="1" ht="17.100000000000001" customHeight="1">
      <c r="B120" s="444"/>
      <c r="C120" s="198" t="s">
        <v>61</v>
      </c>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3">
        <v>0</v>
      </c>
      <c r="AA120" s="351"/>
      <c r="AB120" s="35"/>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BA120" s="73">
        <v>0</v>
      </c>
    </row>
    <row r="121" spans="2:53" s="40" customFormat="1" ht="30" customHeight="1">
      <c r="B121" s="446"/>
      <c r="C121" s="447" t="s">
        <v>105</v>
      </c>
      <c r="D121" s="324"/>
      <c r="E121" s="324"/>
      <c r="F121" s="324"/>
      <c r="G121" s="320"/>
      <c r="H121" s="324"/>
      <c r="I121" s="320"/>
      <c r="J121" s="320"/>
      <c r="K121" s="324"/>
      <c r="L121" s="324"/>
      <c r="M121" s="320"/>
      <c r="N121" s="324"/>
      <c r="O121" s="324"/>
      <c r="P121" s="324"/>
      <c r="Q121" s="324"/>
      <c r="R121" s="324"/>
      <c r="S121" s="324"/>
      <c r="T121" s="324"/>
      <c r="U121" s="324"/>
      <c r="V121" s="324"/>
      <c r="W121" s="324"/>
      <c r="X121" s="324"/>
      <c r="Y121" s="324"/>
      <c r="Z121" s="323">
        <v>0</v>
      </c>
      <c r="AA121" s="352"/>
      <c r="AB121" s="39"/>
      <c r="AC121" s="75">
        <v>0</v>
      </c>
      <c r="AD121" s="75">
        <v>0</v>
      </c>
      <c r="AE121" s="75">
        <v>0</v>
      </c>
      <c r="AF121" s="75">
        <v>0</v>
      </c>
      <c r="AG121" s="75">
        <v>0</v>
      </c>
      <c r="AH121" s="75">
        <v>0</v>
      </c>
      <c r="AI121" s="75">
        <v>0</v>
      </c>
      <c r="AJ121" s="75">
        <v>0</v>
      </c>
      <c r="AK121" s="75">
        <v>0</v>
      </c>
      <c r="AL121" s="75">
        <v>0</v>
      </c>
      <c r="AM121" s="75">
        <v>0</v>
      </c>
      <c r="AN121" s="75">
        <v>0</v>
      </c>
      <c r="AO121" s="75">
        <v>0</v>
      </c>
      <c r="AP121" s="75">
        <v>0</v>
      </c>
      <c r="AQ121" s="75">
        <v>0</v>
      </c>
      <c r="AR121" s="75">
        <v>0</v>
      </c>
      <c r="AS121" s="75">
        <v>0</v>
      </c>
      <c r="AT121" s="75">
        <v>0</v>
      </c>
      <c r="AU121" s="75">
        <v>0</v>
      </c>
      <c r="AV121" s="75">
        <v>0</v>
      </c>
      <c r="AW121" s="75">
        <v>0</v>
      </c>
      <c r="AX121" s="75">
        <v>0</v>
      </c>
      <c r="AY121" s="75">
        <v>0</v>
      </c>
      <c r="BA121" s="75">
        <v>0</v>
      </c>
    </row>
    <row r="122" spans="2:53" s="36" customFormat="1" ht="17.100000000000001" customHeight="1">
      <c r="B122" s="445"/>
      <c r="C122" s="198" t="s">
        <v>75</v>
      </c>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3">
        <v>0</v>
      </c>
      <c r="AA122" s="351"/>
      <c r="AB122" s="35"/>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BA122" s="73">
        <v>0</v>
      </c>
    </row>
    <row r="123" spans="2:53" s="36" customFormat="1" ht="17.100000000000001" customHeight="1">
      <c r="B123" s="445"/>
      <c r="C123" s="198" t="s">
        <v>190</v>
      </c>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3">
        <v>0</v>
      </c>
      <c r="AA123" s="351"/>
      <c r="AB123" s="35"/>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BA123" s="73">
        <v>0</v>
      </c>
    </row>
    <row r="124" spans="2:53" s="36" customFormat="1" ht="17.100000000000001" customHeight="1">
      <c r="B124" s="445"/>
      <c r="C124" s="198" t="s">
        <v>106</v>
      </c>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3">
        <v>0</v>
      </c>
      <c r="AA124" s="351"/>
      <c r="AB124" s="35"/>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BA124" s="73">
        <v>0</v>
      </c>
    </row>
    <row r="125" spans="2:53" s="36" customFormat="1" ht="17.100000000000001" customHeight="1">
      <c r="B125" s="445"/>
      <c r="C125" s="451" t="s">
        <v>53</v>
      </c>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3">
        <v>0</v>
      </c>
      <c r="AA125" s="351"/>
      <c r="AB125" s="35"/>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BA125" s="73">
        <v>0</v>
      </c>
    </row>
    <row r="126" spans="2:53" s="36" customFormat="1" ht="17.100000000000001" customHeight="1">
      <c r="B126" s="445"/>
      <c r="C126" s="448" t="s">
        <v>162</v>
      </c>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3">
        <v>0</v>
      </c>
      <c r="AA126" s="351"/>
      <c r="AB126" s="35"/>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BA126" s="73">
        <v>0</v>
      </c>
    </row>
    <row r="127" spans="2:53" s="40" customFormat="1" ht="24.95" customHeight="1">
      <c r="B127" s="446"/>
      <c r="C127" s="195" t="s">
        <v>12</v>
      </c>
      <c r="D127" s="324"/>
      <c r="E127" s="324">
        <v>3.5</v>
      </c>
      <c r="F127" s="324"/>
      <c r="G127" s="320">
        <v>2.816541</v>
      </c>
      <c r="H127" s="324"/>
      <c r="I127" s="320">
        <v>99.624370999999996</v>
      </c>
      <c r="J127" s="320">
        <v>2.8889360000000002</v>
      </c>
      <c r="K127" s="324"/>
      <c r="L127" s="324"/>
      <c r="M127" s="320">
        <v>2.6069999999999999E-2</v>
      </c>
      <c r="N127" s="324"/>
      <c r="O127" s="324"/>
      <c r="P127" s="324"/>
      <c r="Q127" s="324"/>
      <c r="R127" s="324"/>
      <c r="S127" s="324"/>
      <c r="T127" s="324"/>
      <c r="U127" s="324"/>
      <c r="V127" s="324"/>
      <c r="W127" s="324"/>
      <c r="X127" s="324"/>
      <c r="Y127" s="324"/>
      <c r="Z127" s="323">
        <v>108.855918</v>
      </c>
      <c r="AA127" s="352"/>
      <c r="AB127" s="39"/>
      <c r="AC127" s="75">
        <v>0</v>
      </c>
      <c r="AD127" s="75">
        <v>0</v>
      </c>
      <c r="AE127" s="75">
        <v>0</v>
      </c>
      <c r="AF127" s="75">
        <v>0</v>
      </c>
      <c r="AG127" s="75">
        <v>0</v>
      </c>
      <c r="AH127" s="75">
        <v>0</v>
      </c>
      <c r="AI127" s="75">
        <v>0</v>
      </c>
      <c r="AJ127" s="75">
        <v>0</v>
      </c>
      <c r="AK127" s="75">
        <v>0</v>
      </c>
      <c r="AL127" s="75">
        <v>0</v>
      </c>
      <c r="AM127" s="75">
        <v>0</v>
      </c>
      <c r="AN127" s="75">
        <v>0</v>
      </c>
      <c r="AO127" s="75">
        <v>0</v>
      </c>
      <c r="AP127" s="75">
        <v>0</v>
      </c>
      <c r="AQ127" s="75">
        <v>0</v>
      </c>
      <c r="AR127" s="75">
        <v>0</v>
      </c>
      <c r="AS127" s="75">
        <v>0</v>
      </c>
      <c r="AT127" s="75">
        <v>0</v>
      </c>
      <c r="AU127" s="75">
        <v>0</v>
      </c>
      <c r="AV127" s="75">
        <v>0</v>
      </c>
      <c r="AW127" s="75">
        <v>0</v>
      </c>
      <c r="AX127" s="75">
        <v>0</v>
      </c>
      <c r="AY127" s="75">
        <v>0</v>
      </c>
      <c r="BA127" s="75">
        <v>0</v>
      </c>
    </row>
    <row r="128" spans="2:53" s="88" customFormat="1" ht="17.100000000000001" customHeight="1">
      <c r="B128" s="316"/>
      <c r="C128" s="198" t="s">
        <v>60</v>
      </c>
      <c r="D128" s="326"/>
      <c r="E128" s="326">
        <v>3.5</v>
      </c>
      <c r="F128" s="326"/>
      <c r="G128" s="320">
        <v>2.816541</v>
      </c>
      <c r="H128" s="326"/>
      <c r="I128" s="320">
        <v>99.61936</v>
      </c>
      <c r="J128" s="320">
        <v>2.8889360000000002</v>
      </c>
      <c r="K128" s="326"/>
      <c r="L128" s="326"/>
      <c r="M128" s="320">
        <v>2.6069999999999999E-2</v>
      </c>
      <c r="N128" s="326"/>
      <c r="O128" s="326"/>
      <c r="P128" s="326"/>
      <c r="Q128" s="326"/>
      <c r="R128" s="326"/>
      <c r="S128" s="326"/>
      <c r="T128" s="326"/>
      <c r="U128" s="326"/>
      <c r="V128" s="326"/>
      <c r="W128" s="326"/>
      <c r="X128" s="326"/>
      <c r="Y128" s="326"/>
      <c r="Z128" s="323">
        <v>108.85090700000001</v>
      </c>
      <c r="AA128" s="354"/>
      <c r="AB128" s="87"/>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BA128" s="73">
        <v>0</v>
      </c>
    </row>
    <row r="129" spans="2:53" s="36" customFormat="1" ht="17.100000000000001" customHeight="1">
      <c r="B129" s="445"/>
      <c r="C129" s="198" t="s">
        <v>61</v>
      </c>
      <c r="D129" s="320"/>
      <c r="E129" s="320"/>
      <c r="F129" s="320"/>
      <c r="G129" s="320"/>
      <c r="H129" s="320"/>
      <c r="I129" s="320">
        <v>5.0109999999999998E-3</v>
      </c>
      <c r="J129" s="320"/>
      <c r="K129" s="320"/>
      <c r="L129" s="320"/>
      <c r="M129" s="320"/>
      <c r="N129" s="320"/>
      <c r="O129" s="320"/>
      <c r="P129" s="320"/>
      <c r="Q129" s="320"/>
      <c r="R129" s="320"/>
      <c r="S129" s="320"/>
      <c r="T129" s="320"/>
      <c r="U129" s="320"/>
      <c r="V129" s="320"/>
      <c r="W129" s="320"/>
      <c r="X129" s="320"/>
      <c r="Y129" s="320"/>
      <c r="Z129" s="323">
        <v>5.0109999999999998E-3</v>
      </c>
      <c r="AA129" s="351"/>
      <c r="AB129" s="35"/>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BA129" s="73">
        <v>0</v>
      </c>
    </row>
    <row r="130" spans="2:53" s="40" customFormat="1" ht="30" customHeight="1">
      <c r="B130" s="449"/>
      <c r="C130" s="195" t="s">
        <v>46</v>
      </c>
      <c r="D130" s="325">
        <v>0</v>
      </c>
      <c r="E130" s="325">
        <v>3.5</v>
      </c>
      <c r="F130" s="325">
        <v>0</v>
      </c>
      <c r="G130" s="325">
        <v>2.816541</v>
      </c>
      <c r="H130" s="325">
        <v>0</v>
      </c>
      <c r="I130" s="325">
        <v>105.36110699999999</v>
      </c>
      <c r="J130" s="325">
        <v>2.8889360000000002</v>
      </c>
      <c r="K130" s="325">
        <v>0</v>
      </c>
      <c r="L130" s="325">
        <v>0</v>
      </c>
      <c r="M130" s="325">
        <v>2.6069999999999999E-2</v>
      </c>
      <c r="N130" s="325">
        <v>0</v>
      </c>
      <c r="O130" s="325">
        <v>0</v>
      </c>
      <c r="P130" s="325">
        <v>0</v>
      </c>
      <c r="Q130" s="325">
        <v>0</v>
      </c>
      <c r="R130" s="325">
        <v>0</v>
      </c>
      <c r="S130" s="325">
        <v>0</v>
      </c>
      <c r="T130" s="325">
        <v>0</v>
      </c>
      <c r="U130" s="325">
        <v>0</v>
      </c>
      <c r="V130" s="325">
        <v>0</v>
      </c>
      <c r="W130" s="325">
        <v>0</v>
      </c>
      <c r="X130" s="325">
        <v>0</v>
      </c>
      <c r="Y130" s="325">
        <v>0</v>
      </c>
      <c r="Z130" s="323">
        <v>114.592654</v>
      </c>
      <c r="AA130" s="350"/>
      <c r="AB130" s="39"/>
      <c r="AC130" s="75">
        <v>0</v>
      </c>
      <c r="AD130" s="75">
        <v>0</v>
      </c>
      <c r="AE130" s="75">
        <v>0</v>
      </c>
      <c r="AF130" s="75">
        <v>0</v>
      </c>
      <c r="AG130" s="75">
        <v>0</v>
      </c>
      <c r="AH130" s="75">
        <v>0</v>
      </c>
      <c r="AI130" s="75">
        <v>0</v>
      </c>
      <c r="AJ130" s="75">
        <v>0</v>
      </c>
      <c r="AK130" s="75">
        <v>0</v>
      </c>
      <c r="AL130" s="75">
        <v>0</v>
      </c>
      <c r="AM130" s="75">
        <v>0</v>
      </c>
      <c r="AN130" s="75">
        <v>0</v>
      </c>
      <c r="AO130" s="75">
        <v>0</v>
      </c>
      <c r="AP130" s="75">
        <v>0</v>
      </c>
      <c r="AQ130" s="75">
        <v>0</v>
      </c>
      <c r="AR130" s="75">
        <v>0</v>
      </c>
      <c r="AS130" s="75">
        <v>0</v>
      </c>
      <c r="AT130" s="75">
        <v>0</v>
      </c>
      <c r="AU130" s="75">
        <v>0</v>
      </c>
      <c r="AV130" s="75">
        <v>0</v>
      </c>
      <c r="AW130" s="75">
        <v>0</v>
      </c>
      <c r="AX130" s="75">
        <v>0</v>
      </c>
      <c r="AY130" s="75">
        <v>0</v>
      </c>
      <c r="BA130" s="75">
        <v>0</v>
      </c>
    </row>
    <row r="131" spans="2:53" s="88" customFormat="1" ht="17.100000000000001" customHeight="1">
      <c r="B131" s="316"/>
      <c r="C131" s="317" t="s">
        <v>174</v>
      </c>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7">
        <v>0</v>
      </c>
      <c r="AA131" s="353"/>
      <c r="AB131" s="87"/>
      <c r="AC131" s="84">
        <v>0</v>
      </c>
      <c r="AD131" s="84">
        <v>0</v>
      </c>
      <c r="AE131" s="84">
        <v>0</v>
      </c>
      <c r="AF131" s="84">
        <v>0</v>
      </c>
      <c r="AG131" s="84">
        <v>0</v>
      </c>
      <c r="AH131" s="84">
        <v>0</v>
      </c>
      <c r="AI131" s="84">
        <v>0</v>
      </c>
      <c r="AJ131" s="84">
        <v>0</v>
      </c>
      <c r="AK131" s="84">
        <v>0</v>
      </c>
      <c r="AL131" s="84">
        <v>0</v>
      </c>
      <c r="AM131" s="84">
        <v>0</v>
      </c>
      <c r="AN131" s="84">
        <v>0</v>
      </c>
      <c r="AO131" s="84">
        <v>0</v>
      </c>
      <c r="AP131" s="84">
        <v>0</v>
      </c>
      <c r="AQ131" s="84">
        <v>0</v>
      </c>
      <c r="AR131" s="84">
        <v>0</v>
      </c>
      <c r="AS131" s="84">
        <v>0</v>
      </c>
      <c r="AT131" s="84">
        <v>0</v>
      </c>
      <c r="AU131" s="84">
        <v>0</v>
      </c>
      <c r="AV131" s="84">
        <v>0</v>
      </c>
      <c r="AW131" s="84">
        <v>0</v>
      </c>
      <c r="AX131" s="84">
        <v>0</v>
      </c>
      <c r="AY131" s="84">
        <v>0</v>
      </c>
      <c r="BA131" s="84">
        <v>0</v>
      </c>
    </row>
    <row r="132" spans="2:53" s="88" customFormat="1" ht="17.100000000000001" customHeight="1">
      <c r="B132" s="318"/>
      <c r="C132" s="319" t="s">
        <v>175</v>
      </c>
      <c r="D132" s="328"/>
      <c r="E132" s="328"/>
      <c r="F132" s="328"/>
      <c r="G132" s="328">
        <v>2.816541</v>
      </c>
      <c r="H132" s="328"/>
      <c r="I132" s="328">
        <v>5.37</v>
      </c>
      <c r="J132" s="328">
        <v>0.803311</v>
      </c>
      <c r="K132" s="328"/>
      <c r="L132" s="328"/>
      <c r="M132" s="328">
        <v>2.6069999999999999E-2</v>
      </c>
      <c r="N132" s="328"/>
      <c r="O132" s="328"/>
      <c r="P132" s="328"/>
      <c r="Q132" s="328"/>
      <c r="R132" s="328"/>
      <c r="S132" s="328"/>
      <c r="T132" s="328"/>
      <c r="U132" s="328"/>
      <c r="V132" s="328"/>
      <c r="W132" s="328"/>
      <c r="X132" s="328"/>
      <c r="Y132" s="328"/>
      <c r="Z132" s="327">
        <v>9.0159220000000015</v>
      </c>
      <c r="AA132" s="354"/>
      <c r="AB132" s="87"/>
      <c r="AC132" s="84">
        <v>0</v>
      </c>
      <c r="AD132" s="84">
        <v>0</v>
      </c>
      <c r="AE132" s="84">
        <v>0</v>
      </c>
      <c r="AF132" s="84">
        <v>0</v>
      </c>
      <c r="AG132" s="84">
        <v>0</v>
      </c>
      <c r="AH132" s="84">
        <v>0</v>
      </c>
      <c r="AI132" s="84">
        <v>0</v>
      </c>
      <c r="AJ132" s="84">
        <v>0</v>
      </c>
      <c r="AK132" s="84">
        <v>0</v>
      </c>
      <c r="AL132" s="84">
        <v>0</v>
      </c>
      <c r="AM132" s="84">
        <v>0</v>
      </c>
      <c r="AN132" s="84">
        <v>0</v>
      </c>
      <c r="AO132" s="84">
        <v>0</v>
      </c>
      <c r="AP132" s="84">
        <v>0</v>
      </c>
      <c r="AQ132" s="84">
        <v>0</v>
      </c>
      <c r="AR132" s="84">
        <v>0</v>
      </c>
      <c r="AS132" s="84">
        <v>0</v>
      </c>
      <c r="AT132" s="84">
        <v>0</v>
      </c>
      <c r="AU132" s="84">
        <v>0</v>
      </c>
      <c r="AV132" s="84">
        <v>0</v>
      </c>
      <c r="AW132" s="84">
        <v>0</v>
      </c>
      <c r="AX132" s="84">
        <v>0</v>
      </c>
      <c r="AY132" s="84">
        <v>0</v>
      </c>
      <c r="BA132" s="84">
        <v>0</v>
      </c>
    </row>
    <row r="133" spans="2:53" s="40" customFormat="1" ht="30" customHeight="1">
      <c r="B133" s="450"/>
      <c r="C133" s="202" t="s">
        <v>19</v>
      </c>
      <c r="D133" s="335">
        <v>0</v>
      </c>
      <c r="E133" s="335">
        <v>7</v>
      </c>
      <c r="F133" s="335">
        <v>0</v>
      </c>
      <c r="G133" s="335">
        <v>5.6330819999999999</v>
      </c>
      <c r="H133" s="335">
        <v>0</v>
      </c>
      <c r="I133" s="335">
        <v>196.20486399999999</v>
      </c>
      <c r="J133" s="335">
        <v>178.892247</v>
      </c>
      <c r="K133" s="335">
        <v>0</v>
      </c>
      <c r="L133" s="335">
        <v>0</v>
      </c>
      <c r="M133" s="335">
        <v>5.2139999999999999E-2</v>
      </c>
      <c r="N133" s="335">
        <v>0</v>
      </c>
      <c r="O133" s="335">
        <v>0</v>
      </c>
      <c r="P133" s="335">
        <v>0</v>
      </c>
      <c r="Q133" s="335">
        <v>0</v>
      </c>
      <c r="R133" s="335">
        <v>0</v>
      </c>
      <c r="S133" s="335">
        <v>0</v>
      </c>
      <c r="T133" s="335">
        <v>0</v>
      </c>
      <c r="U133" s="335">
        <v>0</v>
      </c>
      <c r="V133" s="335">
        <v>0</v>
      </c>
      <c r="W133" s="335">
        <v>0</v>
      </c>
      <c r="X133" s="335">
        <v>0</v>
      </c>
      <c r="Y133" s="335">
        <v>0</v>
      </c>
      <c r="Z133" s="327">
        <v>387.78233299999999</v>
      </c>
      <c r="AA133" s="350"/>
      <c r="AB133" s="39"/>
      <c r="AC133" s="75">
        <v>0</v>
      </c>
      <c r="AD133" s="75">
        <v>0</v>
      </c>
      <c r="AE133" s="75">
        <v>0</v>
      </c>
      <c r="AF133" s="75">
        <v>0</v>
      </c>
      <c r="AG133" s="75">
        <v>0</v>
      </c>
      <c r="AH133" s="75">
        <v>0</v>
      </c>
      <c r="AI133" s="75">
        <v>0</v>
      </c>
      <c r="AJ133" s="75">
        <v>0</v>
      </c>
      <c r="AK133" s="75">
        <v>0</v>
      </c>
      <c r="AL133" s="75">
        <v>0</v>
      </c>
      <c r="AM133" s="75">
        <v>0</v>
      </c>
      <c r="AN133" s="75">
        <v>0</v>
      </c>
      <c r="AO133" s="75">
        <v>0</v>
      </c>
      <c r="AP133" s="75">
        <v>0</v>
      </c>
      <c r="AQ133" s="75">
        <v>0</v>
      </c>
      <c r="AR133" s="75">
        <v>0</v>
      </c>
      <c r="AS133" s="75">
        <v>0</v>
      </c>
      <c r="AT133" s="75">
        <v>0</v>
      </c>
      <c r="AU133" s="75">
        <v>0</v>
      </c>
      <c r="AV133" s="75">
        <v>0</v>
      </c>
      <c r="AW133" s="75">
        <v>0</v>
      </c>
      <c r="AX133" s="75">
        <v>0</v>
      </c>
      <c r="AY133" s="75">
        <v>0</v>
      </c>
      <c r="BA133" s="75">
        <v>0</v>
      </c>
    </row>
    <row r="134" spans="2:53" s="40" customFormat="1" ht="30" customHeight="1">
      <c r="B134" s="450"/>
      <c r="C134" s="202" t="s">
        <v>20</v>
      </c>
      <c r="D134" s="335">
        <v>3105.437876</v>
      </c>
      <c r="E134" s="335">
        <v>7</v>
      </c>
      <c r="F134" s="335">
        <v>4726.466942</v>
      </c>
      <c r="G134" s="335">
        <v>7017.3246369999997</v>
      </c>
      <c r="H134" s="335">
        <v>1401.1107010000001</v>
      </c>
      <c r="I134" s="335">
        <v>144632.09963400001</v>
      </c>
      <c r="J134" s="335">
        <v>30596.555562999998</v>
      </c>
      <c r="K134" s="335">
        <v>614.47757999999999</v>
      </c>
      <c r="L134" s="335">
        <v>0</v>
      </c>
      <c r="M134" s="335">
        <v>6423.7894159999996</v>
      </c>
      <c r="N134" s="335">
        <v>0</v>
      </c>
      <c r="O134" s="335">
        <v>3.481217</v>
      </c>
      <c r="P134" s="335">
        <v>306.04717600000004</v>
      </c>
      <c r="Q134" s="335">
        <v>1888.224037</v>
      </c>
      <c r="R134" s="335">
        <v>50.756935999999996</v>
      </c>
      <c r="S134" s="335">
        <v>0</v>
      </c>
      <c r="T134" s="335">
        <v>115.12554900000001</v>
      </c>
      <c r="U134" s="335">
        <v>1.1444910000000001</v>
      </c>
      <c r="V134" s="335">
        <v>341.72049199999998</v>
      </c>
      <c r="W134" s="335">
        <v>0</v>
      </c>
      <c r="X134" s="335">
        <v>27.305898999999997</v>
      </c>
      <c r="Y134" s="335">
        <v>476.60491000000002</v>
      </c>
      <c r="Z134" s="327">
        <v>201734.673056</v>
      </c>
      <c r="AA134" s="350"/>
      <c r="AB134" s="39"/>
      <c r="AC134" s="75">
        <v>2.2737367544323206E-13</v>
      </c>
      <c r="AD134" s="75">
        <v>0</v>
      </c>
      <c r="AE134" s="75">
        <v>1.1368683772161603E-13</v>
      </c>
      <c r="AF134" s="75">
        <v>-6.2350125062948791E-13</v>
      </c>
      <c r="AG134" s="75">
        <v>1.1368683772161603E-13</v>
      </c>
      <c r="AH134" s="75">
        <v>1.3926637620897964E-11</v>
      </c>
      <c r="AI134" s="75">
        <v>-2.0454749005693884E-12</v>
      </c>
      <c r="AJ134" s="75">
        <v>0</v>
      </c>
      <c r="AK134" s="75">
        <v>0</v>
      </c>
      <c r="AL134" s="75">
        <v>-2.1885965262313789E-13</v>
      </c>
      <c r="AM134" s="75">
        <v>0</v>
      </c>
      <c r="AN134" s="75">
        <v>-1.1102230246251565E-16</v>
      </c>
      <c r="AO134" s="75">
        <v>0</v>
      </c>
      <c r="AP134" s="75">
        <v>0</v>
      </c>
      <c r="AQ134" s="75">
        <v>-3.5527136788005009E-15</v>
      </c>
      <c r="AR134" s="75">
        <v>0</v>
      </c>
      <c r="AS134" s="75">
        <v>0</v>
      </c>
      <c r="AT134" s="75">
        <v>9.7144514654701197E-17</v>
      </c>
      <c r="AU134" s="75">
        <v>0</v>
      </c>
      <c r="AV134" s="75">
        <v>0</v>
      </c>
      <c r="AW134" s="75">
        <v>0</v>
      </c>
      <c r="AX134" s="75">
        <v>-1.4210854715202004E-14</v>
      </c>
      <c r="AY134" s="75">
        <v>1.0103917702508625E-11</v>
      </c>
      <c r="BA134" s="75">
        <v>0</v>
      </c>
    </row>
    <row r="135" spans="2:53" s="88" customFormat="1" ht="17.100000000000001" customHeight="1">
      <c r="B135" s="316"/>
      <c r="C135" s="317" t="s">
        <v>174</v>
      </c>
      <c r="D135" s="326">
        <v>1.0950570000000002</v>
      </c>
      <c r="E135" s="326">
        <v>0</v>
      </c>
      <c r="F135" s="326">
        <v>0.56745000000000001</v>
      </c>
      <c r="G135" s="326">
        <v>1.0917540000000001</v>
      </c>
      <c r="H135" s="326">
        <v>31.05</v>
      </c>
      <c r="I135" s="326">
        <v>742.81304800000009</v>
      </c>
      <c r="J135" s="326">
        <v>44.301565000000004</v>
      </c>
      <c r="K135" s="326">
        <v>0</v>
      </c>
      <c r="L135" s="326">
        <v>0</v>
      </c>
      <c r="M135" s="326">
        <v>9.6459590000000013</v>
      </c>
      <c r="N135" s="326">
        <v>0</v>
      </c>
      <c r="O135" s="326">
        <v>0</v>
      </c>
      <c r="P135" s="326">
        <v>0.01</v>
      </c>
      <c r="Q135" s="326">
        <v>0</v>
      </c>
      <c r="R135" s="326">
        <v>0</v>
      </c>
      <c r="S135" s="326">
        <v>0</v>
      </c>
      <c r="T135" s="326">
        <v>0</v>
      </c>
      <c r="U135" s="326">
        <v>0</v>
      </c>
      <c r="V135" s="326">
        <v>0</v>
      </c>
      <c r="W135" s="326">
        <v>0</v>
      </c>
      <c r="X135" s="326">
        <v>0</v>
      </c>
      <c r="Y135" s="326">
        <v>0</v>
      </c>
      <c r="Z135" s="342">
        <v>830.57483300000001</v>
      </c>
      <c r="AA135" s="353"/>
      <c r="AB135" s="87"/>
      <c r="AC135" s="84">
        <v>0</v>
      </c>
      <c r="AD135" s="84">
        <v>0</v>
      </c>
      <c r="AE135" s="84">
        <v>0</v>
      </c>
      <c r="AF135" s="84">
        <v>0</v>
      </c>
      <c r="AG135" s="84">
        <v>0</v>
      </c>
      <c r="AH135" s="84">
        <v>0</v>
      </c>
      <c r="AI135" s="84">
        <v>0</v>
      </c>
      <c r="AJ135" s="84">
        <v>0</v>
      </c>
      <c r="AK135" s="84">
        <v>0</v>
      </c>
      <c r="AL135" s="84">
        <v>0</v>
      </c>
      <c r="AM135" s="84">
        <v>0</v>
      </c>
      <c r="AN135" s="84">
        <v>0</v>
      </c>
      <c r="AO135" s="84">
        <v>0</v>
      </c>
      <c r="AP135" s="84">
        <v>0</v>
      </c>
      <c r="AQ135" s="84">
        <v>0</v>
      </c>
      <c r="AR135" s="84">
        <v>0</v>
      </c>
      <c r="AS135" s="84">
        <v>0</v>
      </c>
      <c r="AT135" s="84">
        <v>0</v>
      </c>
      <c r="AU135" s="84">
        <v>0</v>
      </c>
      <c r="AV135" s="84">
        <v>0</v>
      </c>
      <c r="AW135" s="84">
        <v>0</v>
      </c>
      <c r="AX135" s="84">
        <v>0</v>
      </c>
      <c r="AY135" s="84">
        <v>0</v>
      </c>
      <c r="BA135" s="235">
        <v>0</v>
      </c>
    </row>
    <row r="136" spans="2:53" s="88" customFormat="1" ht="17.100000000000001" customHeight="1">
      <c r="B136" s="316"/>
      <c r="C136" s="319" t="s">
        <v>175</v>
      </c>
      <c r="D136" s="326">
        <v>36.039619999999999</v>
      </c>
      <c r="E136" s="326">
        <v>0</v>
      </c>
      <c r="F136" s="326">
        <v>25.746772</v>
      </c>
      <c r="G136" s="326">
        <v>11.007048000000001</v>
      </c>
      <c r="H136" s="326">
        <v>0.08</v>
      </c>
      <c r="I136" s="326">
        <v>2102.6799999999998</v>
      </c>
      <c r="J136" s="326">
        <v>441.15826100000004</v>
      </c>
      <c r="K136" s="326">
        <v>0</v>
      </c>
      <c r="L136" s="326">
        <v>0</v>
      </c>
      <c r="M136" s="326">
        <v>43.556069999999998</v>
      </c>
      <c r="N136" s="326">
        <v>0</v>
      </c>
      <c r="O136" s="326">
        <v>0</v>
      </c>
      <c r="P136" s="326">
        <v>0</v>
      </c>
      <c r="Q136" s="326">
        <v>3.9728489999999996</v>
      </c>
      <c r="R136" s="326">
        <v>0</v>
      </c>
      <c r="S136" s="326">
        <v>0</v>
      </c>
      <c r="T136" s="326">
        <v>14.326863999999999</v>
      </c>
      <c r="U136" s="326">
        <v>0.46</v>
      </c>
      <c r="V136" s="326">
        <v>0</v>
      </c>
      <c r="W136" s="326">
        <v>0</v>
      </c>
      <c r="X136" s="326">
        <v>0.90999999999999992</v>
      </c>
      <c r="Y136" s="326">
        <v>0</v>
      </c>
      <c r="Z136" s="342">
        <v>2679.937484</v>
      </c>
      <c r="AA136" s="353"/>
      <c r="AB136" s="87"/>
      <c r="AC136" s="84">
        <v>0</v>
      </c>
      <c r="AD136" s="84">
        <v>0</v>
      </c>
      <c r="AE136" s="84">
        <v>0</v>
      </c>
      <c r="AF136" s="84">
        <v>0</v>
      </c>
      <c r="AG136" s="84">
        <v>0</v>
      </c>
      <c r="AH136" s="84">
        <v>0</v>
      </c>
      <c r="AI136" s="84">
        <v>0</v>
      </c>
      <c r="AJ136" s="84">
        <v>0</v>
      </c>
      <c r="AK136" s="84">
        <v>0</v>
      </c>
      <c r="AL136" s="84">
        <v>0</v>
      </c>
      <c r="AM136" s="84">
        <v>0</v>
      </c>
      <c r="AN136" s="84">
        <v>0</v>
      </c>
      <c r="AO136" s="84">
        <v>0</v>
      </c>
      <c r="AP136" s="84">
        <v>0</v>
      </c>
      <c r="AQ136" s="84">
        <v>0</v>
      </c>
      <c r="AR136" s="84">
        <v>0</v>
      </c>
      <c r="AS136" s="84">
        <v>0</v>
      </c>
      <c r="AT136" s="84">
        <v>0</v>
      </c>
      <c r="AU136" s="84">
        <v>0</v>
      </c>
      <c r="AV136" s="84">
        <v>0</v>
      </c>
      <c r="AW136" s="84">
        <v>0</v>
      </c>
      <c r="AX136" s="84">
        <v>0</v>
      </c>
      <c r="AY136" s="84">
        <v>0</v>
      </c>
      <c r="BA136" s="235">
        <v>0</v>
      </c>
    </row>
    <row r="137" spans="2:53" s="176" customFormat="1" ht="9.9499999999999993" customHeight="1">
      <c r="B137" s="453"/>
      <c r="C137" s="454"/>
      <c r="D137" s="347"/>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8"/>
      <c r="AA137" s="356"/>
      <c r="AB137" s="178"/>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BA137" s="229"/>
    </row>
    <row r="138" spans="2:53" ht="84.75" customHeight="1">
      <c r="B138" s="55"/>
      <c r="C138" s="662" t="s">
        <v>315</v>
      </c>
      <c r="D138" s="662"/>
      <c r="E138" s="662"/>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138"/>
      <c r="AC138" s="58"/>
      <c r="AD138" s="58"/>
      <c r="AE138" s="58"/>
      <c r="AF138" s="58"/>
      <c r="BA138" s="52"/>
    </row>
    <row r="139" spans="2:53"/>
  </sheetData>
  <sheetProtection password="CC05" sheet="1" formatCells="0" formatColumns="0" formatRows="0" insertColumns="0" insertRows="0" insertHyperlinks="0" deleteColumns="0" deleteRows="0" sort="0" autoFilter="0" pivotTables="0"/>
  <dataConsolidate/>
  <mergeCells count="9">
    <mergeCell ref="AC7:AY7"/>
    <mergeCell ref="AC5:BA5"/>
    <mergeCell ref="C138:Z138"/>
    <mergeCell ref="D7:Z7"/>
    <mergeCell ref="D6:AA6"/>
    <mergeCell ref="C2:Z2"/>
    <mergeCell ref="C3:Z3"/>
    <mergeCell ref="C4:Z4"/>
    <mergeCell ref="C5:Z5"/>
  </mergeCells>
  <phoneticPr fontId="0" type="noConversion"/>
  <conditionalFormatting sqref="D9:K9 D10:Z137">
    <cfRule type="expression" dxfId="72" priority="1" stopIfTrue="1">
      <formula>AND(D9&lt;&gt;"",OR(D9&lt;0,NOT(ISNUMBER(D9))))</formula>
    </cfRule>
  </conditionalFormatting>
  <conditionalFormatting sqref="AA132 AA113 AA93 AA70 AA115:AA129 AA27 AA46 AA53:AA67 AA96:AA110 AA76:AA90 AA10:AA24 AA29:AA43">
    <cfRule type="expression" dxfId="71" priority="2" stopIfTrue="1">
      <formula>AA10=1</formula>
    </cfRule>
  </conditionalFormatting>
  <conditionalFormatting sqref="D6:AA6">
    <cfRule type="expression" dxfId="70" priority="3" stopIfTrue="1">
      <formula>COUNTA(D10:Z136)&lt;&gt;COUNTIF(D10:Z136,"&gt;=0")</formula>
    </cfRule>
  </conditionalFormatting>
  <conditionalFormatting sqref="AC9:BA137">
    <cfRule type="expression" dxfId="69" priority="4" stopIfTrue="1">
      <formula>ABS(AC9)&gt;10</formula>
    </cfRule>
  </conditionalFormatting>
  <pageMargins left="0.74803149606299213" right="0.74803149606299213" top="0.98425196850393704" bottom="0.98425196850393704" header="0.51181102362204722" footer="0.51181102362204722"/>
  <pageSetup paperSize="8" scale="60" orientation="portrait" r:id="rId1"/>
  <headerFooter alignWithMargins="0">
    <oddFooter>&amp;R2016 Triennial Central Bank Survey</oddFooter>
  </headerFooter>
  <rowBreaks count="1" manualBreakCount="1">
    <brk id="74" min="1"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B1:BF142"/>
  <sheetViews>
    <sheetView showGridLines="0" zoomScale="70" zoomScaleNormal="70" zoomScaleSheetLayoutView="70" workbookViewId="0">
      <pane xSplit="3" ySplit="8" topLeftCell="D129" activePane="bottomRight" state="frozen"/>
      <selection pane="topRight" activeCell="D1" sqref="D1"/>
      <selection pane="bottomLeft" activeCell="A9" sqref="A9"/>
      <selection pane="bottomRight" activeCell="C140" sqref="C140:AA140"/>
    </sheetView>
  </sheetViews>
  <sheetFormatPr defaultColWidth="0" defaultRowHeight="12" zeroHeight="1"/>
  <cols>
    <col min="1" max="2" width="1.7109375" style="51" customWidth="1"/>
    <col min="3" max="3" width="50.7109375" style="51" customWidth="1"/>
    <col min="4" max="9" width="7.7109375" style="51" customWidth="1"/>
    <col min="10" max="10" width="7.7109375" customWidth="1"/>
    <col min="11" max="23" width="7.7109375" style="54" customWidth="1"/>
    <col min="24" max="25" width="8.85546875" style="51" customWidth="1"/>
    <col min="26" max="26" width="12.7109375" style="51" customWidth="1"/>
    <col min="27" max="27" width="11.7109375" style="54" customWidth="1"/>
    <col min="28" max="28" width="1.7109375" style="139" customWidth="1"/>
    <col min="29" max="29" width="1.7109375" style="51" customWidth="1"/>
    <col min="30" max="33" width="6.7109375" style="57" hidden="1" customWidth="1"/>
    <col min="34" max="53" width="6.7109375" style="51" hidden="1" customWidth="1"/>
    <col min="54" max="54" width="1.7109375" style="51" hidden="1" customWidth="1"/>
    <col min="55" max="57" width="6.7109375" style="51" hidden="1" customWidth="1"/>
    <col min="58" max="58" width="9.140625" style="51" hidden="1" customWidth="1"/>
    <col min="59" max="16384" width="0" style="51" hidden="1"/>
  </cols>
  <sheetData>
    <row r="1" spans="2:57" s="26" customFormat="1" ht="20.100000000000001" customHeight="1">
      <c r="B1" s="22" t="s">
        <v>15</v>
      </c>
      <c r="C1" s="23"/>
      <c r="D1" s="24"/>
      <c r="E1" s="24"/>
      <c r="F1" s="24"/>
      <c r="G1" s="24"/>
      <c r="H1" s="24"/>
      <c r="I1" s="24"/>
      <c r="K1" s="30"/>
      <c r="L1" s="30"/>
      <c r="M1" s="30"/>
      <c r="N1" s="30"/>
      <c r="O1" s="30"/>
      <c r="P1" s="30"/>
      <c r="Q1" s="30"/>
      <c r="R1" s="30"/>
      <c r="S1" s="30"/>
      <c r="T1" s="30"/>
      <c r="U1" s="30"/>
      <c r="V1" s="30"/>
      <c r="W1" s="30"/>
      <c r="X1" s="24"/>
      <c r="Y1" s="24"/>
      <c r="Z1" s="24"/>
      <c r="AA1" s="245"/>
      <c r="AB1" s="135"/>
      <c r="AC1" s="24"/>
      <c r="AD1" s="59"/>
      <c r="AE1" s="59"/>
      <c r="AF1" s="59"/>
      <c r="AG1" s="59"/>
      <c r="AH1" s="25"/>
      <c r="BC1" s="50"/>
      <c r="BD1" s="50"/>
      <c r="BE1" s="50"/>
    </row>
    <row r="2" spans="2:57" s="26" customFormat="1" ht="20.100000000000001" customHeight="1">
      <c r="B2" s="27"/>
      <c r="C2" s="644" t="s">
        <v>63</v>
      </c>
      <c r="D2" s="644"/>
      <c r="E2" s="644"/>
      <c r="F2" s="644"/>
      <c r="G2" s="644"/>
      <c r="H2" s="644"/>
      <c r="I2" s="644"/>
      <c r="J2" s="644"/>
      <c r="K2" s="644"/>
      <c r="L2" s="644"/>
      <c r="M2" s="644"/>
      <c r="N2" s="644"/>
      <c r="O2" s="644"/>
      <c r="P2" s="644"/>
      <c r="Q2" s="644"/>
      <c r="R2" s="644"/>
      <c r="S2" s="644"/>
      <c r="T2" s="644"/>
      <c r="U2" s="644"/>
      <c r="V2" s="644"/>
      <c r="W2" s="644"/>
      <c r="X2" s="644"/>
      <c r="Y2" s="644"/>
      <c r="Z2" s="644"/>
      <c r="AA2" s="644"/>
      <c r="AB2" s="135"/>
      <c r="AC2" s="19"/>
      <c r="AD2" s="221" t="s">
        <v>64</v>
      </c>
      <c r="AE2" s="222">
        <v>0.11206500000116648</v>
      </c>
      <c r="AH2" s="25"/>
    </row>
    <row r="3" spans="2:57" s="26" customFormat="1" ht="20.100000000000001" customHeight="1">
      <c r="C3" s="644" t="s">
        <v>57</v>
      </c>
      <c r="D3" s="644"/>
      <c r="E3" s="644"/>
      <c r="F3" s="644"/>
      <c r="G3" s="644"/>
      <c r="H3" s="644"/>
      <c r="I3" s="644"/>
      <c r="J3" s="644"/>
      <c r="K3" s="644"/>
      <c r="L3" s="644"/>
      <c r="M3" s="644"/>
      <c r="N3" s="644"/>
      <c r="O3" s="644"/>
      <c r="P3" s="644"/>
      <c r="Q3" s="644"/>
      <c r="R3" s="644"/>
      <c r="S3" s="644"/>
      <c r="T3" s="644"/>
      <c r="U3" s="644"/>
      <c r="V3" s="644"/>
      <c r="W3" s="644"/>
      <c r="X3" s="644"/>
      <c r="Y3" s="644"/>
      <c r="Z3" s="644"/>
      <c r="AA3" s="644"/>
      <c r="AB3" s="135"/>
      <c r="AC3" s="19"/>
      <c r="AD3" s="223" t="s">
        <v>65</v>
      </c>
      <c r="AE3" s="224">
        <v>-4.0190001018345356E-3</v>
      </c>
      <c r="AF3" s="60"/>
      <c r="AH3" s="25"/>
      <c r="BC3" s="50"/>
      <c r="BD3" s="50"/>
      <c r="BE3" s="50"/>
    </row>
    <row r="4" spans="2:57" s="26" customFormat="1" ht="20.100000000000001" customHeight="1">
      <c r="C4" s="644" t="s">
        <v>199</v>
      </c>
      <c r="D4" s="644"/>
      <c r="E4" s="644"/>
      <c r="F4" s="644"/>
      <c r="G4" s="644"/>
      <c r="H4" s="644"/>
      <c r="I4" s="644"/>
      <c r="J4" s="644"/>
      <c r="K4" s="644"/>
      <c r="L4" s="644"/>
      <c r="M4" s="644"/>
      <c r="N4" s="644"/>
      <c r="O4" s="644"/>
      <c r="P4" s="644"/>
      <c r="Q4" s="644"/>
      <c r="R4" s="644"/>
      <c r="S4" s="644"/>
      <c r="T4" s="644"/>
      <c r="U4" s="644"/>
      <c r="V4" s="644"/>
      <c r="W4" s="644"/>
      <c r="X4" s="644"/>
      <c r="Y4" s="644"/>
      <c r="Z4" s="644"/>
      <c r="AA4" s="644"/>
      <c r="AB4" s="135"/>
      <c r="AC4" s="29"/>
      <c r="AF4" s="60"/>
      <c r="AG4" s="62"/>
      <c r="AH4" s="25"/>
      <c r="BC4" s="50"/>
      <c r="BD4" s="50"/>
      <c r="BE4" s="50"/>
    </row>
    <row r="5" spans="2:57" s="26" customFormat="1" ht="20.100000000000001" customHeight="1">
      <c r="C5" s="644" t="s">
        <v>192</v>
      </c>
      <c r="D5" s="644"/>
      <c r="E5" s="644"/>
      <c r="F5" s="644"/>
      <c r="G5" s="644"/>
      <c r="H5" s="644"/>
      <c r="I5" s="644"/>
      <c r="J5" s="644"/>
      <c r="K5" s="644"/>
      <c r="L5" s="644"/>
      <c r="M5" s="644"/>
      <c r="N5" s="644"/>
      <c r="O5" s="644"/>
      <c r="P5" s="644"/>
      <c r="Q5" s="644"/>
      <c r="R5" s="644"/>
      <c r="S5" s="644"/>
      <c r="T5" s="644"/>
      <c r="U5" s="644"/>
      <c r="V5" s="644"/>
      <c r="W5" s="644"/>
      <c r="X5" s="644"/>
      <c r="Y5" s="644"/>
      <c r="Z5" s="644"/>
      <c r="AA5" s="644"/>
      <c r="AB5" s="136"/>
      <c r="AC5" s="28"/>
      <c r="AD5" s="655" t="s">
        <v>62</v>
      </c>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7"/>
    </row>
    <row r="6" spans="2:57" s="26" customFormat="1" ht="39.950000000000003" customHeight="1">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24"/>
      <c r="AH6" s="25"/>
    </row>
    <row r="7" spans="2:57" s="36" customFormat="1" ht="27.95" customHeight="1">
      <c r="B7" s="32"/>
      <c r="C7" s="33" t="s">
        <v>0</v>
      </c>
      <c r="D7" s="660" t="s">
        <v>23</v>
      </c>
      <c r="E7" s="661"/>
      <c r="F7" s="661"/>
      <c r="G7" s="661"/>
      <c r="H7" s="661"/>
      <c r="I7" s="661"/>
      <c r="J7" s="661"/>
      <c r="K7" s="661"/>
      <c r="L7" s="661"/>
      <c r="M7" s="661"/>
      <c r="N7" s="661"/>
      <c r="O7" s="661"/>
      <c r="P7" s="661"/>
      <c r="Q7" s="664"/>
      <c r="R7" s="665" t="s">
        <v>99</v>
      </c>
      <c r="S7" s="666"/>
      <c r="T7" s="666"/>
      <c r="U7" s="666"/>
      <c r="V7" s="666"/>
      <c r="W7" s="666"/>
      <c r="X7" s="666"/>
      <c r="Y7" s="667"/>
      <c r="Z7" s="668" t="s">
        <v>73</v>
      </c>
      <c r="AA7" s="668" t="s">
        <v>74</v>
      </c>
      <c r="AB7" s="146"/>
      <c r="AC7" s="34"/>
      <c r="AD7" s="655" t="s">
        <v>23</v>
      </c>
      <c r="AE7" s="656"/>
      <c r="AF7" s="656"/>
      <c r="AG7" s="656"/>
      <c r="AH7" s="656"/>
      <c r="AI7" s="656"/>
      <c r="AJ7" s="656"/>
      <c r="AK7" s="656"/>
      <c r="AL7" s="656"/>
      <c r="AM7" s="656"/>
      <c r="AN7" s="656"/>
      <c r="AO7" s="656"/>
      <c r="AP7" s="656"/>
      <c r="AQ7" s="656"/>
      <c r="AR7" s="655" t="s">
        <v>99</v>
      </c>
      <c r="AS7" s="656"/>
      <c r="AT7" s="656"/>
      <c r="AU7" s="656"/>
      <c r="AV7" s="656"/>
      <c r="AW7" s="656"/>
      <c r="AX7" s="656"/>
      <c r="AY7" s="657"/>
      <c r="AZ7" s="26"/>
      <c r="BA7" s="26"/>
      <c r="BC7" s="256" t="s">
        <v>22</v>
      </c>
      <c r="BD7" s="256" t="s">
        <v>3</v>
      </c>
      <c r="BE7" s="256" t="s">
        <v>8</v>
      </c>
    </row>
    <row r="8" spans="2:57" s="36" customFormat="1" ht="27.95" customHeight="1">
      <c r="B8" s="80"/>
      <c r="C8" s="81"/>
      <c r="D8" s="457" t="s">
        <v>7</v>
      </c>
      <c r="E8" s="457" t="s">
        <v>6</v>
      </c>
      <c r="F8" s="457" t="s">
        <v>5</v>
      </c>
      <c r="G8" s="457" t="s">
        <v>38</v>
      </c>
      <c r="H8" s="457" t="s">
        <v>24</v>
      </c>
      <c r="I8" s="457" t="s">
        <v>4</v>
      </c>
      <c r="J8" s="457" t="s">
        <v>29</v>
      </c>
      <c r="K8" s="457" t="s">
        <v>3</v>
      </c>
      <c r="L8" s="457" t="s">
        <v>42</v>
      </c>
      <c r="M8" s="457" t="s">
        <v>33</v>
      </c>
      <c r="N8" s="457" t="s">
        <v>25</v>
      </c>
      <c r="O8" s="457" t="s">
        <v>189</v>
      </c>
      <c r="P8" s="459" t="s">
        <v>72</v>
      </c>
      <c r="Q8" s="457" t="s">
        <v>8</v>
      </c>
      <c r="R8" s="457" t="s">
        <v>7</v>
      </c>
      <c r="S8" s="457" t="s">
        <v>26</v>
      </c>
      <c r="T8" s="457" t="s">
        <v>6</v>
      </c>
      <c r="U8" s="457" t="s">
        <v>41</v>
      </c>
      <c r="V8" s="457" t="s">
        <v>189</v>
      </c>
      <c r="W8" s="457" t="s">
        <v>37</v>
      </c>
      <c r="X8" s="459" t="s">
        <v>72</v>
      </c>
      <c r="Y8" s="159" t="s">
        <v>8</v>
      </c>
      <c r="Z8" s="669"/>
      <c r="AA8" s="669"/>
      <c r="AB8" s="147"/>
      <c r="AC8" s="37"/>
      <c r="AD8" s="161" t="s">
        <v>7</v>
      </c>
      <c r="AE8" s="161" t="s">
        <v>6</v>
      </c>
      <c r="AF8" s="161" t="s">
        <v>5</v>
      </c>
      <c r="AG8" s="161" t="s">
        <v>38</v>
      </c>
      <c r="AH8" s="161" t="s">
        <v>24</v>
      </c>
      <c r="AI8" s="161" t="s">
        <v>4</v>
      </c>
      <c r="AJ8" s="161" t="s">
        <v>29</v>
      </c>
      <c r="AK8" s="161" t="s">
        <v>3</v>
      </c>
      <c r="AL8" s="161" t="s">
        <v>42</v>
      </c>
      <c r="AM8" s="161" t="s">
        <v>33</v>
      </c>
      <c r="AN8" s="161" t="s">
        <v>25</v>
      </c>
      <c r="AO8" s="161" t="s">
        <v>189</v>
      </c>
      <c r="AP8" s="161" t="s">
        <v>118</v>
      </c>
      <c r="AQ8" s="161" t="s">
        <v>8</v>
      </c>
      <c r="AR8" s="161" t="s">
        <v>7</v>
      </c>
      <c r="AS8" s="161" t="s">
        <v>26</v>
      </c>
      <c r="AT8" s="161" t="s">
        <v>6</v>
      </c>
      <c r="AU8" s="161" t="s">
        <v>41</v>
      </c>
      <c r="AV8" s="161" t="s">
        <v>189</v>
      </c>
      <c r="AW8" s="161" t="s">
        <v>37</v>
      </c>
      <c r="AX8" s="161" t="s">
        <v>118</v>
      </c>
      <c r="AY8" s="161" t="s">
        <v>8</v>
      </c>
      <c r="AZ8" s="256" t="s">
        <v>117</v>
      </c>
      <c r="BA8" s="256" t="s">
        <v>8</v>
      </c>
      <c r="BC8" s="256" t="s">
        <v>8</v>
      </c>
      <c r="BD8" s="256" t="s">
        <v>8</v>
      </c>
      <c r="BE8" s="256" t="s">
        <v>8</v>
      </c>
    </row>
    <row r="9" spans="2:57" s="40" customFormat="1" ht="30" customHeight="1">
      <c r="B9" s="442"/>
      <c r="C9" s="443" t="s">
        <v>47</v>
      </c>
      <c r="D9" s="320"/>
      <c r="E9" s="320"/>
      <c r="F9" s="320"/>
      <c r="G9" s="320"/>
      <c r="H9" s="320"/>
      <c r="I9" s="320"/>
      <c r="J9" s="321"/>
      <c r="K9" s="321"/>
      <c r="L9" s="321"/>
      <c r="M9" s="321"/>
      <c r="N9" s="321"/>
      <c r="O9" s="321"/>
      <c r="P9" s="321"/>
      <c r="Q9" s="321"/>
      <c r="R9" s="321"/>
      <c r="S9" s="321"/>
      <c r="T9" s="321"/>
      <c r="U9" s="321"/>
      <c r="V9" s="321"/>
      <c r="W9" s="321"/>
      <c r="X9" s="321"/>
      <c r="Y9" s="321"/>
      <c r="Z9" s="321"/>
      <c r="AA9" s="334"/>
      <c r="AB9" s="350"/>
      <c r="AC9" s="39"/>
      <c r="AD9" s="69"/>
      <c r="AE9" s="69"/>
      <c r="AF9" s="69"/>
      <c r="AG9" s="69"/>
      <c r="AH9" s="69"/>
      <c r="AI9" s="69"/>
      <c r="AJ9" s="69"/>
      <c r="AK9" s="69"/>
      <c r="AL9" s="69"/>
      <c r="AM9" s="69"/>
      <c r="AN9" s="69"/>
      <c r="AO9" s="69"/>
      <c r="AP9" s="69"/>
      <c r="AQ9" s="69"/>
      <c r="AR9" s="69"/>
      <c r="AS9" s="69"/>
      <c r="AT9" s="69"/>
      <c r="AU9" s="69"/>
      <c r="AV9" s="69"/>
      <c r="AW9" s="69"/>
      <c r="AX9" s="69"/>
      <c r="AY9" s="69"/>
      <c r="AZ9" s="69"/>
      <c r="BA9" s="69"/>
      <c r="BC9" s="64"/>
      <c r="BD9" s="64"/>
      <c r="BE9" s="64"/>
    </row>
    <row r="10" spans="2:57" s="36" customFormat="1" ht="17.100000000000001" customHeight="1">
      <c r="B10" s="444"/>
      <c r="C10" s="183" t="s">
        <v>10</v>
      </c>
      <c r="D10" s="320">
        <v>2.4026649999999998</v>
      </c>
      <c r="E10" s="320">
        <v>3.6772179999999999</v>
      </c>
      <c r="F10" s="320">
        <v>471.96821599999998</v>
      </c>
      <c r="G10" s="320">
        <v>0.88538600000000001</v>
      </c>
      <c r="H10" s="357">
        <v>6.3070000000000001E-3</v>
      </c>
      <c r="I10" s="320">
        <v>252.593301</v>
      </c>
      <c r="J10" s="320"/>
      <c r="K10" s="320">
        <v>152.723837</v>
      </c>
      <c r="L10" s="320">
        <v>61.152272000000004</v>
      </c>
      <c r="M10" s="320">
        <v>25.465661999999998</v>
      </c>
      <c r="N10" s="320">
        <v>50.719231000000001</v>
      </c>
      <c r="O10" s="320"/>
      <c r="P10" s="320">
        <v>0.83778799999999998</v>
      </c>
      <c r="Q10" s="338">
        <v>1022.4318830000001</v>
      </c>
      <c r="R10" s="320">
        <v>21.240639000000002</v>
      </c>
      <c r="S10" s="320"/>
      <c r="T10" s="357"/>
      <c r="U10" s="320">
        <v>1.6227419999999999</v>
      </c>
      <c r="V10" s="320"/>
      <c r="W10" s="320"/>
      <c r="X10" s="320">
        <v>14.121981</v>
      </c>
      <c r="Y10" s="338">
        <v>36.985362000000002</v>
      </c>
      <c r="Z10" s="338">
        <v>232.72945200000001</v>
      </c>
      <c r="AA10" s="323">
        <v>215603.34973700001</v>
      </c>
      <c r="AB10" s="351"/>
      <c r="AC10" s="35"/>
      <c r="AD10" s="72">
        <v>0</v>
      </c>
      <c r="AE10" s="72">
        <v>0</v>
      </c>
      <c r="AF10" s="72">
        <v>0</v>
      </c>
      <c r="AG10" s="72">
        <v>0</v>
      </c>
      <c r="AH10" s="72">
        <v>0</v>
      </c>
      <c r="AI10" s="72">
        <v>-9.9999999747524271E-7</v>
      </c>
      <c r="AJ10" s="72">
        <v>0</v>
      </c>
      <c r="AK10" s="72">
        <v>0</v>
      </c>
      <c r="AL10" s="72">
        <v>-9.9999999747524271E-7</v>
      </c>
      <c r="AM10" s="72">
        <v>0</v>
      </c>
      <c r="AN10" s="72">
        <v>0</v>
      </c>
      <c r="AO10" s="72">
        <v>0</v>
      </c>
      <c r="AP10" s="72">
        <v>0</v>
      </c>
      <c r="AQ10" s="72">
        <v>-1.9999998812636477E-6</v>
      </c>
      <c r="AR10" s="72">
        <v>1.0000000010279564E-6</v>
      </c>
      <c r="AS10" s="72">
        <v>0</v>
      </c>
      <c r="AT10" s="72">
        <v>0</v>
      </c>
      <c r="AU10" s="72">
        <v>0</v>
      </c>
      <c r="AV10" s="72">
        <v>0</v>
      </c>
      <c r="AW10" s="72">
        <v>0</v>
      </c>
      <c r="AX10" s="72">
        <v>-9.9999999925159955E-7</v>
      </c>
      <c r="AY10" s="72">
        <v>0</v>
      </c>
      <c r="AZ10" s="72">
        <v>0</v>
      </c>
      <c r="BA10" s="72">
        <v>-2.0000152289867401E-6</v>
      </c>
      <c r="BC10" s="73">
        <v>0</v>
      </c>
      <c r="BD10" s="73">
        <v>0</v>
      </c>
      <c r="BE10" s="73">
        <v>1.8218315744888969E-11</v>
      </c>
    </row>
    <row r="11" spans="2:57" s="36" customFormat="1" ht="17.100000000000001" customHeight="1">
      <c r="B11" s="445"/>
      <c r="C11" s="198" t="s">
        <v>60</v>
      </c>
      <c r="D11" s="320">
        <v>2.3051590000000002</v>
      </c>
      <c r="E11" s="320">
        <v>2.2693029999999998</v>
      </c>
      <c r="F11" s="357">
        <v>0.433811</v>
      </c>
      <c r="G11" s="357">
        <v>0.19000700000000001</v>
      </c>
      <c r="H11" s="357"/>
      <c r="I11" s="320">
        <v>86.256873999999996</v>
      </c>
      <c r="J11" s="320"/>
      <c r="K11" s="320">
        <v>74.298125999999996</v>
      </c>
      <c r="L11" s="357">
        <v>0.120111</v>
      </c>
      <c r="M11" s="357"/>
      <c r="N11" s="357"/>
      <c r="O11" s="320"/>
      <c r="P11" s="320">
        <v>0.22520699999999999</v>
      </c>
      <c r="Q11" s="357">
        <v>166.09859800000001</v>
      </c>
      <c r="R11" s="320">
        <v>12.845877</v>
      </c>
      <c r="S11" s="320"/>
      <c r="T11" s="357"/>
      <c r="U11" s="320">
        <v>1.6227419999999999</v>
      </c>
      <c r="V11" s="320"/>
      <c r="W11" s="320"/>
      <c r="X11" s="320">
        <v>1.1243879999999999</v>
      </c>
      <c r="Y11" s="357">
        <v>15.593007</v>
      </c>
      <c r="Z11" s="320">
        <v>158.64446599999999</v>
      </c>
      <c r="AA11" s="540">
        <v>151370.24223199999</v>
      </c>
      <c r="AB11" s="351"/>
      <c r="AC11" s="35"/>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C11" s="73">
        <v>0</v>
      </c>
      <c r="BD11" s="72">
        <v>0</v>
      </c>
      <c r="BE11" s="73">
        <v>1.5347723092418164E-12</v>
      </c>
    </row>
    <row r="12" spans="2:57" s="36" customFormat="1" ht="17.100000000000001" customHeight="1">
      <c r="B12" s="445"/>
      <c r="C12" s="198" t="s">
        <v>61</v>
      </c>
      <c r="D12" s="320">
        <v>9.7505999999999995E-2</v>
      </c>
      <c r="E12" s="320">
        <v>1.407915</v>
      </c>
      <c r="F12" s="320">
        <v>471.53440499999999</v>
      </c>
      <c r="G12" s="320">
        <v>0.69537899999999997</v>
      </c>
      <c r="H12" s="357">
        <v>6.3070000000000001E-3</v>
      </c>
      <c r="I12" s="320">
        <v>166.33642800000001</v>
      </c>
      <c r="J12" s="320"/>
      <c r="K12" s="320">
        <v>78.425711000000007</v>
      </c>
      <c r="L12" s="320">
        <v>61.032162</v>
      </c>
      <c r="M12" s="320">
        <v>25.465661999999998</v>
      </c>
      <c r="N12" s="320">
        <v>50.719231000000001</v>
      </c>
      <c r="O12" s="320"/>
      <c r="P12" s="320">
        <v>0.61258100000000004</v>
      </c>
      <c r="Q12" s="357">
        <v>856.33328699999993</v>
      </c>
      <c r="R12" s="320">
        <v>8.3947610000000008</v>
      </c>
      <c r="S12" s="320"/>
      <c r="T12" s="357"/>
      <c r="U12" s="357"/>
      <c r="V12" s="320"/>
      <c r="W12" s="320"/>
      <c r="X12" s="320">
        <v>12.997593999999999</v>
      </c>
      <c r="Y12" s="357">
        <v>21.392355000000002</v>
      </c>
      <c r="Z12" s="320">
        <v>74.084986000000001</v>
      </c>
      <c r="AA12" s="540">
        <v>64233.107507000022</v>
      </c>
      <c r="AB12" s="351"/>
      <c r="AC12" s="35"/>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C12" s="73">
        <v>0</v>
      </c>
      <c r="BD12" s="72">
        <v>0</v>
      </c>
      <c r="BE12" s="73">
        <v>6.6080474425689317E-12</v>
      </c>
    </row>
    <row r="13" spans="2:57" s="36" customFormat="1" ht="30" customHeight="1">
      <c r="B13" s="444"/>
      <c r="C13" s="183" t="s">
        <v>11</v>
      </c>
      <c r="D13" s="320">
        <v>7.056756</v>
      </c>
      <c r="E13" s="320">
        <v>7.0192670000000001</v>
      </c>
      <c r="F13" s="320">
        <v>36.393374999999999</v>
      </c>
      <c r="G13" s="320">
        <v>2.2004359999999998</v>
      </c>
      <c r="H13" s="357">
        <v>2.0497999999999999E-2</v>
      </c>
      <c r="I13" s="320">
        <v>135.719651</v>
      </c>
      <c r="J13" s="320"/>
      <c r="K13" s="320">
        <v>88.846692000000004</v>
      </c>
      <c r="L13" s="357">
        <v>39.278053999999997</v>
      </c>
      <c r="M13" s="320">
        <v>29.932928</v>
      </c>
      <c r="N13" s="357">
        <v>23.090451000000002</v>
      </c>
      <c r="O13" s="320"/>
      <c r="P13" s="320">
        <v>21.472504000000001</v>
      </c>
      <c r="Q13" s="357">
        <v>391.03061200000008</v>
      </c>
      <c r="R13" s="320">
        <v>6.7326420000000002</v>
      </c>
      <c r="S13" s="320"/>
      <c r="T13" s="320">
        <v>0.54532999999999998</v>
      </c>
      <c r="U13" s="357">
        <v>1.8999029999999999</v>
      </c>
      <c r="V13" s="320"/>
      <c r="W13" s="320"/>
      <c r="X13" s="320">
        <v>76.886705000000006</v>
      </c>
      <c r="Y13" s="357">
        <v>86.064580000000007</v>
      </c>
      <c r="Z13" s="320">
        <v>77.098207000000002</v>
      </c>
      <c r="AA13" s="540">
        <v>138194.17691500002</v>
      </c>
      <c r="AB13" s="351"/>
      <c r="AC13" s="35"/>
      <c r="AD13" s="72">
        <v>0</v>
      </c>
      <c r="AE13" s="72">
        <v>0</v>
      </c>
      <c r="AF13" s="72">
        <v>0</v>
      </c>
      <c r="AG13" s="72">
        <v>0</v>
      </c>
      <c r="AH13" s="72">
        <v>9.9999999999753064E-7</v>
      </c>
      <c r="AI13" s="72">
        <v>0</v>
      </c>
      <c r="AJ13" s="72">
        <v>0</v>
      </c>
      <c r="AK13" s="72">
        <v>0</v>
      </c>
      <c r="AL13" s="72">
        <v>-1.0000000045806701E-6</v>
      </c>
      <c r="AM13" s="72">
        <v>9.9999999747524271E-7</v>
      </c>
      <c r="AN13" s="72">
        <v>0</v>
      </c>
      <c r="AO13" s="72">
        <v>0</v>
      </c>
      <c r="AP13" s="72">
        <v>0</v>
      </c>
      <c r="AQ13" s="72">
        <v>9.9999999747524271E-7</v>
      </c>
      <c r="AR13" s="72">
        <v>0</v>
      </c>
      <c r="AS13" s="72">
        <v>0</v>
      </c>
      <c r="AT13" s="72">
        <v>0</v>
      </c>
      <c r="AU13" s="72">
        <v>0</v>
      </c>
      <c r="AV13" s="72">
        <v>0</v>
      </c>
      <c r="AW13" s="72">
        <v>0</v>
      </c>
      <c r="AX13" s="72">
        <v>0</v>
      </c>
      <c r="AY13" s="72">
        <v>0</v>
      </c>
      <c r="AZ13" s="72">
        <v>0</v>
      </c>
      <c r="BA13" s="72">
        <v>2.0000152289867401E-6</v>
      </c>
      <c r="BC13" s="73">
        <v>0</v>
      </c>
      <c r="BD13" s="72">
        <v>0</v>
      </c>
      <c r="BE13" s="73">
        <v>1.4239276424632408E-11</v>
      </c>
    </row>
    <row r="14" spans="2:57" s="36" customFormat="1" ht="17.100000000000001" customHeight="1">
      <c r="B14" s="444"/>
      <c r="C14" s="198" t="s">
        <v>60</v>
      </c>
      <c r="D14" s="320"/>
      <c r="E14" s="320">
        <v>4.5669000000000001E-2</v>
      </c>
      <c r="F14" s="320">
        <v>20.408169999999998</v>
      </c>
      <c r="G14" s="320"/>
      <c r="H14" s="357">
        <v>1.219E-3</v>
      </c>
      <c r="I14" s="320">
        <v>25.478552000000001</v>
      </c>
      <c r="J14" s="320"/>
      <c r="K14" s="320">
        <v>27.385148000000001</v>
      </c>
      <c r="L14" s="320">
        <v>8.1361000000000003E-2</v>
      </c>
      <c r="M14" s="320">
        <v>0.51134800000000002</v>
      </c>
      <c r="N14" s="320"/>
      <c r="O14" s="320"/>
      <c r="P14" s="320"/>
      <c r="Q14" s="357">
        <v>73.911467000000002</v>
      </c>
      <c r="R14" s="320">
        <v>6.1898390000000001</v>
      </c>
      <c r="S14" s="320"/>
      <c r="T14" s="357"/>
      <c r="U14" s="357"/>
      <c r="V14" s="320"/>
      <c r="W14" s="320"/>
      <c r="X14" s="357"/>
      <c r="Y14" s="357">
        <v>6.1898390000000001</v>
      </c>
      <c r="Z14" s="320"/>
      <c r="AA14" s="323">
        <v>109374.489506</v>
      </c>
      <c r="AB14" s="351"/>
      <c r="AC14" s="35"/>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C14" s="73">
        <v>0</v>
      </c>
      <c r="BD14" s="72">
        <v>0</v>
      </c>
      <c r="BE14" s="73">
        <v>-4.0722980543250742E-12</v>
      </c>
    </row>
    <row r="15" spans="2:57" s="36" customFormat="1" ht="17.100000000000001" customHeight="1">
      <c r="B15" s="444"/>
      <c r="C15" s="198" t="s">
        <v>61</v>
      </c>
      <c r="D15" s="320">
        <v>7.056756</v>
      </c>
      <c r="E15" s="320">
        <v>6.973598</v>
      </c>
      <c r="F15" s="320">
        <v>15.985205000000001</v>
      </c>
      <c r="G15" s="320">
        <v>2.2004359999999998</v>
      </c>
      <c r="H15" s="357">
        <v>1.9278E-2</v>
      </c>
      <c r="I15" s="320">
        <v>110.24109900000001</v>
      </c>
      <c r="J15" s="320"/>
      <c r="K15" s="320">
        <v>61.461544000000004</v>
      </c>
      <c r="L15" s="320">
        <v>39.196694000000001</v>
      </c>
      <c r="M15" s="320">
        <v>29.421579000000001</v>
      </c>
      <c r="N15" s="357">
        <v>23.090451000000002</v>
      </c>
      <c r="O15" s="320"/>
      <c r="P15" s="320">
        <v>21.472504000000001</v>
      </c>
      <c r="Q15" s="357">
        <v>317.11914400000006</v>
      </c>
      <c r="R15" s="320">
        <v>0.54280300000000004</v>
      </c>
      <c r="S15" s="320"/>
      <c r="T15" s="320">
        <v>0.54532999999999998</v>
      </c>
      <c r="U15" s="320">
        <v>1.8999029999999999</v>
      </c>
      <c r="V15" s="320"/>
      <c r="W15" s="320"/>
      <c r="X15" s="320">
        <v>76.886705000000006</v>
      </c>
      <c r="Y15" s="357">
        <v>79.874741</v>
      </c>
      <c r="Z15" s="320">
        <v>77.098207000000002</v>
      </c>
      <c r="AA15" s="323">
        <v>28819.687406999998</v>
      </c>
      <c r="AB15" s="351"/>
      <c r="AC15" s="35"/>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C15" s="73">
        <v>0</v>
      </c>
      <c r="BD15" s="72">
        <v>0</v>
      </c>
      <c r="BE15" s="73">
        <v>-2.9274360713316128E-12</v>
      </c>
    </row>
    <row r="16" spans="2:57" s="40" customFormat="1" ht="30" customHeight="1">
      <c r="B16" s="446"/>
      <c r="C16" s="447" t="s">
        <v>105</v>
      </c>
      <c r="D16" s="357"/>
      <c r="E16" s="320">
        <v>4.5669000000000001E-2</v>
      </c>
      <c r="F16" s="320">
        <v>22.639744</v>
      </c>
      <c r="G16" s="320">
        <v>2.2004359999999998</v>
      </c>
      <c r="H16" s="357">
        <v>2.0497999999999999E-2</v>
      </c>
      <c r="I16" s="320">
        <v>111.63507</v>
      </c>
      <c r="J16" s="324"/>
      <c r="K16" s="320">
        <v>39.334955000000001</v>
      </c>
      <c r="L16" s="320">
        <v>27.391905000000001</v>
      </c>
      <c r="M16" s="320">
        <v>29.104962</v>
      </c>
      <c r="N16" s="357">
        <v>11.091996</v>
      </c>
      <c r="O16" s="324"/>
      <c r="P16" s="357">
        <v>5.9621E-2</v>
      </c>
      <c r="Q16" s="325">
        <v>243.524856</v>
      </c>
      <c r="R16" s="320">
        <v>6.21122</v>
      </c>
      <c r="S16" s="324"/>
      <c r="T16" s="357"/>
      <c r="U16" s="357"/>
      <c r="V16" s="324"/>
      <c r="W16" s="324"/>
      <c r="X16" s="357">
        <v>7.8973000000000002E-2</v>
      </c>
      <c r="Y16" s="325">
        <v>6.2901930000000004</v>
      </c>
      <c r="Z16" s="320">
        <v>52.610317999999999</v>
      </c>
      <c r="AA16" s="323">
        <v>115040.521471</v>
      </c>
      <c r="AB16" s="352"/>
      <c r="AC16" s="39"/>
      <c r="AD16" s="253">
        <v>0</v>
      </c>
      <c r="AE16" s="253">
        <v>0</v>
      </c>
      <c r="AF16" s="253">
        <v>0</v>
      </c>
      <c r="AG16" s="253">
        <v>0</v>
      </c>
      <c r="AH16" s="253">
        <v>0</v>
      </c>
      <c r="AI16" s="253">
        <v>0</v>
      </c>
      <c r="AJ16" s="253">
        <v>0</v>
      </c>
      <c r="AK16" s="253">
        <v>0</v>
      </c>
      <c r="AL16" s="253">
        <v>0</v>
      </c>
      <c r="AM16" s="253">
        <v>1.0000000010279564E-6</v>
      </c>
      <c r="AN16" s="253">
        <v>0</v>
      </c>
      <c r="AO16" s="253">
        <v>0</v>
      </c>
      <c r="AP16" s="253">
        <v>0</v>
      </c>
      <c r="AQ16" s="253">
        <v>1.0000000543186616E-6</v>
      </c>
      <c r="AR16" s="253">
        <v>0</v>
      </c>
      <c r="AS16" s="253">
        <v>0</v>
      </c>
      <c r="AT16" s="253">
        <v>0</v>
      </c>
      <c r="AU16" s="253">
        <v>0</v>
      </c>
      <c r="AV16" s="253">
        <v>0</v>
      </c>
      <c r="AW16" s="253">
        <v>0</v>
      </c>
      <c r="AX16" s="253">
        <v>0</v>
      </c>
      <c r="AY16" s="253">
        <v>0</v>
      </c>
      <c r="AZ16" s="253">
        <v>9.9999999747524271E-7</v>
      </c>
      <c r="BA16" s="253">
        <v>4.0000304579734802E-6</v>
      </c>
      <c r="BC16" s="75">
        <v>0</v>
      </c>
      <c r="BD16" s="253">
        <v>0</v>
      </c>
      <c r="BE16" s="75">
        <v>-3.815614491031738E-12</v>
      </c>
    </row>
    <row r="17" spans="2:57" s="36" customFormat="1" ht="17.100000000000001" customHeight="1">
      <c r="B17" s="445"/>
      <c r="C17" s="198" t="s">
        <v>75</v>
      </c>
      <c r="D17" s="320">
        <v>7.056756</v>
      </c>
      <c r="E17" s="320">
        <v>6.973598</v>
      </c>
      <c r="F17" s="320">
        <v>13.753631</v>
      </c>
      <c r="G17" s="320"/>
      <c r="H17" s="357"/>
      <c r="I17" s="320">
        <v>24.084581</v>
      </c>
      <c r="J17" s="320"/>
      <c r="K17" s="320">
        <v>49.511736999999997</v>
      </c>
      <c r="L17" s="357">
        <v>11.886149</v>
      </c>
      <c r="M17" s="357">
        <v>0.82796499999999995</v>
      </c>
      <c r="N17" s="357">
        <v>11.998455</v>
      </c>
      <c r="O17" s="320"/>
      <c r="P17" s="320">
        <v>21.412883000000001</v>
      </c>
      <c r="Q17" s="357">
        <v>147.50575499999999</v>
      </c>
      <c r="R17" s="320">
        <v>0.52142200000000005</v>
      </c>
      <c r="S17" s="320"/>
      <c r="T17" s="320">
        <v>0.54532999999999998</v>
      </c>
      <c r="U17" s="320">
        <v>1.8999029999999999</v>
      </c>
      <c r="V17" s="320"/>
      <c r="W17" s="320"/>
      <c r="X17" s="320">
        <v>76.807732000000001</v>
      </c>
      <c r="Y17" s="357">
        <v>79.774387000000004</v>
      </c>
      <c r="Z17" s="320">
        <v>24.487888000000002</v>
      </c>
      <c r="AA17" s="323">
        <v>22995.688489999997</v>
      </c>
      <c r="AB17" s="351"/>
      <c r="AC17" s="35"/>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C17" s="73">
        <v>0</v>
      </c>
      <c r="BD17" s="72">
        <v>0</v>
      </c>
      <c r="BE17" s="73">
        <v>-2.7355895326763857E-13</v>
      </c>
    </row>
    <row r="18" spans="2:57" s="36" customFormat="1" ht="17.100000000000001" customHeight="1">
      <c r="B18" s="445"/>
      <c r="C18" s="198" t="s">
        <v>190</v>
      </c>
      <c r="D18" s="357"/>
      <c r="E18" s="320"/>
      <c r="F18" s="320"/>
      <c r="G18" s="320"/>
      <c r="H18" s="357"/>
      <c r="I18" s="357"/>
      <c r="J18" s="320"/>
      <c r="K18" s="320"/>
      <c r="L18" s="320"/>
      <c r="M18" s="357"/>
      <c r="N18" s="357"/>
      <c r="O18" s="320"/>
      <c r="P18" s="320"/>
      <c r="Q18" s="357">
        <v>0</v>
      </c>
      <c r="R18" s="357"/>
      <c r="S18" s="320"/>
      <c r="T18" s="357"/>
      <c r="U18" s="357"/>
      <c r="V18" s="320"/>
      <c r="W18" s="320"/>
      <c r="X18" s="357"/>
      <c r="Y18" s="357">
        <v>0</v>
      </c>
      <c r="Z18" s="320"/>
      <c r="AA18" s="323">
        <v>0</v>
      </c>
      <c r="AB18" s="351"/>
      <c r="AC18" s="35"/>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C18" s="73">
        <v>0</v>
      </c>
      <c r="BD18" s="72">
        <v>0</v>
      </c>
      <c r="BE18" s="73">
        <v>0</v>
      </c>
    </row>
    <row r="19" spans="2:57" s="36" customFormat="1" ht="17.100000000000001" customHeight="1">
      <c r="B19" s="445"/>
      <c r="C19" s="198" t="s">
        <v>106</v>
      </c>
      <c r="D19" s="357"/>
      <c r="E19" s="320"/>
      <c r="F19" s="320"/>
      <c r="G19" s="320"/>
      <c r="H19" s="357"/>
      <c r="I19" s="357"/>
      <c r="J19" s="320"/>
      <c r="K19" s="320"/>
      <c r="L19" s="320"/>
      <c r="M19" s="357"/>
      <c r="N19" s="357"/>
      <c r="O19" s="320"/>
      <c r="P19" s="320"/>
      <c r="Q19" s="357">
        <v>0</v>
      </c>
      <c r="R19" s="357"/>
      <c r="S19" s="320"/>
      <c r="T19" s="357"/>
      <c r="U19" s="357"/>
      <c r="V19" s="320"/>
      <c r="W19" s="320"/>
      <c r="X19" s="357"/>
      <c r="Y19" s="357">
        <v>0</v>
      </c>
      <c r="Z19" s="320"/>
      <c r="AA19" s="323">
        <v>157.96695</v>
      </c>
      <c r="AB19" s="351"/>
      <c r="AC19" s="35"/>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C19" s="73">
        <v>0</v>
      </c>
      <c r="BD19" s="72">
        <v>0</v>
      </c>
      <c r="BE19" s="73">
        <v>0</v>
      </c>
    </row>
    <row r="20" spans="2:57" s="36" customFormat="1" ht="17.100000000000001" customHeight="1">
      <c r="B20" s="445"/>
      <c r="C20" s="451" t="s">
        <v>53</v>
      </c>
      <c r="D20" s="357"/>
      <c r="E20" s="320"/>
      <c r="F20" s="320"/>
      <c r="G20" s="320"/>
      <c r="H20" s="357"/>
      <c r="I20" s="357"/>
      <c r="J20" s="320"/>
      <c r="K20" s="320"/>
      <c r="L20" s="357"/>
      <c r="M20" s="357"/>
      <c r="N20" s="357"/>
      <c r="O20" s="320"/>
      <c r="P20" s="320"/>
      <c r="Q20" s="357">
        <v>0</v>
      </c>
      <c r="R20" s="357"/>
      <c r="S20" s="320"/>
      <c r="T20" s="357"/>
      <c r="U20" s="357"/>
      <c r="V20" s="320"/>
      <c r="W20" s="320"/>
      <c r="X20" s="357"/>
      <c r="Y20" s="357">
        <v>0</v>
      </c>
      <c r="Z20" s="320"/>
      <c r="AA20" s="323">
        <v>0</v>
      </c>
      <c r="AB20" s="351"/>
      <c r="AC20" s="35"/>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C20" s="73">
        <v>0</v>
      </c>
      <c r="BD20" s="72">
        <v>0</v>
      </c>
      <c r="BE20" s="73">
        <v>0</v>
      </c>
    </row>
    <row r="21" spans="2:57" s="36" customFormat="1" ht="17.100000000000001" customHeight="1">
      <c r="B21" s="445"/>
      <c r="C21" s="448" t="s">
        <v>162</v>
      </c>
      <c r="D21" s="357"/>
      <c r="E21" s="320"/>
      <c r="F21" s="320"/>
      <c r="G21" s="320"/>
      <c r="H21" s="357"/>
      <c r="I21" s="320"/>
      <c r="J21" s="320"/>
      <c r="K21" s="320"/>
      <c r="L21" s="357"/>
      <c r="M21" s="357"/>
      <c r="N21" s="357"/>
      <c r="O21" s="320"/>
      <c r="P21" s="320"/>
      <c r="Q21" s="357">
        <v>0</v>
      </c>
      <c r="R21" s="357"/>
      <c r="S21" s="320"/>
      <c r="T21" s="357"/>
      <c r="U21" s="357"/>
      <c r="V21" s="320"/>
      <c r="W21" s="320"/>
      <c r="X21" s="357"/>
      <c r="Y21" s="357">
        <v>0</v>
      </c>
      <c r="Z21" s="320"/>
      <c r="AA21" s="323">
        <v>0</v>
      </c>
      <c r="AB21" s="351"/>
      <c r="AC21" s="35"/>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C21" s="73">
        <v>0</v>
      </c>
      <c r="BD21" s="72">
        <v>0</v>
      </c>
      <c r="BE21" s="73">
        <v>0</v>
      </c>
    </row>
    <row r="22" spans="2:57" s="40" customFormat="1" ht="24.95" customHeight="1">
      <c r="B22" s="446"/>
      <c r="C22" s="195" t="s">
        <v>12</v>
      </c>
      <c r="D22" s="320">
        <v>170.12724800000001</v>
      </c>
      <c r="E22" s="320">
        <v>129.84355099999999</v>
      </c>
      <c r="F22" s="320">
        <v>4.3420019999999999</v>
      </c>
      <c r="G22" s="320">
        <v>0.78720000000000001</v>
      </c>
      <c r="H22" s="357">
        <v>2.3983999999999998E-2</v>
      </c>
      <c r="I22" s="320">
        <v>123.85160999999999</v>
      </c>
      <c r="J22" s="324"/>
      <c r="K22" s="320">
        <v>66.250654999999995</v>
      </c>
      <c r="L22" s="357">
        <v>0.49089899999999997</v>
      </c>
      <c r="M22" s="357">
        <v>0.26926800000000001</v>
      </c>
      <c r="N22" s="320">
        <v>3.8028050000000002</v>
      </c>
      <c r="O22" s="324"/>
      <c r="P22" s="320">
        <v>44.046996999999998</v>
      </c>
      <c r="Q22" s="325">
        <v>543.83621899999991</v>
      </c>
      <c r="R22" s="320">
        <v>35.990791000000002</v>
      </c>
      <c r="S22" s="324"/>
      <c r="T22" s="320">
        <v>0.54532999999999998</v>
      </c>
      <c r="U22" s="320">
        <v>1.089156</v>
      </c>
      <c r="V22" s="324"/>
      <c r="W22" s="324"/>
      <c r="X22" s="357">
        <v>131.412792</v>
      </c>
      <c r="Y22" s="325">
        <v>169.03806900000001</v>
      </c>
      <c r="Z22" s="324">
        <v>67.803798999999998</v>
      </c>
      <c r="AA22" s="323">
        <v>119174.766884</v>
      </c>
      <c r="AB22" s="352"/>
      <c r="AC22" s="39"/>
      <c r="AD22" s="253">
        <v>0</v>
      </c>
      <c r="AE22" s="253">
        <v>-9.9999999747524271E-7</v>
      </c>
      <c r="AF22" s="253">
        <v>0</v>
      </c>
      <c r="AG22" s="253">
        <v>0</v>
      </c>
      <c r="AH22" s="253">
        <v>0</v>
      </c>
      <c r="AI22" s="253">
        <v>0</v>
      </c>
      <c r="AJ22" s="253">
        <v>0</v>
      </c>
      <c r="AK22" s="253">
        <v>0</v>
      </c>
      <c r="AL22" s="253">
        <v>0</v>
      </c>
      <c r="AM22" s="253">
        <v>0</v>
      </c>
      <c r="AN22" s="253">
        <v>0</v>
      </c>
      <c r="AO22" s="253">
        <v>0</v>
      </c>
      <c r="AP22" s="253">
        <v>0</v>
      </c>
      <c r="AQ22" s="253">
        <v>-9.9999999747524271E-7</v>
      </c>
      <c r="AR22" s="253">
        <v>9.9999999747524271E-7</v>
      </c>
      <c r="AS22" s="253">
        <v>0</v>
      </c>
      <c r="AT22" s="253">
        <v>0</v>
      </c>
      <c r="AU22" s="253">
        <v>0</v>
      </c>
      <c r="AV22" s="253">
        <v>0</v>
      </c>
      <c r="AW22" s="253">
        <v>0</v>
      </c>
      <c r="AX22" s="253">
        <v>9.9999999747524271E-7</v>
      </c>
      <c r="AY22" s="253">
        <v>1.9999999949504854E-6</v>
      </c>
      <c r="AZ22" s="253">
        <v>0</v>
      </c>
      <c r="BA22" s="253">
        <v>0</v>
      </c>
      <c r="BC22" s="75">
        <v>0</v>
      </c>
      <c r="BD22" s="253">
        <v>0</v>
      </c>
      <c r="BE22" s="75">
        <v>5.7696070143720135E-12</v>
      </c>
    </row>
    <row r="23" spans="2:57" s="88" customFormat="1" ht="17.100000000000001" customHeight="1">
      <c r="B23" s="316"/>
      <c r="C23" s="198" t="s">
        <v>60</v>
      </c>
      <c r="D23" s="320">
        <v>153.08547300000001</v>
      </c>
      <c r="E23" s="320">
        <v>34.410449999999997</v>
      </c>
      <c r="F23" s="320">
        <v>4.1429479999999996</v>
      </c>
      <c r="G23" s="320">
        <v>0.78720000000000001</v>
      </c>
      <c r="H23" s="357">
        <v>2.1325E-2</v>
      </c>
      <c r="I23" s="320">
        <v>51.866660000000003</v>
      </c>
      <c r="J23" s="326"/>
      <c r="K23" s="320">
        <v>39.992122000000002</v>
      </c>
      <c r="L23" s="357">
        <v>0.49089899999999997</v>
      </c>
      <c r="M23" s="357">
        <v>0.259967</v>
      </c>
      <c r="N23" s="357">
        <v>3.8028050000000002</v>
      </c>
      <c r="O23" s="326"/>
      <c r="P23" s="320">
        <v>2.0960109999999998</v>
      </c>
      <c r="Q23" s="326">
        <v>290.95585999999997</v>
      </c>
      <c r="R23" s="320">
        <v>21.78912</v>
      </c>
      <c r="S23" s="326"/>
      <c r="T23" s="357"/>
      <c r="U23" s="357"/>
      <c r="V23" s="326"/>
      <c r="W23" s="326"/>
      <c r="X23" s="320">
        <v>36.727139999999999</v>
      </c>
      <c r="Y23" s="326">
        <v>58.516260000000003</v>
      </c>
      <c r="Z23" s="326">
        <v>36.302323000000001</v>
      </c>
      <c r="AA23" s="323">
        <v>89909.739323999995</v>
      </c>
      <c r="AB23" s="354"/>
      <c r="AC23" s="87"/>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C23" s="73">
        <v>0</v>
      </c>
      <c r="BD23" s="72">
        <v>0</v>
      </c>
      <c r="BE23" s="73">
        <v>1.1795009413617663E-12</v>
      </c>
    </row>
    <row r="24" spans="2:57" s="36" customFormat="1" ht="17.100000000000001" customHeight="1">
      <c r="B24" s="445"/>
      <c r="C24" s="198" t="s">
        <v>61</v>
      </c>
      <c r="D24" s="320">
        <v>17.041775000000001</v>
      </c>
      <c r="E24" s="320">
        <v>95.433102000000005</v>
      </c>
      <c r="F24" s="320">
        <v>0.19905400000000001</v>
      </c>
      <c r="G24" s="320"/>
      <c r="H24" s="357">
        <v>2.6589999999999999E-3</v>
      </c>
      <c r="I24" s="320">
        <v>71.984949999999998</v>
      </c>
      <c r="J24" s="326"/>
      <c r="K24" s="320">
        <v>26.258533</v>
      </c>
      <c r="L24" s="357"/>
      <c r="M24" s="357">
        <v>9.3010000000000002E-3</v>
      </c>
      <c r="N24" s="357"/>
      <c r="O24" s="326"/>
      <c r="P24" s="320">
        <v>41.950986</v>
      </c>
      <c r="Q24" s="357">
        <v>252.88036</v>
      </c>
      <c r="R24" s="320">
        <v>14.20167</v>
      </c>
      <c r="S24" s="326"/>
      <c r="T24" s="320">
        <v>0.54532999999999998</v>
      </c>
      <c r="U24" s="320">
        <v>1.089156</v>
      </c>
      <c r="V24" s="326"/>
      <c r="W24" s="326"/>
      <c r="X24" s="320">
        <v>94.685650999999993</v>
      </c>
      <c r="Y24" s="357">
        <v>110.521807</v>
      </c>
      <c r="Z24" s="326">
        <v>31.501476</v>
      </c>
      <c r="AA24" s="323">
        <v>29265.027559999999</v>
      </c>
      <c r="AB24" s="351"/>
      <c r="AC24" s="35"/>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C24" s="73">
        <v>0</v>
      </c>
      <c r="BD24" s="72">
        <v>0</v>
      </c>
      <c r="BE24" s="73">
        <v>1.4743761767022079E-12</v>
      </c>
    </row>
    <row r="25" spans="2:57" s="40" customFormat="1" ht="30" customHeight="1">
      <c r="B25" s="449"/>
      <c r="C25" s="195" t="s">
        <v>54</v>
      </c>
      <c r="D25" s="325">
        <v>179.58666900000003</v>
      </c>
      <c r="E25" s="325">
        <v>140.54003600000001</v>
      </c>
      <c r="F25" s="325">
        <v>512.70359299999996</v>
      </c>
      <c r="G25" s="325">
        <v>3.8730219999999997</v>
      </c>
      <c r="H25" s="357">
        <v>5.0788999999999994E-2</v>
      </c>
      <c r="I25" s="325">
        <v>512.16456199999993</v>
      </c>
      <c r="J25" s="325">
        <v>0</v>
      </c>
      <c r="K25" s="325">
        <v>307.82118400000002</v>
      </c>
      <c r="L25" s="325">
        <v>100.92122499999999</v>
      </c>
      <c r="M25" s="325">
        <v>55.667857999999995</v>
      </c>
      <c r="N25" s="325">
        <v>77.612487000000002</v>
      </c>
      <c r="O25" s="325">
        <v>0</v>
      </c>
      <c r="P25" s="325">
        <v>66.357288999999994</v>
      </c>
      <c r="Q25" s="325">
        <v>1957.298714</v>
      </c>
      <c r="R25" s="325">
        <v>63.964072000000002</v>
      </c>
      <c r="S25" s="325">
        <v>0</v>
      </c>
      <c r="T25" s="325">
        <v>1.09066</v>
      </c>
      <c r="U25" s="325">
        <v>4.6118009999999998</v>
      </c>
      <c r="V25" s="325">
        <v>0</v>
      </c>
      <c r="W25" s="325">
        <v>0</v>
      </c>
      <c r="X25" s="325">
        <v>222.42147800000001</v>
      </c>
      <c r="Y25" s="325">
        <v>292.08801099999999</v>
      </c>
      <c r="Z25" s="325">
        <v>377.63145800000001</v>
      </c>
      <c r="AA25" s="323">
        <v>472972.29353600001</v>
      </c>
      <c r="AB25" s="350"/>
      <c r="AC25" s="39"/>
      <c r="AD25" s="253">
        <v>0</v>
      </c>
      <c r="AE25" s="253">
        <v>0</v>
      </c>
      <c r="AF25" s="253">
        <v>-2.7533531010703882E-14</v>
      </c>
      <c r="AG25" s="253">
        <v>0</v>
      </c>
      <c r="AH25" s="253">
        <v>0</v>
      </c>
      <c r="AI25" s="253">
        <v>0</v>
      </c>
      <c r="AJ25" s="253">
        <v>0</v>
      </c>
      <c r="AK25" s="253">
        <v>0</v>
      </c>
      <c r="AL25" s="253">
        <v>-8.2156503822261584E-15</v>
      </c>
      <c r="AM25" s="253">
        <v>-3.2751579226442118E-15</v>
      </c>
      <c r="AN25" s="253">
        <v>0</v>
      </c>
      <c r="AO25" s="253">
        <v>0</v>
      </c>
      <c r="AP25" s="253">
        <v>0</v>
      </c>
      <c r="AQ25" s="253">
        <v>0</v>
      </c>
      <c r="AR25" s="253">
        <v>0</v>
      </c>
      <c r="AS25" s="253">
        <v>0</v>
      </c>
      <c r="AT25" s="253">
        <v>0</v>
      </c>
      <c r="AU25" s="253">
        <v>0</v>
      </c>
      <c r="AV25" s="253">
        <v>0</v>
      </c>
      <c r="AW25" s="253">
        <v>0</v>
      </c>
      <c r="AX25" s="253">
        <v>0</v>
      </c>
      <c r="AY25" s="253">
        <v>0</v>
      </c>
      <c r="AZ25" s="253">
        <v>0</v>
      </c>
      <c r="BA25" s="253">
        <v>0</v>
      </c>
      <c r="BC25" s="75">
        <v>0</v>
      </c>
      <c r="BD25" s="253">
        <v>0</v>
      </c>
      <c r="BE25" s="75">
        <v>-7.1622707764618099E-12</v>
      </c>
    </row>
    <row r="26" spans="2:57" s="88" customFormat="1" ht="17.100000000000001" customHeight="1">
      <c r="B26" s="316"/>
      <c r="C26" s="317" t="s">
        <v>174</v>
      </c>
      <c r="D26" s="326"/>
      <c r="E26" s="326"/>
      <c r="F26" s="326"/>
      <c r="G26" s="326"/>
      <c r="H26" s="326"/>
      <c r="I26" s="326"/>
      <c r="J26" s="326"/>
      <c r="K26" s="326"/>
      <c r="L26" s="326"/>
      <c r="M26" s="326"/>
      <c r="N26" s="326"/>
      <c r="O26" s="326"/>
      <c r="P26" s="326"/>
      <c r="Q26" s="326">
        <v>0</v>
      </c>
      <c r="R26" s="326"/>
      <c r="S26" s="326"/>
      <c r="T26" s="326"/>
      <c r="U26" s="326"/>
      <c r="V26" s="326"/>
      <c r="W26" s="326"/>
      <c r="X26" s="326"/>
      <c r="Y26" s="326">
        <v>0</v>
      </c>
      <c r="Z26" s="326"/>
      <c r="AA26" s="327">
        <v>5581.3419339999991</v>
      </c>
      <c r="AB26" s="353"/>
      <c r="AC26" s="87"/>
      <c r="AD26" s="84">
        <v>0</v>
      </c>
      <c r="AE26" s="84">
        <v>0</v>
      </c>
      <c r="AF26" s="84">
        <v>0</v>
      </c>
      <c r="AG26" s="84">
        <v>0</v>
      </c>
      <c r="AH26" s="84">
        <v>0</v>
      </c>
      <c r="AI26" s="84">
        <v>0</v>
      </c>
      <c r="AJ26" s="84">
        <v>0</v>
      </c>
      <c r="AK26" s="84">
        <v>0</v>
      </c>
      <c r="AL26" s="84">
        <v>0</v>
      </c>
      <c r="AM26" s="84">
        <v>0</v>
      </c>
      <c r="AN26" s="84">
        <v>0</v>
      </c>
      <c r="AO26" s="84">
        <v>0</v>
      </c>
      <c r="AP26" s="84">
        <v>0</v>
      </c>
      <c r="AQ26" s="84">
        <v>0</v>
      </c>
      <c r="AR26" s="84">
        <v>0</v>
      </c>
      <c r="AS26" s="84">
        <v>0</v>
      </c>
      <c r="AT26" s="84">
        <v>0</v>
      </c>
      <c r="AU26" s="84">
        <v>0</v>
      </c>
      <c r="AV26" s="84">
        <v>0</v>
      </c>
      <c r="AW26" s="84">
        <v>0</v>
      </c>
      <c r="AX26" s="84">
        <v>0</v>
      </c>
      <c r="AY26" s="84">
        <v>0</v>
      </c>
      <c r="AZ26" s="84">
        <v>0</v>
      </c>
      <c r="BA26" s="84">
        <v>0</v>
      </c>
      <c r="BC26" s="84">
        <v>0</v>
      </c>
      <c r="BD26" s="254">
        <v>0</v>
      </c>
      <c r="BE26" s="84">
        <v>-2.2737367544323206E-13</v>
      </c>
    </row>
    <row r="27" spans="2:57" s="88" customFormat="1" ht="17.100000000000001" customHeight="1">
      <c r="B27" s="318"/>
      <c r="C27" s="319" t="s">
        <v>175</v>
      </c>
      <c r="D27" s="328">
        <v>50.983497</v>
      </c>
      <c r="E27" s="328">
        <v>10.318656000000001</v>
      </c>
      <c r="F27" s="328">
        <v>3.35636</v>
      </c>
      <c r="G27" s="328"/>
      <c r="H27" s="328">
        <v>6.3860000000000002E-3</v>
      </c>
      <c r="I27" s="328">
        <v>4.7323490000000001</v>
      </c>
      <c r="J27" s="328"/>
      <c r="K27" s="328">
        <v>1.353793</v>
      </c>
      <c r="L27" s="328"/>
      <c r="M27" s="328">
        <v>1.1795E-2</v>
      </c>
      <c r="N27" s="328">
        <v>1.2031E-2</v>
      </c>
      <c r="O27" s="328"/>
      <c r="P27" s="328">
        <v>0.69712300000000005</v>
      </c>
      <c r="Q27" s="326">
        <v>71.471990000000005</v>
      </c>
      <c r="R27" s="328">
        <v>1.2923199999999999</v>
      </c>
      <c r="S27" s="328"/>
      <c r="T27" s="328"/>
      <c r="U27" s="328"/>
      <c r="V27" s="328"/>
      <c r="W27" s="328"/>
      <c r="X27" s="328">
        <v>4.5081959999999999</v>
      </c>
      <c r="Y27" s="326">
        <v>5.800516</v>
      </c>
      <c r="Z27" s="328"/>
      <c r="AA27" s="327">
        <v>7733.5400840000002</v>
      </c>
      <c r="AB27" s="354"/>
      <c r="AC27" s="87"/>
      <c r="AD27" s="84">
        <v>0</v>
      </c>
      <c r="AE27" s="84">
        <v>0</v>
      </c>
      <c r="AF27" s="84">
        <v>0</v>
      </c>
      <c r="AG27" s="84">
        <v>0</v>
      </c>
      <c r="AH27" s="84">
        <v>0</v>
      </c>
      <c r="AI27" s="84">
        <v>0</v>
      </c>
      <c r="AJ27" s="84">
        <v>0</v>
      </c>
      <c r="AK27" s="84">
        <v>0</v>
      </c>
      <c r="AL27" s="84">
        <v>0</v>
      </c>
      <c r="AM27" s="84">
        <v>0</v>
      </c>
      <c r="AN27" s="84">
        <v>0</v>
      </c>
      <c r="AO27" s="84">
        <v>0</v>
      </c>
      <c r="AP27" s="84">
        <v>0</v>
      </c>
      <c r="AQ27" s="84">
        <v>0</v>
      </c>
      <c r="AR27" s="84">
        <v>0</v>
      </c>
      <c r="AS27" s="84">
        <v>0</v>
      </c>
      <c r="AT27" s="84">
        <v>0</v>
      </c>
      <c r="AU27" s="84">
        <v>0</v>
      </c>
      <c r="AV27" s="84">
        <v>0</v>
      </c>
      <c r="AW27" s="84">
        <v>0</v>
      </c>
      <c r="AX27" s="84">
        <v>0</v>
      </c>
      <c r="AY27" s="84">
        <v>0</v>
      </c>
      <c r="AZ27" s="84">
        <v>0</v>
      </c>
      <c r="BA27" s="84">
        <v>0</v>
      </c>
      <c r="BC27" s="84">
        <v>0</v>
      </c>
      <c r="BD27" s="254">
        <v>0</v>
      </c>
      <c r="BE27" s="84">
        <v>4.7073456244106637E-13</v>
      </c>
    </row>
    <row r="28" spans="2:57" s="40" customFormat="1" ht="30" customHeight="1">
      <c r="B28" s="450"/>
      <c r="C28" s="202" t="s">
        <v>158</v>
      </c>
      <c r="D28" s="324"/>
      <c r="E28" s="324"/>
      <c r="F28" s="324"/>
      <c r="G28" s="324"/>
      <c r="H28" s="324"/>
      <c r="I28" s="324"/>
      <c r="J28" s="324"/>
      <c r="K28" s="324"/>
      <c r="L28" s="324"/>
      <c r="M28" s="324"/>
      <c r="N28" s="324"/>
      <c r="O28" s="324"/>
      <c r="P28" s="324"/>
      <c r="Q28" s="325"/>
      <c r="R28" s="324"/>
      <c r="S28" s="324"/>
      <c r="T28" s="324"/>
      <c r="U28" s="324"/>
      <c r="V28" s="324"/>
      <c r="W28" s="324"/>
      <c r="X28" s="324"/>
      <c r="Y28" s="325"/>
      <c r="Z28" s="324"/>
      <c r="AA28" s="323"/>
      <c r="AB28" s="350"/>
      <c r="AC28" s="39"/>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C28" s="77"/>
      <c r="BD28" s="77"/>
      <c r="BE28" s="77"/>
    </row>
    <row r="29" spans="2:57" s="36" customFormat="1" ht="17.100000000000001" customHeight="1">
      <c r="B29" s="444"/>
      <c r="C29" s="183" t="s">
        <v>10</v>
      </c>
      <c r="D29" s="320"/>
      <c r="E29" s="320"/>
      <c r="F29" s="320"/>
      <c r="G29" s="320"/>
      <c r="H29" s="320"/>
      <c r="I29" s="320"/>
      <c r="J29" s="320"/>
      <c r="K29" s="320"/>
      <c r="L29" s="320"/>
      <c r="M29" s="320"/>
      <c r="N29" s="320"/>
      <c r="O29" s="320"/>
      <c r="P29" s="320"/>
      <c r="Q29" s="357">
        <v>0</v>
      </c>
      <c r="R29" s="320"/>
      <c r="S29" s="320"/>
      <c r="T29" s="320"/>
      <c r="U29" s="320"/>
      <c r="V29" s="320"/>
      <c r="W29" s="320"/>
      <c r="X29" s="320"/>
      <c r="Y29" s="357">
        <v>0</v>
      </c>
      <c r="Z29" s="320"/>
      <c r="AA29" s="323">
        <v>1333.4908789999999</v>
      </c>
      <c r="AB29" s="351"/>
      <c r="AC29" s="35"/>
      <c r="AD29" s="72">
        <v>0</v>
      </c>
      <c r="AE29" s="72">
        <v>0</v>
      </c>
      <c r="AF29" s="72">
        <v>0</v>
      </c>
      <c r="AG29" s="72">
        <v>0</v>
      </c>
      <c r="AH29" s="72">
        <v>0</v>
      </c>
      <c r="AI29" s="72">
        <v>0</v>
      </c>
      <c r="AJ29" s="72">
        <v>0</v>
      </c>
      <c r="AK29" s="72">
        <v>0</v>
      </c>
      <c r="AL29" s="72">
        <v>0</v>
      </c>
      <c r="AM29" s="72">
        <v>0</v>
      </c>
      <c r="AN29" s="72">
        <v>0</v>
      </c>
      <c r="AO29" s="72">
        <v>0</v>
      </c>
      <c r="AP29" s="72">
        <v>0</v>
      </c>
      <c r="AQ29" s="72">
        <v>0</v>
      </c>
      <c r="AR29" s="72">
        <v>0</v>
      </c>
      <c r="AS29" s="72">
        <v>0</v>
      </c>
      <c r="AT29" s="72">
        <v>0</v>
      </c>
      <c r="AU29" s="72">
        <v>0</v>
      </c>
      <c r="AV29" s="72">
        <v>0</v>
      </c>
      <c r="AW29" s="72">
        <v>0</v>
      </c>
      <c r="AX29" s="72">
        <v>0</v>
      </c>
      <c r="AY29" s="72">
        <v>0</v>
      </c>
      <c r="AZ29" s="72">
        <v>0</v>
      </c>
      <c r="BA29" s="72">
        <v>0</v>
      </c>
      <c r="BC29" s="73">
        <v>0</v>
      </c>
      <c r="BD29" s="72">
        <v>0</v>
      </c>
      <c r="BE29" s="73">
        <v>0</v>
      </c>
    </row>
    <row r="30" spans="2:57" s="36" customFormat="1" ht="17.100000000000001" customHeight="1">
      <c r="B30" s="445"/>
      <c r="C30" s="198" t="s">
        <v>60</v>
      </c>
      <c r="D30" s="320"/>
      <c r="E30" s="320"/>
      <c r="F30" s="320"/>
      <c r="G30" s="320"/>
      <c r="H30" s="320"/>
      <c r="I30" s="320"/>
      <c r="J30" s="320"/>
      <c r="K30" s="320"/>
      <c r="L30" s="320"/>
      <c r="M30" s="320"/>
      <c r="N30" s="320"/>
      <c r="O30" s="320"/>
      <c r="P30" s="320"/>
      <c r="Q30" s="357">
        <v>0</v>
      </c>
      <c r="R30" s="320"/>
      <c r="S30" s="320"/>
      <c r="T30" s="320"/>
      <c r="U30" s="320"/>
      <c r="V30" s="320"/>
      <c r="W30" s="320"/>
      <c r="X30" s="320"/>
      <c r="Y30" s="357">
        <v>0</v>
      </c>
      <c r="Z30" s="320"/>
      <c r="AA30" s="323">
        <v>31.640470000000001</v>
      </c>
      <c r="AB30" s="351"/>
      <c r="AC30" s="35"/>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C30" s="73">
        <v>0</v>
      </c>
      <c r="BD30" s="72">
        <v>0</v>
      </c>
      <c r="BE30" s="73">
        <v>1.7763568394002505E-15</v>
      </c>
    </row>
    <row r="31" spans="2:57" s="36" customFormat="1" ht="17.100000000000001" customHeight="1">
      <c r="B31" s="445"/>
      <c r="C31" s="198" t="s">
        <v>61</v>
      </c>
      <c r="D31" s="320"/>
      <c r="E31" s="320"/>
      <c r="F31" s="320"/>
      <c r="G31" s="320"/>
      <c r="H31" s="320"/>
      <c r="I31" s="320"/>
      <c r="J31" s="320"/>
      <c r="K31" s="320"/>
      <c r="L31" s="320"/>
      <c r="M31" s="320"/>
      <c r="N31" s="320"/>
      <c r="O31" s="320"/>
      <c r="P31" s="320"/>
      <c r="Q31" s="357">
        <v>0</v>
      </c>
      <c r="R31" s="320"/>
      <c r="S31" s="320"/>
      <c r="T31" s="320"/>
      <c r="U31" s="320"/>
      <c r="V31" s="320"/>
      <c r="W31" s="320"/>
      <c r="X31" s="320"/>
      <c r="Y31" s="357">
        <v>0</v>
      </c>
      <c r="Z31" s="320"/>
      <c r="AA31" s="323">
        <v>1301.8504090000001</v>
      </c>
      <c r="AB31" s="351"/>
      <c r="AC31" s="35"/>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C31" s="73">
        <v>0</v>
      </c>
      <c r="BD31" s="72">
        <v>0</v>
      </c>
      <c r="BE31" s="73">
        <v>1.1368683772161603E-13</v>
      </c>
    </row>
    <row r="32" spans="2:57" s="36" customFormat="1" ht="30" customHeight="1">
      <c r="B32" s="444"/>
      <c r="C32" s="183" t="s">
        <v>11</v>
      </c>
      <c r="D32" s="320"/>
      <c r="E32" s="320"/>
      <c r="F32" s="320"/>
      <c r="G32" s="320"/>
      <c r="H32" s="320"/>
      <c r="I32" s="320"/>
      <c r="J32" s="320"/>
      <c r="K32" s="320"/>
      <c r="L32" s="320"/>
      <c r="M32" s="320"/>
      <c r="N32" s="320"/>
      <c r="O32" s="320"/>
      <c r="P32" s="320"/>
      <c r="Q32" s="357">
        <v>0</v>
      </c>
      <c r="R32" s="320"/>
      <c r="S32" s="320"/>
      <c r="T32" s="320"/>
      <c r="U32" s="320"/>
      <c r="V32" s="320"/>
      <c r="W32" s="320"/>
      <c r="X32" s="320">
        <v>1.9598359999999999</v>
      </c>
      <c r="Y32" s="357">
        <v>1.9598359999999999</v>
      </c>
      <c r="Z32" s="320">
        <v>36.390509000000002</v>
      </c>
      <c r="AA32" s="323">
        <v>1967.4676890000001</v>
      </c>
      <c r="AB32" s="351"/>
      <c r="AC32" s="35"/>
      <c r="AD32" s="72">
        <v>0</v>
      </c>
      <c r="AE32" s="72">
        <v>0</v>
      </c>
      <c r="AF32" s="72">
        <v>0</v>
      </c>
      <c r="AG32" s="72">
        <v>0</v>
      </c>
      <c r="AH32" s="72">
        <v>0</v>
      </c>
      <c r="AI32" s="72">
        <v>0</v>
      </c>
      <c r="AJ32" s="72">
        <v>0</v>
      </c>
      <c r="AK32" s="72">
        <v>0</v>
      </c>
      <c r="AL32" s="72">
        <v>0</v>
      </c>
      <c r="AM32" s="72">
        <v>0</v>
      </c>
      <c r="AN32" s="72">
        <v>0</v>
      </c>
      <c r="AO32" s="72">
        <v>0</v>
      </c>
      <c r="AP32" s="72">
        <v>0</v>
      </c>
      <c r="AQ32" s="72">
        <v>0</v>
      </c>
      <c r="AR32" s="72">
        <v>0</v>
      </c>
      <c r="AS32" s="72">
        <v>0</v>
      </c>
      <c r="AT32" s="72">
        <v>0</v>
      </c>
      <c r="AU32" s="72">
        <v>0</v>
      </c>
      <c r="AV32" s="72">
        <v>0</v>
      </c>
      <c r="AW32" s="72">
        <v>0</v>
      </c>
      <c r="AX32" s="72">
        <v>0</v>
      </c>
      <c r="AY32" s="72">
        <v>0</v>
      </c>
      <c r="AZ32" s="72">
        <v>0</v>
      </c>
      <c r="BA32" s="72">
        <v>0</v>
      </c>
      <c r="BC32" s="73">
        <v>0</v>
      </c>
      <c r="BD32" s="72">
        <v>0</v>
      </c>
      <c r="BE32" s="73">
        <v>8.5265128291212022E-14</v>
      </c>
    </row>
    <row r="33" spans="2:57" s="36" customFormat="1" ht="17.100000000000001" customHeight="1">
      <c r="B33" s="444"/>
      <c r="C33" s="198" t="s">
        <v>60</v>
      </c>
      <c r="D33" s="320"/>
      <c r="E33" s="320"/>
      <c r="F33" s="320"/>
      <c r="G33" s="320"/>
      <c r="H33" s="320"/>
      <c r="I33" s="320"/>
      <c r="J33" s="320"/>
      <c r="K33" s="320"/>
      <c r="L33" s="320"/>
      <c r="M33" s="320"/>
      <c r="N33" s="320"/>
      <c r="O33" s="320"/>
      <c r="P33" s="320"/>
      <c r="Q33" s="357">
        <v>0</v>
      </c>
      <c r="R33" s="320"/>
      <c r="S33" s="320"/>
      <c r="T33" s="320"/>
      <c r="U33" s="320"/>
      <c r="V33" s="320"/>
      <c r="W33" s="320"/>
      <c r="X33" s="320"/>
      <c r="Y33" s="357">
        <v>0</v>
      </c>
      <c r="Z33" s="320"/>
      <c r="AA33" s="323">
        <v>753.64489600000002</v>
      </c>
      <c r="AB33" s="351"/>
      <c r="AC33" s="35"/>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C33" s="73">
        <v>0</v>
      </c>
      <c r="BD33" s="72">
        <v>0</v>
      </c>
      <c r="BE33" s="73">
        <v>-1.4210854715202004E-14</v>
      </c>
    </row>
    <row r="34" spans="2:57" s="36" customFormat="1" ht="17.100000000000001" customHeight="1">
      <c r="B34" s="444"/>
      <c r="C34" s="198" t="s">
        <v>61</v>
      </c>
      <c r="D34" s="320"/>
      <c r="E34" s="320"/>
      <c r="F34" s="320"/>
      <c r="G34" s="320"/>
      <c r="H34" s="320"/>
      <c r="I34" s="320"/>
      <c r="J34" s="320"/>
      <c r="K34" s="320"/>
      <c r="L34" s="320"/>
      <c r="M34" s="320"/>
      <c r="N34" s="320"/>
      <c r="O34" s="320"/>
      <c r="P34" s="320"/>
      <c r="Q34" s="357">
        <v>0</v>
      </c>
      <c r="R34" s="320"/>
      <c r="S34" s="320"/>
      <c r="T34" s="320"/>
      <c r="U34" s="320"/>
      <c r="V34" s="320"/>
      <c r="W34" s="320"/>
      <c r="X34" s="320">
        <v>1.9598359999999999</v>
      </c>
      <c r="Y34" s="357">
        <v>1.9598359999999999</v>
      </c>
      <c r="Z34" s="320">
        <v>36.390509000000002</v>
      </c>
      <c r="AA34" s="323">
        <v>1213.822793</v>
      </c>
      <c r="AB34" s="351"/>
      <c r="AC34" s="35"/>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C34" s="73">
        <v>0</v>
      </c>
      <c r="BD34" s="72">
        <v>0</v>
      </c>
      <c r="BE34" s="73">
        <v>0</v>
      </c>
    </row>
    <row r="35" spans="2:57" s="40" customFormat="1" ht="30" customHeight="1">
      <c r="B35" s="446"/>
      <c r="C35" s="447" t="s">
        <v>105</v>
      </c>
      <c r="D35" s="324"/>
      <c r="E35" s="324"/>
      <c r="F35" s="324"/>
      <c r="G35" s="324"/>
      <c r="H35" s="324"/>
      <c r="I35" s="324"/>
      <c r="J35" s="324"/>
      <c r="K35" s="324"/>
      <c r="L35" s="324"/>
      <c r="M35" s="324"/>
      <c r="N35" s="324"/>
      <c r="O35" s="324"/>
      <c r="P35" s="324"/>
      <c r="Q35" s="325">
        <v>0</v>
      </c>
      <c r="R35" s="324"/>
      <c r="S35" s="324"/>
      <c r="T35" s="324"/>
      <c r="U35" s="324"/>
      <c r="V35" s="324"/>
      <c r="W35" s="324"/>
      <c r="X35" s="324"/>
      <c r="Y35" s="325">
        <v>0</v>
      </c>
      <c r="Z35" s="324">
        <v>36.384765000000002</v>
      </c>
      <c r="AA35" s="323">
        <v>531.68807500000003</v>
      </c>
      <c r="AB35" s="352"/>
      <c r="AC35" s="39"/>
      <c r="AD35" s="253">
        <v>0</v>
      </c>
      <c r="AE35" s="253">
        <v>0</v>
      </c>
      <c r="AF35" s="253">
        <v>0</v>
      </c>
      <c r="AG35" s="253">
        <v>0</v>
      </c>
      <c r="AH35" s="253">
        <v>0</v>
      </c>
      <c r="AI35" s="253">
        <v>0</v>
      </c>
      <c r="AJ35" s="253">
        <v>0</v>
      </c>
      <c r="AK35" s="253">
        <v>0</v>
      </c>
      <c r="AL35" s="253">
        <v>0</v>
      </c>
      <c r="AM35" s="253">
        <v>0</v>
      </c>
      <c r="AN35" s="253">
        <v>0</v>
      </c>
      <c r="AO35" s="253">
        <v>0</v>
      </c>
      <c r="AP35" s="253">
        <v>0</v>
      </c>
      <c r="AQ35" s="253">
        <v>0</v>
      </c>
      <c r="AR35" s="253">
        <v>0</v>
      </c>
      <c r="AS35" s="253">
        <v>0</v>
      </c>
      <c r="AT35" s="253">
        <v>0</v>
      </c>
      <c r="AU35" s="253">
        <v>0</v>
      </c>
      <c r="AV35" s="253">
        <v>0</v>
      </c>
      <c r="AW35" s="253">
        <v>0</v>
      </c>
      <c r="AX35" s="253">
        <v>0</v>
      </c>
      <c r="AY35" s="253">
        <v>0</v>
      </c>
      <c r="AZ35" s="253">
        <v>0</v>
      </c>
      <c r="BA35" s="253">
        <v>9.9999988378840499E-7</v>
      </c>
      <c r="BC35" s="75">
        <v>0</v>
      </c>
      <c r="BD35" s="253">
        <v>0</v>
      </c>
      <c r="BE35" s="75">
        <v>0</v>
      </c>
    </row>
    <row r="36" spans="2:57" s="36" customFormat="1" ht="17.100000000000001" customHeight="1">
      <c r="B36" s="445"/>
      <c r="C36" s="198" t="s">
        <v>75</v>
      </c>
      <c r="D36" s="320"/>
      <c r="E36" s="320"/>
      <c r="F36" s="320"/>
      <c r="G36" s="320"/>
      <c r="H36" s="320"/>
      <c r="I36" s="320"/>
      <c r="J36" s="320"/>
      <c r="K36" s="320"/>
      <c r="L36" s="320"/>
      <c r="M36" s="320"/>
      <c r="N36" s="320"/>
      <c r="O36" s="320"/>
      <c r="P36" s="320"/>
      <c r="Q36" s="357">
        <v>0</v>
      </c>
      <c r="R36" s="320"/>
      <c r="S36" s="320"/>
      <c r="T36" s="320"/>
      <c r="U36" s="320"/>
      <c r="V36" s="320"/>
      <c r="W36" s="320"/>
      <c r="X36" s="320">
        <v>1.9598359999999999</v>
      </c>
      <c r="Y36" s="357">
        <v>1.9598359999999999</v>
      </c>
      <c r="Z36" s="320">
        <v>5.744E-3</v>
      </c>
      <c r="AA36" s="323">
        <v>1435.7796130000002</v>
      </c>
      <c r="AB36" s="351"/>
      <c r="AC36" s="35"/>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C36" s="73">
        <v>0</v>
      </c>
      <c r="BD36" s="72">
        <v>0</v>
      </c>
      <c r="BE36" s="73">
        <v>1.0943936729068682E-13</v>
      </c>
    </row>
    <row r="37" spans="2:57" s="36" customFormat="1" ht="17.100000000000001" customHeight="1">
      <c r="B37" s="445"/>
      <c r="C37" s="198" t="s">
        <v>190</v>
      </c>
      <c r="D37" s="320"/>
      <c r="E37" s="320"/>
      <c r="F37" s="320"/>
      <c r="G37" s="320"/>
      <c r="H37" s="320"/>
      <c r="I37" s="320"/>
      <c r="J37" s="320"/>
      <c r="K37" s="320"/>
      <c r="L37" s="320"/>
      <c r="M37" s="320"/>
      <c r="N37" s="320"/>
      <c r="O37" s="320"/>
      <c r="P37" s="320"/>
      <c r="Q37" s="357">
        <v>0</v>
      </c>
      <c r="R37" s="320"/>
      <c r="S37" s="320"/>
      <c r="T37" s="320"/>
      <c r="U37" s="320"/>
      <c r="V37" s="320"/>
      <c r="W37" s="320"/>
      <c r="X37" s="320"/>
      <c r="Y37" s="357">
        <v>0</v>
      </c>
      <c r="Z37" s="320"/>
      <c r="AA37" s="323">
        <v>0</v>
      </c>
      <c r="AB37" s="351"/>
      <c r="AC37" s="35"/>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C37" s="73">
        <v>0</v>
      </c>
      <c r="BD37" s="72">
        <v>0</v>
      </c>
      <c r="BE37" s="73">
        <v>0</v>
      </c>
    </row>
    <row r="38" spans="2:57" s="36" customFormat="1" ht="17.100000000000001" customHeight="1">
      <c r="B38" s="445"/>
      <c r="C38" s="198" t="s">
        <v>106</v>
      </c>
      <c r="D38" s="320"/>
      <c r="E38" s="320"/>
      <c r="F38" s="320"/>
      <c r="G38" s="320"/>
      <c r="H38" s="320"/>
      <c r="I38" s="320"/>
      <c r="J38" s="320"/>
      <c r="K38" s="320"/>
      <c r="L38" s="320"/>
      <c r="M38" s="320"/>
      <c r="N38" s="320"/>
      <c r="O38" s="320"/>
      <c r="P38" s="320"/>
      <c r="Q38" s="357">
        <v>0</v>
      </c>
      <c r="R38" s="320"/>
      <c r="S38" s="320"/>
      <c r="T38" s="320"/>
      <c r="U38" s="320"/>
      <c r="V38" s="320"/>
      <c r="W38" s="320"/>
      <c r="X38" s="320"/>
      <c r="Y38" s="357">
        <v>0</v>
      </c>
      <c r="Z38" s="320"/>
      <c r="AA38" s="323">
        <v>0</v>
      </c>
      <c r="AB38" s="351"/>
      <c r="AC38" s="35"/>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C38" s="73">
        <v>0</v>
      </c>
      <c r="BD38" s="72">
        <v>0</v>
      </c>
      <c r="BE38" s="73">
        <v>0</v>
      </c>
    </row>
    <row r="39" spans="2:57" s="36" customFormat="1" ht="17.100000000000001" customHeight="1">
      <c r="B39" s="445"/>
      <c r="C39" s="451" t="s">
        <v>53</v>
      </c>
      <c r="D39" s="320"/>
      <c r="E39" s="320"/>
      <c r="F39" s="320"/>
      <c r="G39" s="320"/>
      <c r="H39" s="320"/>
      <c r="I39" s="320"/>
      <c r="J39" s="320"/>
      <c r="K39" s="320"/>
      <c r="L39" s="320"/>
      <c r="M39" s="320"/>
      <c r="N39" s="320"/>
      <c r="O39" s="320"/>
      <c r="P39" s="320"/>
      <c r="Q39" s="357">
        <v>0</v>
      </c>
      <c r="R39" s="320"/>
      <c r="S39" s="320"/>
      <c r="T39" s="320"/>
      <c r="U39" s="320"/>
      <c r="V39" s="320"/>
      <c r="W39" s="320"/>
      <c r="X39" s="320"/>
      <c r="Y39" s="357">
        <v>0</v>
      </c>
      <c r="Z39" s="320"/>
      <c r="AA39" s="323">
        <v>0</v>
      </c>
      <c r="AB39" s="351"/>
      <c r="AC39" s="35"/>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C39" s="73">
        <v>0</v>
      </c>
      <c r="BD39" s="72">
        <v>0</v>
      </c>
      <c r="BE39" s="73">
        <v>0</v>
      </c>
    </row>
    <row r="40" spans="2:57" s="36" customFormat="1" ht="17.100000000000001" customHeight="1">
      <c r="B40" s="445"/>
      <c r="C40" s="448" t="s">
        <v>162</v>
      </c>
      <c r="D40" s="320"/>
      <c r="E40" s="320"/>
      <c r="F40" s="320"/>
      <c r="G40" s="320"/>
      <c r="H40" s="320"/>
      <c r="I40" s="320"/>
      <c r="J40" s="320"/>
      <c r="K40" s="320"/>
      <c r="L40" s="320"/>
      <c r="M40" s="320"/>
      <c r="N40" s="320"/>
      <c r="O40" s="320"/>
      <c r="P40" s="320"/>
      <c r="Q40" s="357">
        <v>0</v>
      </c>
      <c r="R40" s="320"/>
      <c r="S40" s="320"/>
      <c r="T40" s="320"/>
      <c r="U40" s="320"/>
      <c r="V40" s="320"/>
      <c r="W40" s="320"/>
      <c r="X40" s="320"/>
      <c r="Y40" s="357">
        <v>0</v>
      </c>
      <c r="Z40" s="320"/>
      <c r="AA40" s="323">
        <v>0</v>
      </c>
      <c r="AB40" s="351"/>
      <c r="AC40" s="35"/>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C40" s="73"/>
      <c r="BD40" s="72"/>
      <c r="BE40" s="73">
        <v>0</v>
      </c>
    </row>
    <row r="41" spans="2:57" s="40" customFormat="1" ht="24.95" customHeight="1">
      <c r="B41" s="446"/>
      <c r="C41" s="195" t="s">
        <v>12</v>
      </c>
      <c r="D41" s="324"/>
      <c r="E41" s="324"/>
      <c r="F41" s="324"/>
      <c r="G41" s="324"/>
      <c r="H41" s="324"/>
      <c r="I41" s="324"/>
      <c r="J41" s="324"/>
      <c r="K41" s="324"/>
      <c r="L41" s="324"/>
      <c r="M41" s="324"/>
      <c r="N41" s="324"/>
      <c r="O41" s="324"/>
      <c r="P41" s="324"/>
      <c r="Q41" s="325">
        <v>0</v>
      </c>
      <c r="R41" s="324"/>
      <c r="S41" s="324"/>
      <c r="T41" s="324"/>
      <c r="U41" s="324"/>
      <c r="V41" s="324"/>
      <c r="W41" s="324"/>
      <c r="X41" s="324">
        <v>4.229069</v>
      </c>
      <c r="Y41" s="325">
        <v>4.229069</v>
      </c>
      <c r="Z41" s="324"/>
      <c r="AA41" s="323">
        <v>17960.142304000001</v>
      </c>
      <c r="AB41" s="352"/>
      <c r="AC41" s="39"/>
      <c r="AD41" s="253">
        <v>0</v>
      </c>
      <c r="AE41" s="253">
        <v>0</v>
      </c>
      <c r="AF41" s="253">
        <v>0</v>
      </c>
      <c r="AG41" s="253">
        <v>0</v>
      </c>
      <c r="AH41" s="253">
        <v>0</v>
      </c>
      <c r="AI41" s="253">
        <v>0</v>
      </c>
      <c r="AJ41" s="253">
        <v>0</v>
      </c>
      <c r="AK41" s="253">
        <v>0</v>
      </c>
      <c r="AL41" s="253">
        <v>0</v>
      </c>
      <c r="AM41" s="253">
        <v>0</v>
      </c>
      <c r="AN41" s="253">
        <v>0</v>
      </c>
      <c r="AO41" s="253">
        <v>0</v>
      </c>
      <c r="AP41" s="253">
        <v>0</v>
      </c>
      <c r="AQ41" s="253">
        <v>0</v>
      </c>
      <c r="AR41" s="253">
        <v>0</v>
      </c>
      <c r="AS41" s="253">
        <v>0</v>
      </c>
      <c r="AT41" s="253">
        <v>0</v>
      </c>
      <c r="AU41" s="253">
        <v>0</v>
      </c>
      <c r="AV41" s="253">
        <v>0</v>
      </c>
      <c r="AW41" s="253">
        <v>0</v>
      </c>
      <c r="AX41" s="253">
        <v>0</v>
      </c>
      <c r="AY41" s="253">
        <v>0</v>
      </c>
      <c r="AZ41" s="253">
        <v>0</v>
      </c>
      <c r="BA41" s="253">
        <v>0</v>
      </c>
      <c r="BC41" s="75">
        <v>0</v>
      </c>
      <c r="BD41" s="253">
        <v>0</v>
      </c>
      <c r="BE41" s="75">
        <v>1.1182166304024577E-12</v>
      </c>
    </row>
    <row r="42" spans="2:57" s="88" customFormat="1" ht="17.100000000000001" customHeight="1">
      <c r="B42" s="316"/>
      <c r="C42" s="198" t="s">
        <v>60</v>
      </c>
      <c r="D42" s="326"/>
      <c r="E42" s="326"/>
      <c r="F42" s="326"/>
      <c r="G42" s="326"/>
      <c r="H42" s="326"/>
      <c r="I42" s="326"/>
      <c r="J42" s="326"/>
      <c r="K42" s="326"/>
      <c r="L42" s="326"/>
      <c r="M42" s="326"/>
      <c r="N42" s="326"/>
      <c r="O42" s="326"/>
      <c r="P42" s="326"/>
      <c r="Q42" s="326">
        <v>0</v>
      </c>
      <c r="R42" s="326"/>
      <c r="S42" s="326"/>
      <c r="T42" s="326"/>
      <c r="U42" s="326"/>
      <c r="V42" s="326"/>
      <c r="W42" s="326"/>
      <c r="X42" s="326"/>
      <c r="Y42" s="326">
        <v>0</v>
      </c>
      <c r="Z42" s="326"/>
      <c r="AA42" s="323">
        <v>7560.8060599999999</v>
      </c>
      <c r="AB42" s="354"/>
      <c r="AC42" s="87"/>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C42" s="73">
        <v>0</v>
      </c>
      <c r="BD42" s="72">
        <v>0</v>
      </c>
      <c r="BE42" s="73">
        <v>1.7053025658242404E-13</v>
      </c>
    </row>
    <row r="43" spans="2:57" s="36" customFormat="1" ht="17.100000000000001" customHeight="1">
      <c r="B43" s="445"/>
      <c r="C43" s="198" t="s">
        <v>61</v>
      </c>
      <c r="D43" s="320"/>
      <c r="E43" s="320"/>
      <c r="F43" s="320"/>
      <c r="G43" s="320"/>
      <c r="H43" s="320"/>
      <c r="I43" s="320"/>
      <c r="J43" s="320"/>
      <c r="K43" s="320"/>
      <c r="L43" s="320"/>
      <c r="M43" s="320"/>
      <c r="N43" s="320"/>
      <c r="O43" s="320"/>
      <c r="P43" s="320"/>
      <c r="Q43" s="357">
        <v>0</v>
      </c>
      <c r="R43" s="320"/>
      <c r="S43" s="320"/>
      <c r="T43" s="320"/>
      <c r="U43" s="320"/>
      <c r="V43" s="320"/>
      <c r="W43" s="320"/>
      <c r="X43" s="320">
        <v>4.229069</v>
      </c>
      <c r="Y43" s="357">
        <v>4.229069</v>
      </c>
      <c r="Z43" s="320"/>
      <c r="AA43" s="323">
        <v>10399.336244</v>
      </c>
      <c r="AB43" s="351"/>
      <c r="AC43" s="35"/>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C43" s="73">
        <v>0</v>
      </c>
      <c r="BD43" s="72">
        <v>0</v>
      </c>
      <c r="BE43" s="73">
        <v>6.6613381477509392E-14</v>
      </c>
    </row>
    <row r="44" spans="2:57" s="40" customFormat="1" ht="30" customHeight="1">
      <c r="B44" s="449"/>
      <c r="C44" s="195" t="s">
        <v>55</v>
      </c>
      <c r="D44" s="325">
        <v>0</v>
      </c>
      <c r="E44" s="325">
        <v>0</v>
      </c>
      <c r="F44" s="325">
        <v>0</v>
      </c>
      <c r="G44" s="325">
        <v>0</v>
      </c>
      <c r="H44" s="325">
        <v>0</v>
      </c>
      <c r="I44" s="325">
        <v>0</v>
      </c>
      <c r="J44" s="325">
        <v>0</v>
      </c>
      <c r="K44" s="325">
        <v>0</v>
      </c>
      <c r="L44" s="325">
        <v>0</v>
      </c>
      <c r="M44" s="325">
        <v>0</v>
      </c>
      <c r="N44" s="325">
        <v>0</v>
      </c>
      <c r="O44" s="325">
        <v>0</v>
      </c>
      <c r="P44" s="325">
        <v>0</v>
      </c>
      <c r="Q44" s="325">
        <v>0</v>
      </c>
      <c r="R44" s="325">
        <v>0</v>
      </c>
      <c r="S44" s="325">
        <v>0</v>
      </c>
      <c r="T44" s="325">
        <v>0</v>
      </c>
      <c r="U44" s="325">
        <v>0</v>
      </c>
      <c r="V44" s="325">
        <v>0</v>
      </c>
      <c r="W44" s="325">
        <v>0</v>
      </c>
      <c r="X44" s="325">
        <v>6.1889050000000001</v>
      </c>
      <c r="Y44" s="325">
        <v>6.1889050000000001</v>
      </c>
      <c r="Z44" s="325">
        <v>36.390509000000002</v>
      </c>
      <c r="AA44" s="323">
        <v>21261.100871999999</v>
      </c>
      <c r="AB44" s="350"/>
      <c r="AC44" s="39"/>
      <c r="AD44" s="253">
        <v>0</v>
      </c>
      <c r="AE44" s="253">
        <v>0</v>
      </c>
      <c r="AF44" s="253">
        <v>0</v>
      </c>
      <c r="AG44" s="253">
        <v>0</v>
      </c>
      <c r="AH44" s="253">
        <v>0</v>
      </c>
      <c r="AI44" s="253">
        <v>0</v>
      </c>
      <c r="AJ44" s="253">
        <v>0</v>
      </c>
      <c r="AK44" s="253">
        <v>0</v>
      </c>
      <c r="AL44" s="253">
        <v>0</v>
      </c>
      <c r="AM44" s="253">
        <v>0</v>
      </c>
      <c r="AN44" s="253">
        <v>0</v>
      </c>
      <c r="AO44" s="253">
        <v>0</v>
      </c>
      <c r="AP44" s="253">
        <v>0</v>
      </c>
      <c r="AQ44" s="253">
        <v>0</v>
      </c>
      <c r="AR44" s="253">
        <v>0</v>
      </c>
      <c r="AS44" s="253">
        <v>0</v>
      </c>
      <c r="AT44" s="253">
        <v>0</v>
      </c>
      <c r="AU44" s="253">
        <v>0</v>
      </c>
      <c r="AV44" s="253">
        <v>0</v>
      </c>
      <c r="AW44" s="253">
        <v>0</v>
      </c>
      <c r="AX44" s="253">
        <v>0</v>
      </c>
      <c r="AY44" s="253">
        <v>0</v>
      </c>
      <c r="AZ44" s="253">
        <v>0</v>
      </c>
      <c r="BA44" s="253">
        <v>0</v>
      </c>
      <c r="BC44" s="75">
        <v>0</v>
      </c>
      <c r="BD44" s="253">
        <v>0</v>
      </c>
      <c r="BE44" s="75">
        <v>7.2475359047530219E-13</v>
      </c>
    </row>
    <row r="45" spans="2:57" s="88" customFormat="1" ht="17.100000000000001" customHeight="1">
      <c r="B45" s="316"/>
      <c r="C45" s="317" t="s">
        <v>174</v>
      </c>
      <c r="D45" s="326"/>
      <c r="E45" s="326"/>
      <c r="F45" s="326"/>
      <c r="G45" s="326"/>
      <c r="H45" s="326"/>
      <c r="I45" s="326"/>
      <c r="J45" s="326"/>
      <c r="K45" s="326"/>
      <c r="L45" s="326"/>
      <c r="M45" s="326"/>
      <c r="N45" s="326"/>
      <c r="O45" s="326"/>
      <c r="P45" s="326"/>
      <c r="Q45" s="326">
        <v>0</v>
      </c>
      <c r="R45" s="326"/>
      <c r="S45" s="326"/>
      <c r="T45" s="326"/>
      <c r="U45" s="326"/>
      <c r="V45" s="326"/>
      <c r="W45" s="326"/>
      <c r="X45" s="326"/>
      <c r="Y45" s="326">
        <v>0</v>
      </c>
      <c r="Z45" s="326"/>
      <c r="AA45" s="327">
        <v>5461.1205380000001</v>
      </c>
      <c r="AB45" s="353"/>
      <c r="AC45" s="87"/>
      <c r="AD45" s="84">
        <v>0</v>
      </c>
      <c r="AE45" s="84">
        <v>0</v>
      </c>
      <c r="AF45" s="84">
        <v>0</v>
      </c>
      <c r="AG45" s="84">
        <v>0</v>
      </c>
      <c r="AH45" s="84">
        <v>0</v>
      </c>
      <c r="AI45" s="84">
        <v>0</v>
      </c>
      <c r="AJ45" s="84">
        <v>0</v>
      </c>
      <c r="AK45" s="84">
        <v>0</v>
      </c>
      <c r="AL45" s="84">
        <v>0</v>
      </c>
      <c r="AM45" s="84">
        <v>0</v>
      </c>
      <c r="AN45" s="84">
        <v>0</v>
      </c>
      <c r="AO45" s="84">
        <v>0</v>
      </c>
      <c r="AP45" s="84">
        <v>0</v>
      </c>
      <c r="AQ45" s="84">
        <v>0</v>
      </c>
      <c r="AR45" s="84">
        <v>0</v>
      </c>
      <c r="AS45" s="84">
        <v>0</v>
      </c>
      <c r="AT45" s="84">
        <v>0</v>
      </c>
      <c r="AU45" s="84">
        <v>0</v>
      </c>
      <c r="AV45" s="84">
        <v>0</v>
      </c>
      <c r="AW45" s="84">
        <v>0</v>
      </c>
      <c r="AX45" s="84">
        <v>0</v>
      </c>
      <c r="AY45" s="84">
        <v>0</v>
      </c>
      <c r="AZ45" s="84">
        <v>0</v>
      </c>
      <c r="BA45" s="84">
        <v>0</v>
      </c>
      <c r="BC45" s="84">
        <v>0</v>
      </c>
      <c r="BD45" s="254">
        <v>0</v>
      </c>
      <c r="BE45" s="84">
        <v>3.4106051316484809E-13</v>
      </c>
    </row>
    <row r="46" spans="2:57" s="88" customFormat="1" ht="17.100000000000001" customHeight="1">
      <c r="B46" s="318"/>
      <c r="C46" s="319" t="s">
        <v>175</v>
      </c>
      <c r="D46" s="328"/>
      <c r="E46" s="328"/>
      <c r="F46" s="328"/>
      <c r="G46" s="328"/>
      <c r="H46" s="328"/>
      <c r="I46" s="328"/>
      <c r="J46" s="328"/>
      <c r="K46" s="328"/>
      <c r="L46" s="328"/>
      <c r="M46" s="328"/>
      <c r="N46" s="328"/>
      <c r="O46" s="328"/>
      <c r="P46" s="328"/>
      <c r="Q46" s="326">
        <v>0</v>
      </c>
      <c r="R46" s="328"/>
      <c r="S46" s="328"/>
      <c r="T46" s="328"/>
      <c r="U46" s="328"/>
      <c r="V46" s="328"/>
      <c r="W46" s="328"/>
      <c r="X46" s="328"/>
      <c r="Y46" s="326">
        <v>0</v>
      </c>
      <c r="Z46" s="328"/>
      <c r="AA46" s="327">
        <v>5297.4607349999997</v>
      </c>
      <c r="AB46" s="354"/>
      <c r="AC46" s="87"/>
      <c r="AD46" s="84">
        <v>0</v>
      </c>
      <c r="AE46" s="84">
        <v>0</v>
      </c>
      <c r="AF46" s="84">
        <v>0</v>
      </c>
      <c r="AG46" s="84">
        <v>0</v>
      </c>
      <c r="AH46" s="84">
        <v>0</v>
      </c>
      <c r="AI46" s="84">
        <v>0</v>
      </c>
      <c r="AJ46" s="84">
        <v>0</v>
      </c>
      <c r="AK46" s="84">
        <v>0</v>
      </c>
      <c r="AL46" s="84">
        <v>0</v>
      </c>
      <c r="AM46" s="84">
        <v>0</v>
      </c>
      <c r="AN46" s="84">
        <v>0</v>
      </c>
      <c r="AO46" s="84">
        <v>0</v>
      </c>
      <c r="AP46" s="84">
        <v>0</v>
      </c>
      <c r="AQ46" s="84">
        <v>0</v>
      </c>
      <c r="AR46" s="84">
        <v>0</v>
      </c>
      <c r="AS46" s="84">
        <v>0</v>
      </c>
      <c r="AT46" s="84">
        <v>0</v>
      </c>
      <c r="AU46" s="84">
        <v>0</v>
      </c>
      <c r="AV46" s="84">
        <v>0</v>
      </c>
      <c r="AW46" s="84">
        <v>0</v>
      </c>
      <c r="AX46" s="84">
        <v>0</v>
      </c>
      <c r="AY46" s="84">
        <v>0</v>
      </c>
      <c r="AZ46" s="84">
        <v>0</v>
      </c>
      <c r="BA46" s="84">
        <v>0</v>
      </c>
      <c r="BC46" s="84">
        <v>0</v>
      </c>
      <c r="BD46" s="254">
        <v>0</v>
      </c>
      <c r="BE46" s="84">
        <v>-2.2737367544323206E-13</v>
      </c>
    </row>
    <row r="47" spans="2:57" s="88" customFormat="1" ht="17.100000000000001" customHeight="1">
      <c r="B47" s="318"/>
      <c r="C47" s="319" t="s">
        <v>159</v>
      </c>
      <c r="D47" s="330"/>
      <c r="E47" s="330"/>
      <c r="F47" s="330"/>
      <c r="G47" s="330"/>
      <c r="H47" s="330"/>
      <c r="I47" s="330"/>
      <c r="J47" s="330"/>
      <c r="K47" s="330"/>
      <c r="L47" s="330"/>
      <c r="M47" s="330"/>
      <c r="N47" s="330"/>
      <c r="O47" s="330"/>
      <c r="P47" s="330"/>
      <c r="Q47" s="462">
        <v>0</v>
      </c>
      <c r="R47" s="330"/>
      <c r="S47" s="330"/>
      <c r="T47" s="330"/>
      <c r="U47" s="330"/>
      <c r="V47" s="330"/>
      <c r="W47" s="330"/>
      <c r="X47" s="330"/>
      <c r="Y47" s="462">
        <v>1.96</v>
      </c>
      <c r="Z47" s="462"/>
      <c r="AA47" s="458">
        <v>18658.96</v>
      </c>
      <c r="AB47" s="455"/>
      <c r="AC47" s="87"/>
      <c r="AD47" s="252"/>
      <c r="AE47" s="252"/>
      <c r="AF47" s="252"/>
      <c r="AG47" s="252"/>
      <c r="AH47" s="252"/>
      <c r="AI47" s="252"/>
      <c r="AJ47" s="252"/>
      <c r="AK47" s="252"/>
      <c r="AL47" s="252"/>
      <c r="AM47" s="252"/>
      <c r="AN47" s="252"/>
      <c r="AO47" s="252"/>
      <c r="AP47" s="252"/>
      <c r="AQ47" s="84">
        <v>0</v>
      </c>
      <c r="AR47" s="252"/>
      <c r="AS47" s="252"/>
      <c r="AT47" s="252"/>
      <c r="AU47" s="252"/>
      <c r="AV47" s="252"/>
      <c r="AW47" s="252"/>
      <c r="AX47" s="252"/>
      <c r="AY47" s="84">
        <v>0</v>
      </c>
      <c r="AZ47" s="84">
        <v>0</v>
      </c>
      <c r="BA47" s="84">
        <v>0</v>
      </c>
      <c r="BC47" s="252"/>
      <c r="BD47" s="252"/>
      <c r="BE47" s="84">
        <v>-8.730793865652231E-13</v>
      </c>
    </row>
    <row r="48" spans="2:57" s="36" customFormat="1" ht="24.95" customHeight="1">
      <c r="B48" s="444"/>
      <c r="C48" s="452" t="s">
        <v>68</v>
      </c>
      <c r="D48" s="320"/>
      <c r="E48" s="320"/>
      <c r="F48" s="320"/>
      <c r="G48" s="320"/>
      <c r="H48" s="320"/>
      <c r="I48" s="320"/>
      <c r="J48" s="320"/>
      <c r="K48" s="320"/>
      <c r="L48" s="320"/>
      <c r="M48" s="320"/>
      <c r="N48" s="320"/>
      <c r="O48" s="320"/>
      <c r="P48" s="320"/>
      <c r="Q48" s="357"/>
      <c r="R48" s="320"/>
      <c r="S48" s="320"/>
      <c r="T48" s="320"/>
      <c r="U48" s="320"/>
      <c r="V48" s="320"/>
      <c r="W48" s="320"/>
      <c r="X48" s="320"/>
      <c r="Y48" s="357"/>
      <c r="Z48" s="320"/>
      <c r="AA48" s="338"/>
      <c r="AB48" s="355"/>
      <c r="AC48" s="35"/>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C48" s="78"/>
      <c r="BD48" s="78"/>
      <c r="BE48" s="78"/>
    </row>
    <row r="49" spans="2:57" s="36" customFormat="1" ht="17.100000000000001" customHeight="1">
      <c r="B49" s="445"/>
      <c r="C49" s="198" t="s">
        <v>69</v>
      </c>
      <c r="D49" s="320"/>
      <c r="E49" s="320"/>
      <c r="F49" s="320"/>
      <c r="G49" s="320"/>
      <c r="H49" s="320"/>
      <c r="I49" s="320"/>
      <c r="J49" s="320"/>
      <c r="K49" s="320"/>
      <c r="L49" s="320"/>
      <c r="M49" s="320"/>
      <c r="N49" s="320"/>
      <c r="O49" s="320"/>
      <c r="P49" s="320"/>
      <c r="Q49" s="357">
        <v>0</v>
      </c>
      <c r="R49" s="320"/>
      <c r="S49" s="320"/>
      <c r="T49" s="320"/>
      <c r="U49" s="320"/>
      <c r="V49" s="320"/>
      <c r="W49" s="320"/>
      <c r="X49" s="320">
        <v>6.1889050000000001</v>
      </c>
      <c r="Y49" s="357">
        <v>6.1889050000000001</v>
      </c>
      <c r="Z49" s="320">
        <v>36.390509000000002</v>
      </c>
      <c r="AA49" s="338">
        <v>512.81829299999993</v>
      </c>
      <c r="AB49" s="355"/>
      <c r="AC49" s="35"/>
      <c r="AD49" s="72">
        <v>0</v>
      </c>
      <c r="AE49" s="72">
        <v>0</v>
      </c>
      <c r="AF49" s="72">
        <v>0</v>
      </c>
      <c r="AG49" s="72">
        <v>0</v>
      </c>
      <c r="AH49" s="72">
        <v>0</v>
      </c>
      <c r="AI49" s="72">
        <v>0</v>
      </c>
      <c r="AJ49" s="72">
        <v>0</v>
      </c>
      <c r="AK49" s="72">
        <v>0</v>
      </c>
      <c r="AL49" s="72">
        <v>0</v>
      </c>
      <c r="AM49" s="72">
        <v>0</v>
      </c>
      <c r="AN49" s="72">
        <v>0</v>
      </c>
      <c r="AO49" s="72">
        <v>0</v>
      </c>
      <c r="AP49" s="72">
        <v>0</v>
      </c>
      <c r="AQ49" s="72">
        <v>0</v>
      </c>
      <c r="AR49" s="72">
        <v>0</v>
      </c>
      <c r="AS49" s="72">
        <v>0</v>
      </c>
      <c r="AT49" s="72">
        <v>0</v>
      </c>
      <c r="AU49" s="72">
        <v>0</v>
      </c>
      <c r="AV49" s="72">
        <v>0</v>
      </c>
      <c r="AW49" s="72">
        <v>0</v>
      </c>
      <c r="AX49" s="72">
        <v>0</v>
      </c>
      <c r="AY49" s="72">
        <v>0</v>
      </c>
      <c r="AZ49" s="72">
        <v>0</v>
      </c>
      <c r="BA49" s="72">
        <v>0.11206500000116648</v>
      </c>
      <c r="BC49" s="72">
        <v>0</v>
      </c>
      <c r="BD49" s="72">
        <v>0</v>
      </c>
      <c r="BE49" s="72">
        <v>-7.1054273576010019E-14</v>
      </c>
    </row>
    <row r="50" spans="2:57" s="36" customFormat="1" ht="17.100000000000001" customHeight="1">
      <c r="B50" s="445"/>
      <c r="C50" s="198" t="s">
        <v>70</v>
      </c>
      <c r="D50" s="320"/>
      <c r="E50" s="320"/>
      <c r="F50" s="320"/>
      <c r="G50" s="320"/>
      <c r="H50" s="320"/>
      <c r="I50" s="320"/>
      <c r="J50" s="320"/>
      <c r="K50" s="320"/>
      <c r="L50" s="320"/>
      <c r="M50" s="320"/>
      <c r="N50" s="320"/>
      <c r="O50" s="320"/>
      <c r="P50" s="320"/>
      <c r="Q50" s="357">
        <v>0</v>
      </c>
      <c r="R50" s="320"/>
      <c r="S50" s="320"/>
      <c r="T50" s="320"/>
      <c r="U50" s="320"/>
      <c r="V50" s="320"/>
      <c r="W50" s="320"/>
      <c r="X50" s="320"/>
      <c r="Y50" s="357">
        <v>0</v>
      </c>
      <c r="Z50" s="320"/>
      <c r="AA50" s="338">
        <v>20739.416155999999</v>
      </c>
      <c r="AB50" s="355"/>
      <c r="AC50" s="35"/>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C50" s="72">
        <v>0</v>
      </c>
      <c r="BD50" s="72">
        <v>0</v>
      </c>
      <c r="BE50" s="72">
        <v>-1.1368683772161603E-13</v>
      </c>
    </row>
    <row r="51" spans="2:57" s="36" customFormat="1" ht="17.100000000000001" customHeight="1">
      <c r="B51" s="444"/>
      <c r="C51" s="198" t="s">
        <v>71</v>
      </c>
      <c r="D51" s="320"/>
      <c r="E51" s="320"/>
      <c r="F51" s="320"/>
      <c r="G51" s="320"/>
      <c r="H51" s="320"/>
      <c r="I51" s="320"/>
      <c r="J51" s="320"/>
      <c r="K51" s="320"/>
      <c r="L51" s="320"/>
      <c r="M51" s="320"/>
      <c r="N51" s="320"/>
      <c r="O51" s="320"/>
      <c r="P51" s="320"/>
      <c r="Q51" s="357">
        <v>0</v>
      </c>
      <c r="R51" s="320"/>
      <c r="S51" s="320"/>
      <c r="T51" s="320"/>
      <c r="U51" s="320"/>
      <c r="V51" s="320"/>
      <c r="W51" s="320"/>
      <c r="X51" s="320"/>
      <c r="Y51" s="357">
        <v>0</v>
      </c>
      <c r="Z51" s="320"/>
      <c r="AA51" s="338">
        <v>8.7543579999999999</v>
      </c>
      <c r="AB51" s="355"/>
      <c r="AC51" s="35"/>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C51" s="72">
        <v>0</v>
      </c>
      <c r="BD51" s="72">
        <v>0</v>
      </c>
      <c r="BE51" s="72">
        <v>-4.4408920985006262E-16</v>
      </c>
    </row>
    <row r="52" spans="2:57" s="40" customFormat="1" ht="30" customHeight="1">
      <c r="B52" s="450"/>
      <c r="C52" s="202" t="s">
        <v>121</v>
      </c>
      <c r="D52" s="333"/>
      <c r="E52" s="333"/>
      <c r="F52" s="333"/>
      <c r="G52" s="333"/>
      <c r="H52" s="333"/>
      <c r="I52" s="333"/>
      <c r="J52" s="333"/>
      <c r="K52" s="333"/>
      <c r="L52" s="333"/>
      <c r="M52" s="333"/>
      <c r="N52" s="333"/>
      <c r="O52" s="333"/>
      <c r="P52" s="333"/>
      <c r="Q52" s="335"/>
      <c r="R52" s="333"/>
      <c r="S52" s="333"/>
      <c r="T52" s="333"/>
      <c r="U52" s="333"/>
      <c r="V52" s="333"/>
      <c r="W52" s="333"/>
      <c r="X52" s="333"/>
      <c r="Y52" s="335"/>
      <c r="Z52" s="333"/>
      <c r="AA52" s="338"/>
      <c r="AB52" s="350"/>
      <c r="AC52" s="39"/>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C52" s="79"/>
      <c r="BD52" s="79"/>
      <c r="BE52" s="79"/>
    </row>
    <row r="53" spans="2:57" s="36" customFormat="1" ht="17.100000000000001" customHeight="1">
      <c r="B53" s="444"/>
      <c r="C53" s="183" t="s">
        <v>10</v>
      </c>
      <c r="D53" s="357"/>
      <c r="E53" s="320">
        <v>26.390540999999999</v>
      </c>
      <c r="F53" s="357">
        <v>0.37354999999999999</v>
      </c>
      <c r="G53" s="357">
        <v>3.2203740000000001</v>
      </c>
      <c r="H53" s="320"/>
      <c r="I53" s="357">
        <v>234.462312</v>
      </c>
      <c r="J53" s="320"/>
      <c r="K53" s="357"/>
      <c r="L53" s="320"/>
      <c r="M53" s="320"/>
      <c r="N53" s="320"/>
      <c r="O53" s="357"/>
      <c r="P53" s="357"/>
      <c r="Q53" s="357">
        <v>264.446777</v>
      </c>
      <c r="R53" s="320"/>
      <c r="S53" s="320"/>
      <c r="T53" s="320"/>
      <c r="U53" s="320"/>
      <c r="V53" s="320"/>
      <c r="W53" s="320"/>
      <c r="X53" s="320"/>
      <c r="Y53" s="357">
        <v>0</v>
      </c>
      <c r="Z53" s="320">
        <v>173.553788</v>
      </c>
      <c r="AA53" s="323">
        <v>436773.31772300001</v>
      </c>
      <c r="AB53" s="351"/>
      <c r="AC53" s="35"/>
      <c r="AD53" s="72">
        <v>0</v>
      </c>
      <c r="AE53" s="72">
        <v>0</v>
      </c>
      <c r="AF53" s="72">
        <v>0</v>
      </c>
      <c r="AG53" s="72">
        <v>0</v>
      </c>
      <c r="AH53" s="72">
        <v>0</v>
      </c>
      <c r="AI53" s="72">
        <v>0</v>
      </c>
      <c r="AJ53" s="72">
        <v>0</v>
      </c>
      <c r="AK53" s="72">
        <v>0</v>
      </c>
      <c r="AL53" s="72">
        <v>0</v>
      </c>
      <c r="AM53" s="72">
        <v>0</v>
      </c>
      <c r="AN53" s="72">
        <v>0</v>
      </c>
      <c r="AO53" s="72">
        <v>0</v>
      </c>
      <c r="AP53" s="72">
        <v>0</v>
      </c>
      <c r="AQ53" s="72">
        <v>0</v>
      </c>
      <c r="AR53" s="72">
        <v>0</v>
      </c>
      <c r="AS53" s="72">
        <v>0</v>
      </c>
      <c r="AT53" s="72">
        <v>0</v>
      </c>
      <c r="AU53" s="72">
        <v>0</v>
      </c>
      <c r="AV53" s="72">
        <v>0</v>
      </c>
      <c r="AW53" s="72">
        <v>0</v>
      </c>
      <c r="AX53" s="72">
        <v>0</v>
      </c>
      <c r="AY53" s="72">
        <v>0</v>
      </c>
      <c r="AZ53" s="72">
        <v>0</v>
      </c>
      <c r="BA53" s="72">
        <v>0</v>
      </c>
      <c r="BC53" s="73">
        <v>0</v>
      </c>
      <c r="BD53" s="72">
        <v>0</v>
      </c>
      <c r="BE53" s="73">
        <v>-5.1727511163335294E-12</v>
      </c>
    </row>
    <row r="54" spans="2:57" s="36" customFormat="1" ht="17.100000000000001" customHeight="1">
      <c r="B54" s="445"/>
      <c r="C54" s="198" t="s">
        <v>60</v>
      </c>
      <c r="D54" s="357"/>
      <c r="E54" s="357"/>
      <c r="F54" s="357"/>
      <c r="G54" s="357"/>
      <c r="H54" s="320"/>
      <c r="I54" s="357"/>
      <c r="J54" s="320"/>
      <c r="K54" s="357"/>
      <c r="L54" s="320"/>
      <c r="M54" s="320"/>
      <c r="N54" s="320"/>
      <c r="O54" s="357"/>
      <c r="P54" s="357"/>
      <c r="Q54" s="357">
        <v>0</v>
      </c>
      <c r="R54" s="320"/>
      <c r="S54" s="320"/>
      <c r="T54" s="320"/>
      <c r="U54" s="320"/>
      <c r="V54" s="320"/>
      <c r="W54" s="320"/>
      <c r="X54" s="320"/>
      <c r="Y54" s="357">
        <v>0</v>
      </c>
      <c r="Z54" s="320">
        <v>173.553788</v>
      </c>
      <c r="AA54" s="323">
        <v>345955.03629200003</v>
      </c>
      <c r="AB54" s="351"/>
      <c r="AC54" s="35"/>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C54" s="73">
        <v>0</v>
      </c>
      <c r="BD54" s="72">
        <v>0</v>
      </c>
      <c r="BE54" s="73">
        <v>-6.1959326558280736E-12</v>
      </c>
    </row>
    <row r="55" spans="2:57" s="36" customFormat="1" ht="17.100000000000001" customHeight="1">
      <c r="B55" s="445"/>
      <c r="C55" s="198" t="s">
        <v>61</v>
      </c>
      <c r="D55" s="357"/>
      <c r="E55" s="320">
        <v>26.390540999999999</v>
      </c>
      <c r="F55" s="357">
        <v>0.37354999999999999</v>
      </c>
      <c r="G55" s="357">
        <v>3.2203740000000001</v>
      </c>
      <c r="H55" s="320"/>
      <c r="I55" s="357">
        <v>234.462312</v>
      </c>
      <c r="J55" s="320"/>
      <c r="K55" s="357"/>
      <c r="L55" s="320"/>
      <c r="M55" s="320"/>
      <c r="N55" s="320"/>
      <c r="O55" s="357"/>
      <c r="P55" s="357"/>
      <c r="Q55" s="357">
        <v>264.446777</v>
      </c>
      <c r="R55" s="320"/>
      <c r="S55" s="320"/>
      <c r="T55" s="320"/>
      <c r="U55" s="320"/>
      <c r="V55" s="320"/>
      <c r="W55" s="320"/>
      <c r="X55" s="320"/>
      <c r="Y55" s="357">
        <v>0</v>
      </c>
      <c r="Z55" s="320"/>
      <c r="AA55" s="323">
        <v>90818.28143100001</v>
      </c>
      <c r="AB55" s="351"/>
      <c r="AC55" s="35"/>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C55" s="73">
        <v>0</v>
      </c>
      <c r="BD55" s="72">
        <v>0</v>
      </c>
      <c r="BE55" s="73">
        <v>4.6611603465862572E-12</v>
      </c>
    </row>
    <row r="56" spans="2:57" s="36" customFormat="1" ht="30" customHeight="1">
      <c r="B56" s="444"/>
      <c r="C56" s="183" t="s">
        <v>11</v>
      </c>
      <c r="D56" s="357">
        <v>1.51783</v>
      </c>
      <c r="E56" s="357">
        <v>3.3193199999999998</v>
      </c>
      <c r="F56" s="357">
        <v>155.75342800000001</v>
      </c>
      <c r="G56" s="357">
        <v>3.232002</v>
      </c>
      <c r="H56" s="320"/>
      <c r="I56" s="357">
        <v>8.0055230000000002</v>
      </c>
      <c r="J56" s="320"/>
      <c r="K56" s="357">
        <v>5.7401590000000002</v>
      </c>
      <c r="L56" s="320"/>
      <c r="M56" s="320"/>
      <c r="N56" s="320"/>
      <c r="O56" s="357">
        <v>0.14856900000000001</v>
      </c>
      <c r="P56" s="320">
        <v>4.0415840000000003</v>
      </c>
      <c r="Q56" s="357">
        <v>181.75841500000004</v>
      </c>
      <c r="R56" s="320">
        <v>1.1448750000000001</v>
      </c>
      <c r="S56" s="320"/>
      <c r="T56" s="320">
        <v>0.69331900000000002</v>
      </c>
      <c r="U56" s="320">
        <v>2.8819949999999999</v>
      </c>
      <c r="V56" s="320"/>
      <c r="W56" s="320"/>
      <c r="X56" s="320">
        <v>13.24119</v>
      </c>
      <c r="Y56" s="357">
        <v>17.961379000000001</v>
      </c>
      <c r="Z56" s="320">
        <v>9.5260739999999995</v>
      </c>
      <c r="AA56" s="323">
        <v>232348.20772999997</v>
      </c>
      <c r="AB56" s="351"/>
      <c r="AC56" s="35"/>
      <c r="AD56" s="72">
        <v>0</v>
      </c>
      <c r="AE56" s="72">
        <v>0</v>
      </c>
      <c r="AF56" s="72">
        <v>0</v>
      </c>
      <c r="AG56" s="72">
        <v>0</v>
      </c>
      <c r="AH56" s="72">
        <v>0</v>
      </c>
      <c r="AI56" s="72">
        <v>0</v>
      </c>
      <c r="AJ56" s="72">
        <v>0</v>
      </c>
      <c r="AK56" s="72">
        <v>0</v>
      </c>
      <c r="AL56" s="72">
        <v>0</v>
      </c>
      <c r="AM56" s="72">
        <v>0</v>
      </c>
      <c r="AN56" s="72">
        <v>0</v>
      </c>
      <c r="AO56" s="72">
        <v>0</v>
      </c>
      <c r="AP56" s="72">
        <v>0</v>
      </c>
      <c r="AQ56" s="72">
        <v>0</v>
      </c>
      <c r="AR56" s="72">
        <v>0</v>
      </c>
      <c r="AS56" s="72">
        <v>0</v>
      </c>
      <c r="AT56" s="72">
        <v>0</v>
      </c>
      <c r="AU56" s="72">
        <v>0</v>
      </c>
      <c r="AV56" s="72">
        <v>0</v>
      </c>
      <c r="AW56" s="72">
        <v>0</v>
      </c>
      <c r="AX56" s="72">
        <v>0</v>
      </c>
      <c r="AY56" s="72">
        <v>0</v>
      </c>
      <c r="AZ56" s="72">
        <v>0</v>
      </c>
      <c r="BA56" s="72">
        <v>0</v>
      </c>
      <c r="BC56" s="73">
        <v>0</v>
      </c>
      <c r="BD56" s="72">
        <v>0</v>
      </c>
      <c r="BE56" s="73">
        <v>-1.6440182548649318E-11</v>
      </c>
    </row>
    <row r="57" spans="2:57" s="36" customFormat="1" ht="17.100000000000001" customHeight="1">
      <c r="B57" s="444"/>
      <c r="C57" s="198" t="s">
        <v>60</v>
      </c>
      <c r="D57" s="357"/>
      <c r="E57" s="357"/>
      <c r="F57" s="320"/>
      <c r="G57" s="357"/>
      <c r="H57" s="320"/>
      <c r="I57" s="357">
        <v>0.46767999999999998</v>
      </c>
      <c r="J57" s="320"/>
      <c r="K57" s="357"/>
      <c r="L57" s="320"/>
      <c r="M57" s="320"/>
      <c r="N57" s="320"/>
      <c r="O57" s="357"/>
      <c r="P57" s="357"/>
      <c r="Q57" s="357">
        <v>0.46767999999999998</v>
      </c>
      <c r="R57" s="320"/>
      <c r="S57" s="320"/>
      <c r="T57" s="320"/>
      <c r="U57" s="320"/>
      <c r="V57" s="320"/>
      <c r="W57" s="320"/>
      <c r="X57" s="320"/>
      <c r="Y57" s="357">
        <v>0</v>
      </c>
      <c r="Z57" s="320"/>
      <c r="AA57" s="323">
        <v>161014.52706399997</v>
      </c>
      <c r="AB57" s="351"/>
      <c r="AC57" s="35"/>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C57" s="73">
        <v>0</v>
      </c>
      <c r="BD57" s="72">
        <v>0</v>
      </c>
      <c r="BE57" s="73">
        <v>-4.8018256038062646E-12</v>
      </c>
    </row>
    <row r="58" spans="2:57" s="36" customFormat="1" ht="17.100000000000001" customHeight="1">
      <c r="B58" s="444"/>
      <c r="C58" s="198" t="s">
        <v>61</v>
      </c>
      <c r="D58" s="357">
        <v>1.51783</v>
      </c>
      <c r="E58" s="320">
        <v>3.3193199999999998</v>
      </c>
      <c r="F58" s="320">
        <v>155.75342800000001</v>
      </c>
      <c r="G58" s="357">
        <v>3.232002</v>
      </c>
      <c r="H58" s="320"/>
      <c r="I58" s="320">
        <v>7.5378429999999996</v>
      </c>
      <c r="J58" s="320"/>
      <c r="K58" s="357">
        <v>5.7401590000000002</v>
      </c>
      <c r="L58" s="320"/>
      <c r="M58" s="320"/>
      <c r="N58" s="320"/>
      <c r="O58" s="357">
        <v>0.14856900000000001</v>
      </c>
      <c r="P58" s="320">
        <v>4.0415840000000003</v>
      </c>
      <c r="Q58" s="357">
        <v>181.29073500000004</v>
      </c>
      <c r="R58" s="320">
        <v>1.1448750000000001</v>
      </c>
      <c r="S58" s="320"/>
      <c r="T58" s="320">
        <v>0.69331900000000002</v>
      </c>
      <c r="U58" s="320">
        <v>2.8819949999999999</v>
      </c>
      <c r="V58" s="320"/>
      <c r="W58" s="320"/>
      <c r="X58" s="320">
        <v>13.24119</v>
      </c>
      <c r="Y58" s="357">
        <v>17.961379000000001</v>
      </c>
      <c r="Z58" s="320">
        <v>9.5260739999999995</v>
      </c>
      <c r="AA58" s="323">
        <v>71333.680666</v>
      </c>
      <c r="AB58" s="351"/>
      <c r="AC58" s="35"/>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C58" s="73">
        <v>0</v>
      </c>
      <c r="BD58" s="72">
        <v>0</v>
      </c>
      <c r="BE58" s="73">
        <v>-3.4514613389546867E-12</v>
      </c>
    </row>
    <row r="59" spans="2:57" s="40" customFormat="1" ht="30" customHeight="1">
      <c r="B59" s="446"/>
      <c r="C59" s="447" t="s">
        <v>105</v>
      </c>
      <c r="D59" s="357"/>
      <c r="E59" s="357"/>
      <c r="F59" s="320">
        <v>155.23007100000001</v>
      </c>
      <c r="G59" s="357">
        <v>3.232002</v>
      </c>
      <c r="H59" s="324"/>
      <c r="I59" s="357">
        <v>4.7525320000000004</v>
      </c>
      <c r="J59" s="324"/>
      <c r="K59" s="357"/>
      <c r="L59" s="324"/>
      <c r="M59" s="324"/>
      <c r="N59" s="324"/>
      <c r="O59" s="357">
        <v>0.14856900000000001</v>
      </c>
      <c r="P59" s="357"/>
      <c r="Q59" s="325">
        <v>163.36317400000001</v>
      </c>
      <c r="R59" s="324"/>
      <c r="S59" s="324"/>
      <c r="T59" s="324"/>
      <c r="U59" s="324"/>
      <c r="V59" s="324"/>
      <c r="W59" s="324"/>
      <c r="X59" s="324">
        <v>5.7511979999999996</v>
      </c>
      <c r="Y59" s="325">
        <v>5.7511979999999996</v>
      </c>
      <c r="Z59" s="324"/>
      <c r="AA59" s="323">
        <v>187059.87620500001</v>
      </c>
      <c r="AB59" s="352"/>
      <c r="AC59" s="39"/>
      <c r="AD59" s="253">
        <v>0</v>
      </c>
      <c r="AE59" s="253">
        <v>0</v>
      </c>
      <c r="AF59" s="253">
        <v>0</v>
      </c>
      <c r="AG59" s="253">
        <v>0</v>
      </c>
      <c r="AH59" s="253">
        <v>0</v>
      </c>
      <c r="AI59" s="253">
        <v>0</v>
      </c>
      <c r="AJ59" s="253">
        <v>0</v>
      </c>
      <c r="AK59" s="253">
        <v>0</v>
      </c>
      <c r="AL59" s="253">
        <v>0</v>
      </c>
      <c r="AM59" s="253">
        <v>0</v>
      </c>
      <c r="AN59" s="253">
        <v>0</v>
      </c>
      <c r="AO59" s="253">
        <v>0</v>
      </c>
      <c r="AP59" s="253">
        <v>0</v>
      </c>
      <c r="AQ59" s="253">
        <v>0</v>
      </c>
      <c r="AR59" s="253">
        <v>0</v>
      </c>
      <c r="AS59" s="253">
        <v>0</v>
      </c>
      <c r="AT59" s="253">
        <v>0</v>
      </c>
      <c r="AU59" s="253">
        <v>0</v>
      </c>
      <c r="AV59" s="253">
        <v>0</v>
      </c>
      <c r="AW59" s="253">
        <v>0</v>
      </c>
      <c r="AX59" s="253">
        <v>1.0000000010279564E-6</v>
      </c>
      <c r="AY59" s="253">
        <v>1.0000000010279564E-6</v>
      </c>
      <c r="AZ59" s="253">
        <v>0</v>
      </c>
      <c r="BA59" s="253">
        <v>1.9999570213258266E-6</v>
      </c>
      <c r="BC59" s="75">
        <v>0</v>
      </c>
      <c r="BD59" s="253">
        <v>0</v>
      </c>
      <c r="BE59" s="75">
        <v>2.1816326523094176E-11</v>
      </c>
    </row>
    <row r="60" spans="2:57" s="36" customFormat="1" ht="17.100000000000001" customHeight="1">
      <c r="B60" s="445"/>
      <c r="C60" s="198" t="s">
        <v>75</v>
      </c>
      <c r="D60" s="357">
        <v>1.51783</v>
      </c>
      <c r="E60" s="357">
        <v>3.3193199999999998</v>
      </c>
      <c r="F60" s="320">
        <v>0.52335699999999996</v>
      </c>
      <c r="G60" s="357"/>
      <c r="H60" s="320"/>
      <c r="I60" s="357">
        <v>3.2529910000000002</v>
      </c>
      <c r="J60" s="320"/>
      <c r="K60" s="357">
        <v>5.7401590000000002</v>
      </c>
      <c r="L60" s="320"/>
      <c r="M60" s="320"/>
      <c r="N60" s="320"/>
      <c r="O60" s="357"/>
      <c r="P60" s="357">
        <v>4.0415840000000003</v>
      </c>
      <c r="Q60" s="357">
        <v>18.395240999999999</v>
      </c>
      <c r="R60" s="320">
        <v>1.1448750000000001</v>
      </c>
      <c r="S60" s="320"/>
      <c r="T60" s="320">
        <v>0.69331900000000002</v>
      </c>
      <c r="U60" s="320">
        <v>2.8819949999999999</v>
      </c>
      <c r="V60" s="320"/>
      <c r="W60" s="320"/>
      <c r="X60" s="320">
        <v>7.4899909999999998</v>
      </c>
      <c r="Y60" s="357">
        <v>12.210179999999999</v>
      </c>
      <c r="Z60" s="320">
        <v>9.5260739999999995</v>
      </c>
      <c r="AA60" s="323">
        <v>45288.331523000008</v>
      </c>
      <c r="AB60" s="351"/>
      <c r="AC60" s="35"/>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C60" s="73">
        <v>0</v>
      </c>
      <c r="BD60" s="72">
        <v>0</v>
      </c>
      <c r="BE60" s="73">
        <v>-1.2754242106893798E-12</v>
      </c>
    </row>
    <row r="61" spans="2:57" s="36" customFormat="1" ht="17.100000000000001" customHeight="1">
      <c r="B61" s="445"/>
      <c r="C61" s="198" t="s">
        <v>190</v>
      </c>
      <c r="D61" s="357"/>
      <c r="E61" s="357"/>
      <c r="F61" s="357"/>
      <c r="G61" s="357"/>
      <c r="H61" s="320"/>
      <c r="I61" s="357"/>
      <c r="J61" s="320"/>
      <c r="K61" s="357"/>
      <c r="L61" s="320"/>
      <c r="M61" s="320"/>
      <c r="N61" s="320"/>
      <c r="O61" s="357"/>
      <c r="P61" s="357"/>
      <c r="Q61" s="357">
        <v>0</v>
      </c>
      <c r="R61" s="320"/>
      <c r="S61" s="320"/>
      <c r="T61" s="320"/>
      <c r="U61" s="320"/>
      <c r="V61" s="320"/>
      <c r="W61" s="320"/>
      <c r="X61" s="320"/>
      <c r="Y61" s="357">
        <v>0</v>
      </c>
      <c r="Z61" s="320"/>
      <c r="AA61" s="323">
        <v>0</v>
      </c>
      <c r="AB61" s="351"/>
      <c r="AC61" s="35"/>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C61" s="73">
        <v>0</v>
      </c>
      <c r="BD61" s="72">
        <v>0</v>
      </c>
      <c r="BE61" s="73">
        <v>0</v>
      </c>
    </row>
    <row r="62" spans="2:57" s="36" customFormat="1" ht="17.100000000000001" customHeight="1">
      <c r="B62" s="445"/>
      <c r="C62" s="198" t="s">
        <v>106</v>
      </c>
      <c r="D62" s="357"/>
      <c r="E62" s="357"/>
      <c r="F62" s="357"/>
      <c r="G62" s="357"/>
      <c r="H62" s="320"/>
      <c r="I62" s="357"/>
      <c r="J62" s="320"/>
      <c r="K62" s="357"/>
      <c r="L62" s="320"/>
      <c r="M62" s="320"/>
      <c r="N62" s="320"/>
      <c r="O62" s="357"/>
      <c r="P62" s="357"/>
      <c r="Q62" s="357">
        <v>0</v>
      </c>
      <c r="R62" s="320"/>
      <c r="S62" s="320"/>
      <c r="T62" s="320"/>
      <c r="U62" s="320"/>
      <c r="V62" s="320"/>
      <c r="W62" s="320"/>
      <c r="X62" s="320"/>
      <c r="Y62" s="357">
        <v>0</v>
      </c>
      <c r="Z62" s="320"/>
      <c r="AA62" s="323">
        <v>0</v>
      </c>
      <c r="AB62" s="351"/>
      <c r="AC62" s="35"/>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C62" s="73">
        <v>0</v>
      </c>
      <c r="BD62" s="72">
        <v>0</v>
      </c>
      <c r="BE62" s="73">
        <v>0</v>
      </c>
    </row>
    <row r="63" spans="2:57" s="36" customFormat="1" ht="17.100000000000001" customHeight="1">
      <c r="B63" s="445"/>
      <c r="C63" s="451" t="s">
        <v>53</v>
      </c>
      <c r="D63" s="357"/>
      <c r="E63" s="357"/>
      <c r="F63" s="357"/>
      <c r="G63" s="357"/>
      <c r="H63" s="320"/>
      <c r="I63" s="357"/>
      <c r="J63" s="320"/>
      <c r="K63" s="357"/>
      <c r="L63" s="320"/>
      <c r="M63" s="320"/>
      <c r="N63" s="320"/>
      <c r="O63" s="320"/>
      <c r="P63" s="357"/>
      <c r="Q63" s="357">
        <v>0</v>
      </c>
      <c r="R63" s="320"/>
      <c r="S63" s="320"/>
      <c r="T63" s="320"/>
      <c r="U63" s="320"/>
      <c r="V63" s="320"/>
      <c r="W63" s="320"/>
      <c r="X63" s="320"/>
      <c r="Y63" s="357">
        <v>0</v>
      </c>
      <c r="Z63" s="320"/>
      <c r="AA63" s="323">
        <v>0</v>
      </c>
      <c r="AB63" s="351"/>
      <c r="AC63" s="35"/>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C63" s="73">
        <v>0</v>
      </c>
      <c r="BD63" s="72">
        <v>0</v>
      </c>
      <c r="BE63" s="73">
        <v>0</v>
      </c>
    </row>
    <row r="64" spans="2:57" s="36" customFormat="1" ht="17.100000000000001" customHeight="1">
      <c r="B64" s="445"/>
      <c r="C64" s="448" t="s">
        <v>162</v>
      </c>
      <c r="D64" s="357"/>
      <c r="E64" s="357"/>
      <c r="F64" s="357"/>
      <c r="G64" s="357"/>
      <c r="H64" s="320"/>
      <c r="I64" s="357"/>
      <c r="J64" s="320"/>
      <c r="K64" s="357"/>
      <c r="L64" s="320"/>
      <c r="M64" s="320"/>
      <c r="N64" s="320"/>
      <c r="O64" s="357"/>
      <c r="P64" s="357"/>
      <c r="Q64" s="357">
        <v>0</v>
      </c>
      <c r="R64" s="320"/>
      <c r="S64" s="320"/>
      <c r="T64" s="320"/>
      <c r="U64" s="320"/>
      <c r="V64" s="320"/>
      <c r="W64" s="320"/>
      <c r="X64" s="320"/>
      <c r="Y64" s="357">
        <v>0</v>
      </c>
      <c r="Z64" s="320"/>
      <c r="AA64" s="323">
        <v>0</v>
      </c>
      <c r="AB64" s="351"/>
      <c r="AC64" s="35"/>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C64" s="73"/>
      <c r="BD64" s="72"/>
      <c r="BE64" s="73">
        <v>0</v>
      </c>
    </row>
    <row r="65" spans="2:57" s="40" customFormat="1" ht="24.95" customHeight="1">
      <c r="B65" s="446"/>
      <c r="C65" s="195" t="s">
        <v>12</v>
      </c>
      <c r="D65" s="357">
        <v>14.690771</v>
      </c>
      <c r="E65" s="357">
        <v>2.7423820000000001</v>
      </c>
      <c r="F65" s="357">
        <v>8.1200060000000001</v>
      </c>
      <c r="G65" s="357"/>
      <c r="H65" s="324"/>
      <c r="I65" s="320">
        <v>24.019686</v>
      </c>
      <c r="J65" s="324"/>
      <c r="K65" s="357">
        <v>165.88499300000001</v>
      </c>
      <c r="L65" s="324"/>
      <c r="M65" s="324"/>
      <c r="N65" s="324"/>
      <c r="O65" s="357"/>
      <c r="P65" s="357">
        <v>0.11249000000000001</v>
      </c>
      <c r="Q65" s="325">
        <v>215.57032800000002</v>
      </c>
      <c r="R65" s="324">
        <v>73.550645000000003</v>
      </c>
      <c r="S65" s="324"/>
      <c r="T65" s="324">
        <v>0.69345999999999997</v>
      </c>
      <c r="U65" s="324">
        <v>1.898787</v>
      </c>
      <c r="V65" s="324"/>
      <c r="W65" s="324"/>
      <c r="X65" s="324">
        <v>219.78858</v>
      </c>
      <c r="Y65" s="325">
        <v>295.93147199999999</v>
      </c>
      <c r="Z65" s="324">
        <v>24.024830999999999</v>
      </c>
      <c r="AA65" s="323">
        <v>27341.297487</v>
      </c>
      <c r="AB65" s="352"/>
      <c r="AC65" s="39"/>
      <c r="AD65" s="253">
        <v>-9.9999999925159955E-7</v>
      </c>
      <c r="AE65" s="253">
        <v>0</v>
      </c>
      <c r="AF65" s="253">
        <v>0</v>
      </c>
      <c r="AG65" s="253">
        <v>0</v>
      </c>
      <c r="AH65" s="253">
        <v>0</v>
      </c>
      <c r="AI65" s="253">
        <v>0</v>
      </c>
      <c r="AJ65" s="253">
        <v>0</v>
      </c>
      <c r="AK65" s="253">
        <v>-9.9999996905353328E-7</v>
      </c>
      <c r="AL65" s="253">
        <v>0</v>
      </c>
      <c r="AM65" s="253">
        <v>0</v>
      </c>
      <c r="AN65" s="253">
        <v>0</v>
      </c>
      <c r="AO65" s="253">
        <v>0</v>
      </c>
      <c r="AP65" s="253">
        <v>0</v>
      </c>
      <c r="AQ65" s="253">
        <v>-1.9999999949504854E-6</v>
      </c>
      <c r="AR65" s="253">
        <v>-9.9999999747524271E-7</v>
      </c>
      <c r="AS65" s="253">
        <v>0</v>
      </c>
      <c r="AT65" s="253">
        <v>0</v>
      </c>
      <c r="AU65" s="253">
        <v>0</v>
      </c>
      <c r="AV65" s="253">
        <v>0</v>
      </c>
      <c r="AW65" s="253">
        <v>0</v>
      </c>
      <c r="AX65" s="253">
        <v>0</v>
      </c>
      <c r="AY65" s="253">
        <v>-9.9999999747524271E-7</v>
      </c>
      <c r="AZ65" s="253">
        <v>0</v>
      </c>
      <c r="BA65" s="253">
        <v>-2.9999973776284605E-6</v>
      </c>
      <c r="BC65" s="75">
        <v>0</v>
      </c>
      <c r="BD65" s="253">
        <v>0</v>
      </c>
      <c r="BE65" s="75">
        <v>6.3238303482648917E-13</v>
      </c>
    </row>
    <row r="66" spans="2:57" s="88" customFormat="1" ht="17.100000000000001" customHeight="1">
      <c r="B66" s="316"/>
      <c r="C66" s="198" t="s">
        <v>60</v>
      </c>
      <c r="D66" s="357">
        <v>14.652267999999999</v>
      </c>
      <c r="E66" s="357">
        <v>1.8024150000000001</v>
      </c>
      <c r="F66" s="357">
        <v>7.5966579999999997</v>
      </c>
      <c r="G66" s="357"/>
      <c r="H66" s="326"/>
      <c r="I66" s="320">
        <v>21.543137000000002</v>
      </c>
      <c r="J66" s="326"/>
      <c r="K66" s="357">
        <v>165.82812999999999</v>
      </c>
      <c r="L66" s="326"/>
      <c r="M66" s="326"/>
      <c r="N66" s="326"/>
      <c r="O66" s="357"/>
      <c r="P66" s="357">
        <v>0.11249000000000001</v>
      </c>
      <c r="Q66" s="326">
        <v>211.535098</v>
      </c>
      <c r="R66" s="326">
        <v>72.914264000000003</v>
      </c>
      <c r="S66" s="326"/>
      <c r="T66" s="326"/>
      <c r="U66" s="326"/>
      <c r="V66" s="326"/>
      <c r="W66" s="326"/>
      <c r="X66" s="326">
        <v>218.90279699999999</v>
      </c>
      <c r="Y66" s="326">
        <v>291.81706099999997</v>
      </c>
      <c r="Z66" s="326">
        <v>19.053888000000001</v>
      </c>
      <c r="AA66" s="323">
        <v>6570.3294210000004</v>
      </c>
      <c r="AB66" s="354"/>
      <c r="AC66" s="87"/>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C66" s="73">
        <v>0</v>
      </c>
      <c r="BD66" s="72">
        <v>0</v>
      </c>
      <c r="BE66" s="73">
        <v>4.2632564145606011E-13</v>
      </c>
    </row>
    <row r="67" spans="2:57" s="36" customFormat="1" ht="17.100000000000001" customHeight="1">
      <c r="B67" s="445"/>
      <c r="C67" s="198" t="s">
        <v>61</v>
      </c>
      <c r="D67" s="357">
        <v>3.8503999999999997E-2</v>
      </c>
      <c r="E67" s="357">
        <v>0.939967</v>
      </c>
      <c r="F67" s="357">
        <v>0.52334800000000004</v>
      </c>
      <c r="G67" s="357"/>
      <c r="H67" s="320"/>
      <c r="I67" s="320">
        <v>2.4765489999999999</v>
      </c>
      <c r="J67" s="320"/>
      <c r="K67" s="320">
        <v>5.6863999999999998E-2</v>
      </c>
      <c r="L67" s="320"/>
      <c r="M67" s="320"/>
      <c r="N67" s="320"/>
      <c r="O67" s="357"/>
      <c r="P67" s="357"/>
      <c r="Q67" s="357">
        <v>4.0352319999999997</v>
      </c>
      <c r="R67" s="326">
        <v>0.636382</v>
      </c>
      <c r="S67" s="320"/>
      <c r="T67" s="326">
        <v>0.69345999999999997</v>
      </c>
      <c r="U67" s="326">
        <v>1.898787</v>
      </c>
      <c r="V67" s="320"/>
      <c r="W67" s="320"/>
      <c r="X67" s="326">
        <v>0.88578299999999999</v>
      </c>
      <c r="Y67" s="357">
        <v>4.1144119999999997</v>
      </c>
      <c r="Z67" s="320">
        <v>4.9709430000000001</v>
      </c>
      <c r="AA67" s="323">
        <v>20770.968068999999</v>
      </c>
      <c r="AB67" s="351"/>
      <c r="AC67" s="35"/>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C67" s="73">
        <v>0</v>
      </c>
      <c r="BD67" s="72">
        <v>0</v>
      </c>
      <c r="BE67" s="73">
        <v>-1.4779288903810084E-12</v>
      </c>
    </row>
    <row r="68" spans="2:57" s="40" customFormat="1" ht="30" customHeight="1">
      <c r="B68" s="449"/>
      <c r="C68" s="195" t="s">
        <v>56</v>
      </c>
      <c r="D68" s="325">
        <v>16.208601000000002</v>
      </c>
      <c r="E68" s="325">
        <v>32.452242999999996</v>
      </c>
      <c r="F68" s="325">
        <v>164.246984</v>
      </c>
      <c r="G68" s="325">
        <v>6.4523760000000001</v>
      </c>
      <c r="H68" s="325">
        <v>0</v>
      </c>
      <c r="I68" s="325">
        <v>266.48752100000002</v>
      </c>
      <c r="J68" s="325">
        <v>0</v>
      </c>
      <c r="K68" s="325">
        <v>171.62515200000001</v>
      </c>
      <c r="L68" s="325">
        <v>0</v>
      </c>
      <c r="M68" s="325">
        <v>0</v>
      </c>
      <c r="N68" s="325">
        <v>0</v>
      </c>
      <c r="O68" s="325">
        <v>0.14856900000000001</v>
      </c>
      <c r="P68" s="325">
        <v>4.1540740000000005</v>
      </c>
      <c r="Q68" s="325">
        <v>661.77551999999991</v>
      </c>
      <c r="R68" s="325">
        <v>74.695520000000002</v>
      </c>
      <c r="S68" s="325">
        <v>0</v>
      </c>
      <c r="T68" s="325">
        <v>1.386779</v>
      </c>
      <c r="U68" s="325">
        <v>4.7807820000000003</v>
      </c>
      <c r="V68" s="325">
        <v>0</v>
      </c>
      <c r="W68" s="325">
        <v>0</v>
      </c>
      <c r="X68" s="325">
        <v>233.02976999999998</v>
      </c>
      <c r="Y68" s="325">
        <v>313.89285100000001</v>
      </c>
      <c r="Z68" s="325">
        <v>207.104693</v>
      </c>
      <c r="AA68" s="540">
        <v>696462.82293999998</v>
      </c>
      <c r="AB68" s="350"/>
      <c r="AC68" s="39"/>
      <c r="AD68" s="253">
        <v>0</v>
      </c>
      <c r="AE68" s="253">
        <v>0</v>
      </c>
      <c r="AF68" s="253">
        <v>0</v>
      </c>
      <c r="AG68" s="253">
        <v>0</v>
      </c>
      <c r="AH68" s="253">
        <v>0</v>
      </c>
      <c r="AI68" s="253">
        <v>0</v>
      </c>
      <c r="AJ68" s="253">
        <v>0</v>
      </c>
      <c r="AK68" s="253">
        <v>0</v>
      </c>
      <c r="AL68" s="253">
        <v>0</v>
      </c>
      <c r="AM68" s="253">
        <v>0</v>
      </c>
      <c r="AN68" s="253">
        <v>0</v>
      </c>
      <c r="AO68" s="253">
        <v>0</v>
      </c>
      <c r="AP68" s="253">
        <v>1.9428902930940239E-16</v>
      </c>
      <c r="AQ68" s="253">
        <v>0</v>
      </c>
      <c r="AR68" s="253">
        <v>0</v>
      </c>
      <c r="AS68" s="253">
        <v>0</v>
      </c>
      <c r="AT68" s="253">
        <v>0</v>
      </c>
      <c r="AU68" s="253">
        <v>0</v>
      </c>
      <c r="AV68" s="253">
        <v>0</v>
      </c>
      <c r="AW68" s="253">
        <v>0</v>
      </c>
      <c r="AX68" s="253">
        <v>0</v>
      </c>
      <c r="AY68" s="253">
        <v>0</v>
      </c>
      <c r="AZ68" s="253">
        <v>0</v>
      </c>
      <c r="BA68" s="253">
        <v>0</v>
      </c>
      <c r="BC68" s="75">
        <v>0</v>
      </c>
      <c r="BD68" s="253">
        <v>0</v>
      </c>
      <c r="BE68" s="75">
        <v>-6.4517280407017097E-11</v>
      </c>
    </row>
    <row r="69" spans="2:57" s="88" customFormat="1" ht="17.100000000000001" customHeight="1">
      <c r="B69" s="316"/>
      <c r="C69" s="317" t="s">
        <v>174</v>
      </c>
      <c r="D69" s="326"/>
      <c r="E69" s="326"/>
      <c r="F69" s="326"/>
      <c r="G69" s="326"/>
      <c r="H69" s="326"/>
      <c r="I69" s="326"/>
      <c r="J69" s="326"/>
      <c r="K69" s="326"/>
      <c r="L69" s="326"/>
      <c r="M69" s="326"/>
      <c r="N69" s="326"/>
      <c r="O69" s="326"/>
      <c r="P69" s="326"/>
      <c r="Q69" s="326">
        <v>0</v>
      </c>
      <c r="R69" s="326"/>
      <c r="S69" s="326"/>
      <c r="T69" s="326"/>
      <c r="U69" s="326"/>
      <c r="V69" s="326"/>
      <c r="W69" s="326"/>
      <c r="X69" s="326"/>
      <c r="Y69" s="326">
        <v>0</v>
      </c>
      <c r="Z69" s="326"/>
      <c r="AA69" s="327">
        <v>36.852181000000002</v>
      </c>
      <c r="AB69" s="353"/>
      <c r="AC69" s="87"/>
      <c r="AD69" s="84">
        <v>0</v>
      </c>
      <c r="AE69" s="84">
        <v>0</v>
      </c>
      <c r="AF69" s="84">
        <v>0</v>
      </c>
      <c r="AG69" s="84">
        <v>0</v>
      </c>
      <c r="AH69" s="84">
        <v>0</v>
      </c>
      <c r="AI69" s="84">
        <v>0</v>
      </c>
      <c r="AJ69" s="84">
        <v>0</v>
      </c>
      <c r="AK69" s="84">
        <v>0</v>
      </c>
      <c r="AL69" s="84">
        <v>0</v>
      </c>
      <c r="AM69" s="84">
        <v>0</v>
      </c>
      <c r="AN69" s="84">
        <v>0</v>
      </c>
      <c r="AO69" s="84">
        <v>0</v>
      </c>
      <c r="AP69" s="84">
        <v>0</v>
      </c>
      <c r="AQ69" s="84">
        <v>0</v>
      </c>
      <c r="AR69" s="84">
        <v>0</v>
      </c>
      <c r="AS69" s="84">
        <v>0</v>
      </c>
      <c r="AT69" s="84">
        <v>0</v>
      </c>
      <c r="AU69" s="84">
        <v>0</v>
      </c>
      <c r="AV69" s="84">
        <v>0</v>
      </c>
      <c r="AW69" s="84">
        <v>0</v>
      </c>
      <c r="AX69" s="84">
        <v>0</v>
      </c>
      <c r="AY69" s="84">
        <v>0</v>
      </c>
      <c r="AZ69" s="84">
        <v>0</v>
      </c>
      <c r="BA69" s="84">
        <v>0</v>
      </c>
      <c r="BC69" s="84">
        <v>0</v>
      </c>
      <c r="BD69" s="254">
        <v>0</v>
      </c>
      <c r="BE69" s="84">
        <v>3.5527136788005009E-15</v>
      </c>
    </row>
    <row r="70" spans="2:57" s="88" customFormat="1" ht="16.5" customHeight="1">
      <c r="B70" s="318"/>
      <c r="C70" s="319" t="s">
        <v>175</v>
      </c>
      <c r="D70" s="328">
        <v>10.555730000000001</v>
      </c>
      <c r="E70" s="328">
        <v>1.8024150000000001</v>
      </c>
      <c r="F70" s="328">
        <v>6.3463580000000004</v>
      </c>
      <c r="G70" s="328"/>
      <c r="H70" s="328"/>
      <c r="I70" s="328">
        <v>4.3009690000000003</v>
      </c>
      <c r="J70" s="328"/>
      <c r="K70" s="328">
        <v>143.58621500000001</v>
      </c>
      <c r="L70" s="328"/>
      <c r="M70" s="328"/>
      <c r="N70" s="328"/>
      <c r="O70" s="328"/>
      <c r="P70" s="328">
        <v>0.11249000000000001</v>
      </c>
      <c r="Q70" s="326">
        <v>166.70417700000002</v>
      </c>
      <c r="R70" s="328">
        <v>67.900000000000006</v>
      </c>
      <c r="S70" s="328"/>
      <c r="T70" s="328"/>
      <c r="U70" s="328"/>
      <c r="V70" s="328"/>
      <c r="W70" s="328"/>
      <c r="X70" s="328">
        <v>191.339561</v>
      </c>
      <c r="Y70" s="326">
        <v>259.23956099999998</v>
      </c>
      <c r="Z70" s="328"/>
      <c r="AA70" s="327">
        <v>1419.3110550000001</v>
      </c>
      <c r="AB70" s="354"/>
      <c r="AC70" s="87"/>
      <c r="AD70" s="84">
        <v>0</v>
      </c>
      <c r="AE70" s="84">
        <v>0</v>
      </c>
      <c r="AF70" s="84">
        <v>0</v>
      </c>
      <c r="AG70" s="84">
        <v>0</v>
      </c>
      <c r="AH70" s="84">
        <v>0</v>
      </c>
      <c r="AI70" s="84">
        <v>0</v>
      </c>
      <c r="AJ70" s="84">
        <v>0</v>
      </c>
      <c r="AK70" s="84">
        <v>0</v>
      </c>
      <c r="AL70" s="84">
        <v>0</v>
      </c>
      <c r="AM70" s="84">
        <v>0</v>
      </c>
      <c r="AN70" s="84">
        <v>0</v>
      </c>
      <c r="AO70" s="84">
        <v>0</v>
      </c>
      <c r="AP70" s="84">
        <v>0</v>
      </c>
      <c r="AQ70" s="84">
        <v>0</v>
      </c>
      <c r="AR70" s="84">
        <v>0</v>
      </c>
      <c r="AS70" s="84">
        <v>0</v>
      </c>
      <c r="AT70" s="84">
        <v>0</v>
      </c>
      <c r="AU70" s="84">
        <v>0</v>
      </c>
      <c r="AV70" s="84">
        <v>0</v>
      </c>
      <c r="AW70" s="84">
        <v>0</v>
      </c>
      <c r="AX70" s="84">
        <v>0</v>
      </c>
      <c r="AY70" s="84">
        <v>0</v>
      </c>
      <c r="AZ70" s="84">
        <v>0</v>
      </c>
      <c r="BA70" s="84">
        <v>0</v>
      </c>
      <c r="BC70" s="84">
        <v>0</v>
      </c>
      <c r="BD70" s="254">
        <v>0</v>
      </c>
      <c r="BE70" s="84">
        <v>5.6843418860808015E-14</v>
      </c>
    </row>
    <row r="71" spans="2:57" s="36" customFormat="1" ht="24.95" customHeight="1">
      <c r="B71" s="444"/>
      <c r="C71" s="452" t="s">
        <v>67</v>
      </c>
      <c r="D71" s="320"/>
      <c r="E71" s="320"/>
      <c r="F71" s="320"/>
      <c r="G71" s="320"/>
      <c r="H71" s="320"/>
      <c r="I71" s="320"/>
      <c r="J71" s="320"/>
      <c r="K71" s="320"/>
      <c r="L71" s="320"/>
      <c r="M71" s="320"/>
      <c r="N71" s="320"/>
      <c r="O71" s="320"/>
      <c r="P71" s="320"/>
      <c r="Q71" s="357"/>
      <c r="R71" s="320"/>
      <c r="S71" s="320"/>
      <c r="T71" s="320"/>
      <c r="U71" s="320"/>
      <c r="V71" s="320"/>
      <c r="W71" s="320"/>
      <c r="X71" s="320"/>
      <c r="Y71" s="357"/>
      <c r="Z71" s="320"/>
      <c r="AA71" s="338"/>
      <c r="AB71" s="355"/>
      <c r="AC71" s="35"/>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C71" s="78"/>
      <c r="BD71" s="78"/>
      <c r="BE71" s="78"/>
    </row>
    <row r="72" spans="2:57" s="36" customFormat="1" ht="17.100000000000001" customHeight="1">
      <c r="B72" s="445"/>
      <c r="C72" s="198" t="s">
        <v>69</v>
      </c>
      <c r="D72" s="320">
        <v>16.208601000000002</v>
      </c>
      <c r="E72" s="320">
        <v>32.452243000000003</v>
      </c>
      <c r="F72" s="320">
        <v>110.49121</v>
      </c>
      <c r="G72" s="320">
        <v>3.232002</v>
      </c>
      <c r="H72" s="320"/>
      <c r="I72" s="320">
        <v>266.48752100000002</v>
      </c>
      <c r="J72" s="320"/>
      <c r="K72" s="320">
        <v>171.62515200000001</v>
      </c>
      <c r="L72" s="320"/>
      <c r="M72" s="320"/>
      <c r="N72" s="320"/>
      <c r="O72" s="320">
        <v>7.4510999999999994E-2</v>
      </c>
      <c r="P72" s="320">
        <v>4.1540739999999996</v>
      </c>
      <c r="Q72" s="357">
        <v>604.72531400000003</v>
      </c>
      <c r="R72" s="320">
        <v>74.695520000000002</v>
      </c>
      <c r="S72" s="320"/>
      <c r="T72" s="320">
        <v>1.386779</v>
      </c>
      <c r="U72" s="320">
        <v>4.7807820000000003</v>
      </c>
      <c r="V72" s="320"/>
      <c r="W72" s="320"/>
      <c r="X72" s="320">
        <v>231.59996699999999</v>
      </c>
      <c r="Y72" s="357">
        <v>312.46304800000001</v>
      </c>
      <c r="Z72" s="320">
        <v>207.104693</v>
      </c>
      <c r="AA72" s="338">
        <v>682990.47019200004</v>
      </c>
      <c r="AB72" s="355"/>
      <c r="AC72" s="35"/>
      <c r="AD72" s="72">
        <v>0</v>
      </c>
      <c r="AE72" s="72">
        <v>0</v>
      </c>
      <c r="AF72" s="72">
        <v>0</v>
      </c>
      <c r="AG72" s="72">
        <v>0</v>
      </c>
      <c r="AH72" s="72">
        <v>0</v>
      </c>
      <c r="AI72" s="72">
        <v>0</v>
      </c>
      <c r="AJ72" s="72">
        <v>0</v>
      </c>
      <c r="AK72" s="72">
        <v>0</v>
      </c>
      <c r="AL72" s="72">
        <v>0</v>
      </c>
      <c r="AM72" s="72">
        <v>0</v>
      </c>
      <c r="AN72" s="72">
        <v>0</v>
      </c>
      <c r="AO72" s="72">
        <v>-5.1199999999998469E-4</v>
      </c>
      <c r="AP72" s="72">
        <v>0</v>
      </c>
      <c r="AQ72" s="72">
        <v>-5.1200000007156632E-4</v>
      </c>
      <c r="AR72" s="72">
        <v>0</v>
      </c>
      <c r="AS72" s="72">
        <v>0</v>
      </c>
      <c r="AT72" s="72">
        <v>0</v>
      </c>
      <c r="AU72" s="72">
        <v>0</v>
      </c>
      <c r="AV72" s="72">
        <v>0</v>
      </c>
      <c r="AW72" s="72">
        <v>0</v>
      </c>
      <c r="AX72" s="72">
        <v>-3.5040000000208238E-3</v>
      </c>
      <c r="AY72" s="72">
        <v>-3.5040000000208238E-3</v>
      </c>
      <c r="AZ72" s="72">
        <v>0</v>
      </c>
      <c r="BA72" s="72">
        <v>-4.0190001018345356E-3</v>
      </c>
      <c r="BC72" s="72">
        <v>0</v>
      </c>
      <c r="BD72" s="72">
        <v>0</v>
      </c>
      <c r="BE72" s="72">
        <v>6.0083493735874072E-11</v>
      </c>
    </row>
    <row r="73" spans="2:57" s="36" customFormat="1" ht="17.100000000000001" customHeight="1">
      <c r="B73" s="445"/>
      <c r="C73" s="198" t="s">
        <v>70</v>
      </c>
      <c r="D73" s="320"/>
      <c r="E73" s="320"/>
      <c r="F73" s="320">
        <v>53.755774000000002</v>
      </c>
      <c r="G73" s="320">
        <v>3.2203740000000001</v>
      </c>
      <c r="H73" s="320"/>
      <c r="I73" s="320"/>
      <c r="J73" s="320"/>
      <c r="K73" s="320"/>
      <c r="L73" s="320"/>
      <c r="M73" s="320"/>
      <c r="N73" s="320"/>
      <c r="O73" s="320">
        <v>7.4569999999999997E-2</v>
      </c>
      <c r="P73" s="320"/>
      <c r="Q73" s="357">
        <v>57.050718000000003</v>
      </c>
      <c r="R73" s="320"/>
      <c r="S73" s="320"/>
      <c r="T73" s="320"/>
      <c r="U73" s="320"/>
      <c r="V73" s="320"/>
      <c r="W73" s="320"/>
      <c r="X73" s="320">
        <v>1.4333070000000001</v>
      </c>
      <c r="Y73" s="357">
        <v>1.4333070000000001</v>
      </c>
      <c r="Z73" s="320"/>
      <c r="AA73" s="338">
        <v>13466.566642</v>
      </c>
      <c r="AB73" s="355"/>
      <c r="AC73" s="35"/>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C73" s="78">
        <v>0</v>
      </c>
      <c r="BD73" s="78">
        <v>0</v>
      </c>
      <c r="BE73" s="78">
        <v>-7.1143091417980031E-13</v>
      </c>
    </row>
    <row r="74" spans="2:57" s="36" customFormat="1" ht="17.100000000000001" customHeight="1">
      <c r="B74" s="444"/>
      <c r="C74" s="198" t="s">
        <v>71</v>
      </c>
      <c r="D74" s="320"/>
      <c r="E74" s="320"/>
      <c r="F74" s="320"/>
      <c r="G74" s="320"/>
      <c r="H74" s="320"/>
      <c r="I74" s="320"/>
      <c r="J74" s="320"/>
      <c r="K74" s="320"/>
      <c r="L74" s="320"/>
      <c r="M74" s="320"/>
      <c r="N74" s="320"/>
      <c r="O74" s="320"/>
      <c r="P74" s="320"/>
      <c r="Q74" s="357">
        <v>0</v>
      </c>
      <c r="R74" s="320"/>
      <c r="S74" s="320"/>
      <c r="T74" s="320"/>
      <c r="U74" s="320"/>
      <c r="V74" s="320"/>
      <c r="W74" s="320"/>
      <c r="X74" s="320"/>
      <c r="Y74" s="357">
        <v>0</v>
      </c>
      <c r="Z74" s="320"/>
      <c r="AA74" s="338">
        <v>5.7901249999999997</v>
      </c>
      <c r="AB74" s="355"/>
      <c r="AC74" s="35"/>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C74" s="78">
        <v>0</v>
      </c>
      <c r="BD74" s="78">
        <v>0</v>
      </c>
      <c r="BE74" s="78">
        <v>0</v>
      </c>
    </row>
    <row r="75" spans="2:57" s="40" customFormat="1" ht="30" customHeight="1">
      <c r="B75" s="450"/>
      <c r="C75" s="202" t="s">
        <v>122</v>
      </c>
      <c r="D75" s="333"/>
      <c r="E75" s="333"/>
      <c r="F75" s="333"/>
      <c r="G75" s="333"/>
      <c r="H75" s="333"/>
      <c r="I75" s="333"/>
      <c r="J75" s="333"/>
      <c r="K75" s="333"/>
      <c r="L75" s="333"/>
      <c r="M75" s="333"/>
      <c r="N75" s="333"/>
      <c r="O75" s="333"/>
      <c r="P75" s="333"/>
      <c r="Q75" s="335"/>
      <c r="R75" s="333"/>
      <c r="S75" s="333"/>
      <c r="T75" s="333"/>
      <c r="U75" s="333"/>
      <c r="V75" s="333"/>
      <c r="W75" s="333"/>
      <c r="X75" s="333"/>
      <c r="Y75" s="335"/>
      <c r="Z75" s="333"/>
      <c r="AA75" s="338"/>
      <c r="AB75" s="350"/>
      <c r="AC75" s="39"/>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C75" s="79"/>
      <c r="BD75" s="79"/>
      <c r="BE75" s="79"/>
    </row>
    <row r="76" spans="2:57" s="36" customFormat="1" ht="17.100000000000001" customHeight="1">
      <c r="B76" s="444"/>
      <c r="C76" s="183" t="s">
        <v>10</v>
      </c>
      <c r="D76" s="320"/>
      <c r="E76" s="320"/>
      <c r="F76" s="320"/>
      <c r="G76" s="320"/>
      <c r="H76" s="320"/>
      <c r="I76" s="320"/>
      <c r="J76" s="320"/>
      <c r="K76" s="320"/>
      <c r="L76" s="320"/>
      <c r="M76" s="320"/>
      <c r="N76" s="320"/>
      <c r="O76" s="320"/>
      <c r="P76" s="320"/>
      <c r="Q76" s="357">
        <v>0</v>
      </c>
      <c r="R76" s="320"/>
      <c r="S76" s="320"/>
      <c r="T76" s="320"/>
      <c r="U76" s="320"/>
      <c r="V76" s="320"/>
      <c r="W76" s="320"/>
      <c r="X76" s="320"/>
      <c r="Y76" s="357">
        <v>0</v>
      </c>
      <c r="Z76" s="320"/>
      <c r="AA76" s="323">
        <v>637.25</v>
      </c>
      <c r="AB76" s="351"/>
      <c r="AC76" s="35"/>
      <c r="AD76" s="72">
        <v>0</v>
      </c>
      <c r="AE76" s="72">
        <v>0</v>
      </c>
      <c r="AF76" s="72">
        <v>0</v>
      </c>
      <c r="AG76" s="72">
        <v>0</v>
      </c>
      <c r="AH76" s="72">
        <v>0</v>
      </c>
      <c r="AI76" s="72">
        <v>0</v>
      </c>
      <c r="AJ76" s="72">
        <v>0</v>
      </c>
      <c r="AK76" s="72">
        <v>0</v>
      </c>
      <c r="AL76" s="72">
        <v>0</v>
      </c>
      <c r="AM76" s="72">
        <v>0</v>
      </c>
      <c r="AN76" s="72">
        <v>0</v>
      </c>
      <c r="AO76" s="72">
        <v>0</v>
      </c>
      <c r="AP76" s="72">
        <v>0</v>
      </c>
      <c r="AQ76" s="72">
        <v>0</v>
      </c>
      <c r="AR76" s="72">
        <v>0</v>
      </c>
      <c r="AS76" s="72">
        <v>0</v>
      </c>
      <c r="AT76" s="72">
        <v>0</v>
      </c>
      <c r="AU76" s="72">
        <v>0</v>
      </c>
      <c r="AV76" s="72">
        <v>0</v>
      </c>
      <c r="AW76" s="72">
        <v>0</v>
      </c>
      <c r="AX76" s="72">
        <v>0</v>
      </c>
      <c r="AY76" s="72">
        <v>0</v>
      </c>
      <c r="AZ76" s="72">
        <v>0</v>
      </c>
      <c r="BA76" s="72">
        <v>0</v>
      </c>
      <c r="BC76" s="73">
        <v>0</v>
      </c>
      <c r="BD76" s="72">
        <v>0</v>
      </c>
      <c r="BE76" s="73">
        <v>0</v>
      </c>
    </row>
    <row r="77" spans="2:57" s="36" customFormat="1" ht="17.100000000000001" customHeight="1">
      <c r="B77" s="445"/>
      <c r="C77" s="198" t="s">
        <v>60</v>
      </c>
      <c r="D77" s="320"/>
      <c r="E77" s="320"/>
      <c r="F77" s="320"/>
      <c r="G77" s="320"/>
      <c r="H77" s="320"/>
      <c r="I77" s="320"/>
      <c r="J77" s="320"/>
      <c r="K77" s="320"/>
      <c r="L77" s="320"/>
      <c r="M77" s="320"/>
      <c r="N77" s="320"/>
      <c r="O77" s="320"/>
      <c r="P77" s="320"/>
      <c r="Q77" s="357">
        <v>0</v>
      </c>
      <c r="R77" s="320"/>
      <c r="S77" s="320"/>
      <c r="T77" s="320"/>
      <c r="U77" s="320"/>
      <c r="V77" s="320"/>
      <c r="W77" s="320"/>
      <c r="X77" s="320"/>
      <c r="Y77" s="357">
        <v>0</v>
      </c>
      <c r="Z77" s="320"/>
      <c r="AA77" s="323">
        <v>0</v>
      </c>
      <c r="AB77" s="351"/>
      <c r="AC77" s="35"/>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C77" s="73">
        <v>0</v>
      </c>
      <c r="BD77" s="72">
        <v>0</v>
      </c>
      <c r="BE77" s="73">
        <v>0</v>
      </c>
    </row>
    <row r="78" spans="2:57" s="36" customFormat="1" ht="17.100000000000001" customHeight="1">
      <c r="B78" s="445"/>
      <c r="C78" s="198" t="s">
        <v>61</v>
      </c>
      <c r="D78" s="320"/>
      <c r="E78" s="320"/>
      <c r="F78" s="320"/>
      <c r="G78" s="320"/>
      <c r="H78" s="320"/>
      <c r="I78" s="320"/>
      <c r="J78" s="320"/>
      <c r="K78" s="320"/>
      <c r="L78" s="320"/>
      <c r="M78" s="320"/>
      <c r="N78" s="320"/>
      <c r="O78" s="320"/>
      <c r="P78" s="320"/>
      <c r="Q78" s="357">
        <v>0</v>
      </c>
      <c r="R78" s="320"/>
      <c r="S78" s="320"/>
      <c r="T78" s="320"/>
      <c r="U78" s="320"/>
      <c r="V78" s="320"/>
      <c r="W78" s="320"/>
      <c r="X78" s="320"/>
      <c r="Y78" s="357">
        <v>0</v>
      </c>
      <c r="Z78" s="320"/>
      <c r="AA78" s="323">
        <v>637.25</v>
      </c>
      <c r="AB78" s="351"/>
      <c r="AC78" s="35"/>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C78" s="73">
        <v>0</v>
      </c>
      <c r="BD78" s="72">
        <v>0</v>
      </c>
      <c r="BE78" s="73">
        <v>0</v>
      </c>
    </row>
    <row r="79" spans="2:57" s="36" customFormat="1" ht="30" customHeight="1">
      <c r="B79" s="444"/>
      <c r="C79" s="183" t="s">
        <v>11</v>
      </c>
      <c r="D79" s="320"/>
      <c r="E79" s="320"/>
      <c r="F79" s="320"/>
      <c r="G79" s="320"/>
      <c r="H79" s="320"/>
      <c r="I79" s="320"/>
      <c r="J79" s="320"/>
      <c r="K79" s="320"/>
      <c r="L79" s="320"/>
      <c r="M79" s="320"/>
      <c r="N79" s="320"/>
      <c r="O79" s="320"/>
      <c r="P79" s="320"/>
      <c r="Q79" s="357">
        <v>0</v>
      </c>
      <c r="R79" s="320"/>
      <c r="S79" s="320"/>
      <c r="T79" s="320"/>
      <c r="U79" s="320"/>
      <c r="V79" s="320"/>
      <c r="W79" s="320"/>
      <c r="X79" s="320"/>
      <c r="Y79" s="357">
        <v>0</v>
      </c>
      <c r="Z79" s="320">
        <v>58.175069000000001</v>
      </c>
      <c r="AA79" s="338">
        <v>412.17506900000001</v>
      </c>
      <c r="AB79" s="351"/>
      <c r="AC79" s="35"/>
      <c r="AD79" s="72">
        <v>0</v>
      </c>
      <c r="AE79" s="72">
        <v>0</v>
      </c>
      <c r="AF79" s="72">
        <v>0</v>
      </c>
      <c r="AG79" s="72">
        <v>0</v>
      </c>
      <c r="AH79" s="72">
        <v>0</v>
      </c>
      <c r="AI79" s="72">
        <v>0</v>
      </c>
      <c r="AJ79" s="72">
        <v>0</v>
      </c>
      <c r="AK79" s="72">
        <v>0</v>
      </c>
      <c r="AL79" s="72">
        <v>0</v>
      </c>
      <c r="AM79" s="72">
        <v>0</v>
      </c>
      <c r="AN79" s="72">
        <v>0</v>
      </c>
      <c r="AO79" s="72">
        <v>0</v>
      </c>
      <c r="AP79" s="72">
        <v>0</v>
      </c>
      <c r="AQ79" s="72">
        <v>0</v>
      </c>
      <c r="AR79" s="72">
        <v>0</v>
      </c>
      <c r="AS79" s="72">
        <v>0</v>
      </c>
      <c r="AT79" s="72">
        <v>0</v>
      </c>
      <c r="AU79" s="72">
        <v>0</v>
      </c>
      <c r="AV79" s="72">
        <v>0</v>
      </c>
      <c r="AW79" s="72">
        <v>0</v>
      </c>
      <c r="AX79" s="72">
        <v>0</v>
      </c>
      <c r="AY79" s="72">
        <v>0</v>
      </c>
      <c r="AZ79" s="72">
        <v>0</v>
      </c>
      <c r="BA79" s="72">
        <v>0</v>
      </c>
      <c r="BC79" s="73">
        <v>0</v>
      </c>
      <c r="BD79" s="72">
        <v>0</v>
      </c>
      <c r="BE79" s="73">
        <v>0</v>
      </c>
    </row>
    <row r="80" spans="2:57" s="36" customFormat="1" ht="17.100000000000001" customHeight="1">
      <c r="B80" s="444"/>
      <c r="C80" s="198" t="s">
        <v>60</v>
      </c>
      <c r="D80" s="320"/>
      <c r="E80" s="320"/>
      <c r="F80" s="320"/>
      <c r="G80" s="320"/>
      <c r="H80" s="320"/>
      <c r="I80" s="320"/>
      <c r="J80" s="320"/>
      <c r="K80" s="320"/>
      <c r="L80" s="320"/>
      <c r="M80" s="320"/>
      <c r="N80" s="320"/>
      <c r="O80" s="320"/>
      <c r="P80" s="320"/>
      <c r="Q80" s="357">
        <v>0</v>
      </c>
      <c r="R80" s="320"/>
      <c r="S80" s="320"/>
      <c r="T80" s="320"/>
      <c r="U80" s="320"/>
      <c r="V80" s="320"/>
      <c r="W80" s="320"/>
      <c r="X80" s="320"/>
      <c r="Y80" s="357">
        <v>0</v>
      </c>
      <c r="Z80" s="320"/>
      <c r="AA80" s="323">
        <v>77</v>
      </c>
      <c r="AB80" s="351"/>
      <c r="AC80" s="35"/>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C80" s="73">
        <v>0</v>
      </c>
      <c r="BD80" s="72">
        <v>0</v>
      </c>
      <c r="BE80" s="73">
        <v>0</v>
      </c>
    </row>
    <row r="81" spans="2:57" s="36" customFormat="1" ht="17.100000000000001" customHeight="1">
      <c r="B81" s="444"/>
      <c r="C81" s="198" t="s">
        <v>61</v>
      </c>
      <c r="D81" s="320"/>
      <c r="E81" s="320"/>
      <c r="F81" s="320"/>
      <c r="G81" s="320"/>
      <c r="H81" s="320"/>
      <c r="I81" s="320"/>
      <c r="J81" s="320"/>
      <c r="K81" s="320"/>
      <c r="L81" s="320"/>
      <c r="M81" s="320"/>
      <c r="N81" s="320"/>
      <c r="O81" s="320"/>
      <c r="P81" s="320"/>
      <c r="Q81" s="357">
        <v>0</v>
      </c>
      <c r="R81" s="320"/>
      <c r="S81" s="320"/>
      <c r="T81" s="320"/>
      <c r="U81" s="320"/>
      <c r="V81" s="320"/>
      <c r="W81" s="320"/>
      <c r="X81" s="320"/>
      <c r="Y81" s="357">
        <v>0</v>
      </c>
      <c r="Z81" s="320">
        <v>58.175069000000001</v>
      </c>
      <c r="AA81" s="323">
        <v>335.17506900000001</v>
      </c>
      <c r="AB81" s="351"/>
      <c r="AC81" s="35"/>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C81" s="73">
        <v>0</v>
      </c>
      <c r="BD81" s="72">
        <v>0</v>
      </c>
      <c r="BE81" s="73">
        <v>0</v>
      </c>
    </row>
    <row r="82" spans="2:57" s="40" customFormat="1" ht="30" customHeight="1">
      <c r="B82" s="446"/>
      <c r="C82" s="447" t="s">
        <v>105</v>
      </c>
      <c r="D82" s="324"/>
      <c r="E82" s="324"/>
      <c r="F82" s="324"/>
      <c r="G82" s="324"/>
      <c r="H82" s="324"/>
      <c r="I82" s="324"/>
      <c r="J82" s="324"/>
      <c r="K82" s="324"/>
      <c r="L82" s="324"/>
      <c r="M82" s="324"/>
      <c r="N82" s="324"/>
      <c r="O82" s="324"/>
      <c r="P82" s="324"/>
      <c r="Q82" s="325">
        <v>0</v>
      </c>
      <c r="R82" s="324"/>
      <c r="S82" s="324"/>
      <c r="T82" s="324"/>
      <c r="U82" s="324"/>
      <c r="V82" s="324"/>
      <c r="W82" s="324"/>
      <c r="X82" s="324"/>
      <c r="Y82" s="325">
        <v>0</v>
      </c>
      <c r="Z82" s="324"/>
      <c r="AA82" s="323">
        <v>77</v>
      </c>
      <c r="AB82" s="352"/>
      <c r="AC82" s="39"/>
      <c r="AD82" s="253">
        <v>0</v>
      </c>
      <c r="AE82" s="253">
        <v>0</v>
      </c>
      <c r="AF82" s="253">
        <v>0</v>
      </c>
      <c r="AG82" s="253">
        <v>0</v>
      </c>
      <c r="AH82" s="253">
        <v>0</v>
      </c>
      <c r="AI82" s="253">
        <v>0</v>
      </c>
      <c r="AJ82" s="253">
        <v>0</v>
      </c>
      <c r="AK82" s="253">
        <v>0</v>
      </c>
      <c r="AL82" s="253">
        <v>0</v>
      </c>
      <c r="AM82" s="253">
        <v>0</v>
      </c>
      <c r="AN82" s="253">
        <v>0</v>
      </c>
      <c r="AO82" s="253">
        <v>0</v>
      </c>
      <c r="AP82" s="253">
        <v>0</v>
      </c>
      <c r="AQ82" s="253">
        <v>0</v>
      </c>
      <c r="AR82" s="253">
        <v>0</v>
      </c>
      <c r="AS82" s="253">
        <v>0</v>
      </c>
      <c r="AT82" s="253">
        <v>0</v>
      </c>
      <c r="AU82" s="253">
        <v>0</v>
      </c>
      <c r="AV82" s="253">
        <v>0</v>
      </c>
      <c r="AW82" s="253">
        <v>0</v>
      </c>
      <c r="AX82" s="253">
        <v>0</v>
      </c>
      <c r="AY82" s="253">
        <v>0</v>
      </c>
      <c r="AZ82" s="253">
        <v>0</v>
      </c>
      <c r="BA82" s="253">
        <v>0</v>
      </c>
      <c r="BC82" s="75">
        <v>0</v>
      </c>
      <c r="BD82" s="253">
        <v>0</v>
      </c>
      <c r="BE82" s="75">
        <v>0</v>
      </c>
    </row>
    <row r="83" spans="2:57" s="36" customFormat="1" ht="17.100000000000001" customHeight="1">
      <c r="B83" s="445"/>
      <c r="C83" s="198" t="s">
        <v>75</v>
      </c>
      <c r="D83" s="320"/>
      <c r="E83" s="320"/>
      <c r="F83" s="320"/>
      <c r="G83" s="320"/>
      <c r="H83" s="320"/>
      <c r="I83" s="320"/>
      <c r="J83" s="320"/>
      <c r="K83" s="320"/>
      <c r="L83" s="320"/>
      <c r="M83" s="320"/>
      <c r="N83" s="320"/>
      <c r="O83" s="320"/>
      <c r="P83" s="320"/>
      <c r="Q83" s="357">
        <v>0</v>
      </c>
      <c r="R83" s="320"/>
      <c r="S83" s="320"/>
      <c r="T83" s="320"/>
      <c r="U83" s="320"/>
      <c r="V83" s="320"/>
      <c r="W83" s="320"/>
      <c r="X83" s="320"/>
      <c r="Y83" s="357">
        <v>0</v>
      </c>
      <c r="Z83" s="320">
        <v>58.175069000000001</v>
      </c>
      <c r="AA83" s="323">
        <v>335.17506900000001</v>
      </c>
      <c r="AB83" s="351"/>
      <c r="AC83" s="35"/>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C83" s="73">
        <v>0</v>
      </c>
      <c r="BD83" s="72">
        <v>0</v>
      </c>
      <c r="BE83" s="73">
        <v>0</v>
      </c>
    </row>
    <row r="84" spans="2:57" s="36" customFormat="1" ht="17.100000000000001" customHeight="1">
      <c r="B84" s="445"/>
      <c r="C84" s="198" t="s">
        <v>190</v>
      </c>
      <c r="D84" s="320"/>
      <c r="E84" s="320"/>
      <c r="F84" s="320"/>
      <c r="G84" s="320"/>
      <c r="H84" s="320"/>
      <c r="I84" s="320"/>
      <c r="J84" s="320"/>
      <c r="K84" s="320"/>
      <c r="L84" s="320"/>
      <c r="M84" s="320"/>
      <c r="N84" s="320"/>
      <c r="O84" s="320"/>
      <c r="P84" s="320"/>
      <c r="Q84" s="357">
        <v>0</v>
      </c>
      <c r="R84" s="320"/>
      <c r="S84" s="320"/>
      <c r="T84" s="320"/>
      <c r="U84" s="320"/>
      <c r="V84" s="320"/>
      <c r="W84" s="320"/>
      <c r="X84" s="320"/>
      <c r="Y84" s="357">
        <v>0</v>
      </c>
      <c r="Z84" s="320"/>
      <c r="AA84" s="323">
        <v>0</v>
      </c>
      <c r="AB84" s="351"/>
      <c r="AC84" s="35"/>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C84" s="73">
        <v>0</v>
      </c>
      <c r="BD84" s="72">
        <v>0</v>
      </c>
      <c r="BE84" s="73">
        <v>0</v>
      </c>
    </row>
    <row r="85" spans="2:57" s="36" customFormat="1" ht="17.100000000000001" customHeight="1">
      <c r="B85" s="445"/>
      <c r="C85" s="198" t="s">
        <v>106</v>
      </c>
      <c r="D85" s="320"/>
      <c r="E85" s="320"/>
      <c r="F85" s="320"/>
      <c r="G85" s="320"/>
      <c r="H85" s="320"/>
      <c r="I85" s="320"/>
      <c r="J85" s="320"/>
      <c r="K85" s="320"/>
      <c r="L85" s="320"/>
      <c r="M85" s="320"/>
      <c r="N85" s="320"/>
      <c r="O85" s="320"/>
      <c r="P85" s="320"/>
      <c r="Q85" s="357">
        <v>0</v>
      </c>
      <c r="R85" s="320"/>
      <c r="S85" s="320"/>
      <c r="T85" s="320"/>
      <c r="U85" s="320"/>
      <c r="V85" s="320"/>
      <c r="W85" s="320"/>
      <c r="X85" s="320"/>
      <c r="Y85" s="357">
        <v>0</v>
      </c>
      <c r="Z85" s="320"/>
      <c r="AA85" s="323">
        <v>0</v>
      </c>
      <c r="AB85" s="351"/>
      <c r="AC85" s="35"/>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C85" s="73">
        <v>0</v>
      </c>
      <c r="BD85" s="72">
        <v>0</v>
      </c>
      <c r="BE85" s="73">
        <v>0</v>
      </c>
    </row>
    <row r="86" spans="2:57" s="36" customFormat="1" ht="17.100000000000001" customHeight="1">
      <c r="B86" s="445"/>
      <c r="C86" s="451" t="s">
        <v>53</v>
      </c>
      <c r="D86" s="320"/>
      <c r="E86" s="320"/>
      <c r="F86" s="320"/>
      <c r="G86" s="320"/>
      <c r="H86" s="320"/>
      <c r="I86" s="320"/>
      <c r="J86" s="320"/>
      <c r="K86" s="320"/>
      <c r="L86" s="320"/>
      <c r="M86" s="320"/>
      <c r="N86" s="320"/>
      <c r="O86" s="320"/>
      <c r="P86" s="320"/>
      <c r="Q86" s="357">
        <v>0</v>
      </c>
      <c r="R86" s="320"/>
      <c r="S86" s="320"/>
      <c r="T86" s="320"/>
      <c r="U86" s="320"/>
      <c r="V86" s="320"/>
      <c r="W86" s="320"/>
      <c r="X86" s="320"/>
      <c r="Y86" s="357">
        <v>0</v>
      </c>
      <c r="Z86" s="320"/>
      <c r="AA86" s="323">
        <v>0</v>
      </c>
      <c r="AB86" s="351"/>
      <c r="AC86" s="35"/>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C86" s="73">
        <v>0</v>
      </c>
      <c r="BD86" s="72">
        <v>0</v>
      </c>
      <c r="BE86" s="73">
        <v>0</v>
      </c>
    </row>
    <row r="87" spans="2:57" s="36" customFormat="1" ht="17.100000000000001" customHeight="1">
      <c r="B87" s="445"/>
      <c r="C87" s="448" t="s">
        <v>162</v>
      </c>
      <c r="D87" s="320"/>
      <c r="E87" s="320"/>
      <c r="F87" s="320"/>
      <c r="G87" s="320"/>
      <c r="H87" s="320"/>
      <c r="I87" s="320"/>
      <c r="J87" s="320"/>
      <c r="K87" s="320"/>
      <c r="L87" s="320"/>
      <c r="M87" s="320"/>
      <c r="N87" s="320"/>
      <c r="O87" s="320"/>
      <c r="P87" s="320"/>
      <c r="Q87" s="357">
        <v>0</v>
      </c>
      <c r="R87" s="320"/>
      <c r="S87" s="320"/>
      <c r="T87" s="320"/>
      <c r="U87" s="320"/>
      <c r="V87" s="320"/>
      <c r="W87" s="320"/>
      <c r="X87" s="320"/>
      <c r="Y87" s="357">
        <v>0</v>
      </c>
      <c r="Z87" s="320"/>
      <c r="AA87" s="323">
        <v>0</v>
      </c>
      <c r="AB87" s="351"/>
      <c r="AC87" s="35"/>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C87" s="73"/>
      <c r="BD87" s="72"/>
      <c r="BE87" s="73">
        <v>0</v>
      </c>
    </row>
    <row r="88" spans="2:57" s="40" customFormat="1" ht="24.95" customHeight="1">
      <c r="B88" s="446"/>
      <c r="C88" s="195" t="s">
        <v>12</v>
      </c>
      <c r="D88" s="324"/>
      <c r="E88" s="324"/>
      <c r="F88" s="324"/>
      <c r="G88" s="324"/>
      <c r="H88" s="324"/>
      <c r="I88" s="324"/>
      <c r="J88" s="324"/>
      <c r="K88" s="324"/>
      <c r="L88" s="324"/>
      <c r="M88" s="324"/>
      <c r="N88" s="324"/>
      <c r="O88" s="324"/>
      <c r="P88" s="324"/>
      <c r="Q88" s="325">
        <v>0</v>
      </c>
      <c r="R88" s="324"/>
      <c r="S88" s="324"/>
      <c r="T88" s="324"/>
      <c r="U88" s="324"/>
      <c r="V88" s="324"/>
      <c r="W88" s="324"/>
      <c r="X88" s="324"/>
      <c r="Y88" s="325">
        <v>0</v>
      </c>
      <c r="Z88" s="324"/>
      <c r="AA88" s="323">
        <v>104</v>
      </c>
      <c r="AB88" s="352"/>
      <c r="AC88" s="39"/>
      <c r="AD88" s="253">
        <v>0</v>
      </c>
      <c r="AE88" s="253">
        <v>0</v>
      </c>
      <c r="AF88" s="253">
        <v>0</v>
      </c>
      <c r="AG88" s="253">
        <v>0</v>
      </c>
      <c r="AH88" s="253">
        <v>0</v>
      </c>
      <c r="AI88" s="253">
        <v>0</v>
      </c>
      <c r="AJ88" s="253">
        <v>0</v>
      </c>
      <c r="AK88" s="253">
        <v>0</v>
      </c>
      <c r="AL88" s="253">
        <v>0</v>
      </c>
      <c r="AM88" s="253">
        <v>0</v>
      </c>
      <c r="AN88" s="253">
        <v>0</v>
      </c>
      <c r="AO88" s="253">
        <v>0</v>
      </c>
      <c r="AP88" s="253">
        <v>0</v>
      </c>
      <c r="AQ88" s="253">
        <v>0</v>
      </c>
      <c r="AR88" s="253">
        <v>0</v>
      </c>
      <c r="AS88" s="253">
        <v>0</v>
      </c>
      <c r="AT88" s="253">
        <v>0</v>
      </c>
      <c r="AU88" s="253">
        <v>0</v>
      </c>
      <c r="AV88" s="253">
        <v>0</v>
      </c>
      <c r="AW88" s="253">
        <v>0</v>
      </c>
      <c r="AX88" s="253">
        <v>0</v>
      </c>
      <c r="AY88" s="253">
        <v>0</v>
      </c>
      <c r="AZ88" s="253">
        <v>0</v>
      </c>
      <c r="BA88" s="253">
        <v>0</v>
      </c>
      <c r="BC88" s="75">
        <v>0</v>
      </c>
      <c r="BD88" s="253">
        <v>0</v>
      </c>
      <c r="BE88" s="75">
        <v>0</v>
      </c>
    </row>
    <row r="89" spans="2:57" s="88" customFormat="1" ht="17.100000000000001" customHeight="1">
      <c r="B89" s="316"/>
      <c r="C89" s="198" t="s">
        <v>60</v>
      </c>
      <c r="D89" s="326"/>
      <c r="E89" s="326"/>
      <c r="F89" s="326"/>
      <c r="G89" s="326"/>
      <c r="H89" s="326"/>
      <c r="I89" s="326"/>
      <c r="J89" s="326"/>
      <c r="K89" s="326"/>
      <c r="L89" s="326"/>
      <c r="M89" s="326"/>
      <c r="N89" s="326"/>
      <c r="O89" s="326"/>
      <c r="P89" s="326"/>
      <c r="Q89" s="326">
        <v>0</v>
      </c>
      <c r="R89" s="326"/>
      <c r="S89" s="326"/>
      <c r="T89" s="326"/>
      <c r="U89" s="326"/>
      <c r="V89" s="326"/>
      <c r="W89" s="326"/>
      <c r="X89" s="326"/>
      <c r="Y89" s="326">
        <v>0</v>
      </c>
      <c r="Z89" s="326"/>
      <c r="AA89" s="323">
        <v>104</v>
      </c>
      <c r="AB89" s="354"/>
      <c r="AC89" s="87"/>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C89" s="73">
        <v>0</v>
      </c>
      <c r="BD89" s="72">
        <v>0</v>
      </c>
      <c r="BE89" s="73">
        <v>0</v>
      </c>
    </row>
    <row r="90" spans="2:57" s="36" customFormat="1" ht="17.100000000000001" customHeight="1">
      <c r="B90" s="445"/>
      <c r="C90" s="198" t="s">
        <v>61</v>
      </c>
      <c r="D90" s="320"/>
      <c r="E90" s="320"/>
      <c r="F90" s="320"/>
      <c r="G90" s="320"/>
      <c r="H90" s="320"/>
      <c r="I90" s="320"/>
      <c r="J90" s="320"/>
      <c r="K90" s="320"/>
      <c r="L90" s="320"/>
      <c r="M90" s="320"/>
      <c r="N90" s="320"/>
      <c r="O90" s="320"/>
      <c r="P90" s="320"/>
      <c r="Q90" s="357">
        <v>0</v>
      </c>
      <c r="R90" s="320"/>
      <c r="S90" s="320"/>
      <c r="T90" s="320"/>
      <c r="U90" s="320"/>
      <c r="V90" s="320"/>
      <c r="W90" s="320"/>
      <c r="X90" s="320"/>
      <c r="Y90" s="357">
        <v>0</v>
      </c>
      <c r="Z90" s="320"/>
      <c r="AA90" s="323">
        <v>0</v>
      </c>
      <c r="AB90" s="351"/>
      <c r="AC90" s="35"/>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C90" s="73">
        <v>0</v>
      </c>
      <c r="BD90" s="72">
        <v>0</v>
      </c>
      <c r="BE90" s="73">
        <v>0</v>
      </c>
    </row>
    <row r="91" spans="2:57" s="40" customFormat="1" ht="30" customHeight="1">
      <c r="B91" s="449"/>
      <c r="C91" s="195" t="s">
        <v>44</v>
      </c>
      <c r="D91" s="325">
        <v>0</v>
      </c>
      <c r="E91" s="325">
        <v>0</v>
      </c>
      <c r="F91" s="325">
        <v>0</v>
      </c>
      <c r="G91" s="325">
        <v>0</v>
      </c>
      <c r="H91" s="325">
        <v>0</v>
      </c>
      <c r="I91" s="325">
        <v>0</v>
      </c>
      <c r="J91" s="325">
        <v>0</v>
      </c>
      <c r="K91" s="325">
        <v>0</v>
      </c>
      <c r="L91" s="325">
        <v>0</v>
      </c>
      <c r="M91" s="325">
        <v>0</v>
      </c>
      <c r="N91" s="325">
        <v>0</v>
      </c>
      <c r="O91" s="325">
        <v>0</v>
      </c>
      <c r="P91" s="325">
        <v>0</v>
      </c>
      <c r="Q91" s="325">
        <v>0</v>
      </c>
      <c r="R91" s="325">
        <v>0</v>
      </c>
      <c r="S91" s="325">
        <v>0</v>
      </c>
      <c r="T91" s="325">
        <v>0</v>
      </c>
      <c r="U91" s="325">
        <v>0</v>
      </c>
      <c r="V91" s="325">
        <v>0</v>
      </c>
      <c r="W91" s="325">
        <v>0</v>
      </c>
      <c r="X91" s="325">
        <v>0</v>
      </c>
      <c r="Y91" s="325">
        <v>0</v>
      </c>
      <c r="Z91" s="325">
        <v>58.175069000000001</v>
      </c>
      <c r="AA91" s="323">
        <v>1153.4250689999999</v>
      </c>
      <c r="AB91" s="350"/>
      <c r="AC91" s="39"/>
      <c r="AD91" s="253">
        <v>0</v>
      </c>
      <c r="AE91" s="253">
        <v>0</v>
      </c>
      <c r="AF91" s="253">
        <v>0</v>
      </c>
      <c r="AG91" s="253">
        <v>0</v>
      </c>
      <c r="AH91" s="253">
        <v>0</v>
      </c>
      <c r="AI91" s="253">
        <v>0</v>
      </c>
      <c r="AJ91" s="253">
        <v>0</v>
      </c>
      <c r="AK91" s="253">
        <v>0</v>
      </c>
      <c r="AL91" s="253">
        <v>0</v>
      </c>
      <c r="AM91" s="253">
        <v>0</v>
      </c>
      <c r="AN91" s="253">
        <v>0</v>
      </c>
      <c r="AO91" s="253">
        <v>0</v>
      </c>
      <c r="AP91" s="253">
        <v>0</v>
      </c>
      <c r="AQ91" s="253">
        <v>0</v>
      </c>
      <c r="AR91" s="253">
        <v>0</v>
      </c>
      <c r="AS91" s="253">
        <v>0</v>
      </c>
      <c r="AT91" s="253">
        <v>0</v>
      </c>
      <c r="AU91" s="253">
        <v>0</v>
      </c>
      <c r="AV91" s="253">
        <v>0</v>
      </c>
      <c r="AW91" s="253">
        <v>0</v>
      </c>
      <c r="AX91" s="253">
        <v>0</v>
      </c>
      <c r="AY91" s="253">
        <v>0</v>
      </c>
      <c r="AZ91" s="253">
        <v>0</v>
      </c>
      <c r="BA91" s="253">
        <v>-1.1368683772161603E-13</v>
      </c>
      <c r="BC91" s="75">
        <v>0</v>
      </c>
      <c r="BD91" s="253">
        <v>0</v>
      </c>
      <c r="BE91" s="75">
        <v>-1.0658141036401503E-13</v>
      </c>
    </row>
    <row r="92" spans="2:57" s="88" customFormat="1" ht="17.100000000000001" customHeight="1">
      <c r="B92" s="316"/>
      <c r="C92" s="317" t="s">
        <v>174</v>
      </c>
      <c r="D92" s="326"/>
      <c r="E92" s="326"/>
      <c r="F92" s="326"/>
      <c r="G92" s="326"/>
      <c r="H92" s="326"/>
      <c r="I92" s="326"/>
      <c r="J92" s="326"/>
      <c r="K92" s="326"/>
      <c r="L92" s="326"/>
      <c r="M92" s="326"/>
      <c r="N92" s="326"/>
      <c r="O92" s="326"/>
      <c r="P92" s="326"/>
      <c r="Q92" s="326">
        <v>0</v>
      </c>
      <c r="R92" s="326"/>
      <c r="S92" s="326"/>
      <c r="T92" s="326"/>
      <c r="U92" s="326"/>
      <c r="V92" s="326"/>
      <c r="W92" s="326"/>
      <c r="X92" s="326"/>
      <c r="Y92" s="326">
        <v>0</v>
      </c>
      <c r="Z92" s="326"/>
      <c r="AA92" s="327">
        <v>0</v>
      </c>
      <c r="AB92" s="353"/>
      <c r="AC92" s="87"/>
      <c r="AD92" s="84">
        <v>0</v>
      </c>
      <c r="AE92" s="84">
        <v>0</v>
      </c>
      <c r="AF92" s="84">
        <v>0</v>
      </c>
      <c r="AG92" s="84">
        <v>0</v>
      </c>
      <c r="AH92" s="84">
        <v>0</v>
      </c>
      <c r="AI92" s="84">
        <v>0</v>
      </c>
      <c r="AJ92" s="84">
        <v>0</v>
      </c>
      <c r="AK92" s="84">
        <v>0</v>
      </c>
      <c r="AL92" s="84">
        <v>0</v>
      </c>
      <c r="AM92" s="84">
        <v>0</v>
      </c>
      <c r="AN92" s="84">
        <v>0</v>
      </c>
      <c r="AO92" s="84">
        <v>0</v>
      </c>
      <c r="AP92" s="84">
        <v>0</v>
      </c>
      <c r="AQ92" s="84">
        <v>0</v>
      </c>
      <c r="AR92" s="84">
        <v>0</v>
      </c>
      <c r="AS92" s="84">
        <v>0</v>
      </c>
      <c r="AT92" s="84">
        <v>0</v>
      </c>
      <c r="AU92" s="84">
        <v>0</v>
      </c>
      <c r="AV92" s="84">
        <v>0</v>
      </c>
      <c r="AW92" s="84">
        <v>0</v>
      </c>
      <c r="AX92" s="84">
        <v>0</v>
      </c>
      <c r="AY92" s="84">
        <v>0</v>
      </c>
      <c r="AZ92" s="84">
        <v>0</v>
      </c>
      <c r="BA92" s="84">
        <v>0</v>
      </c>
      <c r="BC92" s="84">
        <v>0</v>
      </c>
      <c r="BD92" s="254">
        <v>0</v>
      </c>
      <c r="BE92" s="84">
        <v>0</v>
      </c>
    </row>
    <row r="93" spans="2:57" s="88" customFormat="1" ht="17.100000000000001" customHeight="1">
      <c r="B93" s="318"/>
      <c r="C93" s="319" t="s">
        <v>175</v>
      </c>
      <c r="D93" s="328"/>
      <c r="E93" s="328"/>
      <c r="F93" s="328"/>
      <c r="G93" s="328"/>
      <c r="H93" s="328"/>
      <c r="I93" s="328"/>
      <c r="J93" s="328"/>
      <c r="K93" s="328"/>
      <c r="L93" s="328"/>
      <c r="M93" s="328"/>
      <c r="N93" s="328"/>
      <c r="O93" s="328"/>
      <c r="P93" s="328"/>
      <c r="Q93" s="326">
        <v>0</v>
      </c>
      <c r="R93" s="328"/>
      <c r="S93" s="328"/>
      <c r="T93" s="328"/>
      <c r="U93" s="328"/>
      <c r="V93" s="328"/>
      <c r="W93" s="328"/>
      <c r="X93" s="328"/>
      <c r="Y93" s="326">
        <v>0</v>
      </c>
      <c r="Z93" s="328"/>
      <c r="AA93" s="327">
        <v>0</v>
      </c>
      <c r="AB93" s="354"/>
      <c r="AC93" s="87"/>
      <c r="AD93" s="84">
        <v>0</v>
      </c>
      <c r="AE93" s="84">
        <v>0</v>
      </c>
      <c r="AF93" s="84">
        <v>0</v>
      </c>
      <c r="AG93" s="84">
        <v>0</v>
      </c>
      <c r="AH93" s="84">
        <v>0</v>
      </c>
      <c r="AI93" s="84">
        <v>0</v>
      </c>
      <c r="AJ93" s="84">
        <v>0</v>
      </c>
      <c r="AK93" s="84">
        <v>0</v>
      </c>
      <c r="AL93" s="84">
        <v>0</v>
      </c>
      <c r="AM93" s="84">
        <v>0</v>
      </c>
      <c r="AN93" s="84">
        <v>0</v>
      </c>
      <c r="AO93" s="84">
        <v>0</v>
      </c>
      <c r="AP93" s="84">
        <v>0</v>
      </c>
      <c r="AQ93" s="84">
        <v>0</v>
      </c>
      <c r="AR93" s="84">
        <v>0</v>
      </c>
      <c r="AS93" s="84">
        <v>0</v>
      </c>
      <c r="AT93" s="84">
        <v>0</v>
      </c>
      <c r="AU93" s="84">
        <v>0</v>
      </c>
      <c r="AV93" s="84">
        <v>0</v>
      </c>
      <c r="AW93" s="84">
        <v>0</v>
      </c>
      <c r="AX93" s="84">
        <v>0</v>
      </c>
      <c r="AY93" s="84">
        <v>0</v>
      </c>
      <c r="AZ93" s="84">
        <v>0</v>
      </c>
      <c r="BA93" s="84">
        <v>0</v>
      </c>
      <c r="BC93" s="84">
        <v>0</v>
      </c>
      <c r="BD93" s="254">
        <v>0</v>
      </c>
      <c r="BE93" s="84">
        <v>0</v>
      </c>
    </row>
    <row r="94" spans="2:57" s="40" customFormat="1" ht="24.95" customHeight="1">
      <c r="B94" s="450"/>
      <c r="C94" s="202" t="s">
        <v>21</v>
      </c>
      <c r="D94" s="333"/>
      <c r="E94" s="333"/>
      <c r="F94" s="333"/>
      <c r="G94" s="333"/>
      <c r="H94" s="333"/>
      <c r="I94" s="333"/>
      <c r="J94" s="333"/>
      <c r="K94" s="333"/>
      <c r="L94" s="333"/>
      <c r="M94" s="333"/>
      <c r="N94" s="333"/>
      <c r="O94" s="333"/>
      <c r="P94" s="333"/>
      <c r="Q94" s="335"/>
      <c r="R94" s="333"/>
      <c r="S94" s="333"/>
      <c r="T94" s="333"/>
      <c r="U94" s="333"/>
      <c r="V94" s="333"/>
      <c r="W94" s="333"/>
      <c r="X94" s="333"/>
      <c r="Y94" s="335"/>
      <c r="Z94" s="333"/>
      <c r="AA94" s="338"/>
      <c r="AB94" s="350"/>
      <c r="AC94" s="39"/>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C94" s="79"/>
      <c r="BD94" s="79"/>
      <c r="BE94" s="79"/>
    </row>
    <row r="95" spans="2:57" s="40" customFormat="1" ht="30" customHeight="1">
      <c r="B95" s="450"/>
      <c r="C95" s="202" t="s">
        <v>17</v>
      </c>
      <c r="D95" s="333"/>
      <c r="E95" s="333"/>
      <c r="F95" s="333"/>
      <c r="G95" s="333"/>
      <c r="H95" s="333"/>
      <c r="I95" s="333"/>
      <c r="J95" s="333"/>
      <c r="K95" s="333"/>
      <c r="L95" s="333"/>
      <c r="M95" s="333"/>
      <c r="N95" s="333"/>
      <c r="O95" s="333"/>
      <c r="P95" s="333"/>
      <c r="Q95" s="335"/>
      <c r="R95" s="333"/>
      <c r="S95" s="333"/>
      <c r="T95" s="333"/>
      <c r="U95" s="333"/>
      <c r="V95" s="333"/>
      <c r="W95" s="333"/>
      <c r="X95" s="333"/>
      <c r="Y95" s="335"/>
      <c r="Z95" s="333"/>
      <c r="AA95" s="338"/>
      <c r="AB95" s="350"/>
      <c r="AC95" s="39"/>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C95" s="79"/>
      <c r="BD95" s="79"/>
      <c r="BE95" s="79"/>
    </row>
    <row r="96" spans="2:57" s="36" customFormat="1" ht="17.100000000000001" customHeight="1">
      <c r="B96" s="444"/>
      <c r="C96" s="183" t="s">
        <v>10</v>
      </c>
      <c r="D96" s="320"/>
      <c r="E96" s="320"/>
      <c r="F96" s="320"/>
      <c r="G96" s="320"/>
      <c r="H96" s="320"/>
      <c r="I96" s="320">
        <v>0.26183400000000001</v>
      </c>
      <c r="J96" s="320"/>
      <c r="K96" s="320"/>
      <c r="L96" s="320"/>
      <c r="M96" s="320"/>
      <c r="N96" s="320"/>
      <c r="O96" s="320"/>
      <c r="P96" s="320"/>
      <c r="Q96" s="357">
        <v>0.26183400000000001</v>
      </c>
      <c r="R96" s="320"/>
      <c r="S96" s="320"/>
      <c r="T96" s="320"/>
      <c r="U96" s="320"/>
      <c r="V96" s="320"/>
      <c r="W96" s="320"/>
      <c r="X96" s="320">
        <v>5.96E-3</v>
      </c>
      <c r="Y96" s="357">
        <v>5.96E-3</v>
      </c>
      <c r="Z96" s="320"/>
      <c r="AA96" s="323">
        <v>368.33762400000006</v>
      </c>
      <c r="AB96" s="351"/>
      <c r="AC96" s="35"/>
      <c r="AD96" s="72">
        <v>0</v>
      </c>
      <c r="AE96" s="72">
        <v>0</v>
      </c>
      <c r="AF96" s="72">
        <v>0</v>
      </c>
      <c r="AG96" s="72">
        <v>0</v>
      </c>
      <c r="AH96" s="72">
        <v>0</v>
      </c>
      <c r="AI96" s="72">
        <v>0</v>
      </c>
      <c r="AJ96" s="72">
        <v>0</v>
      </c>
      <c r="AK96" s="72">
        <v>0</v>
      </c>
      <c r="AL96" s="72">
        <v>0</v>
      </c>
      <c r="AM96" s="72">
        <v>0</v>
      </c>
      <c r="AN96" s="72">
        <v>0</v>
      </c>
      <c r="AO96" s="72">
        <v>0</v>
      </c>
      <c r="AP96" s="72">
        <v>0</v>
      </c>
      <c r="AQ96" s="72">
        <v>0</v>
      </c>
      <c r="AR96" s="72">
        <v>0</v>
      </c>
      <c r="AS96" s="72">
        <v>0</v>
      </c>
      <c r="AT96" s="72">
        <v>0</v>
      </c>
      <c r="AU96" s="72">
        <v>0</v>
      </c>
      <c r="AV96" s="72">
        <v>0</v>
      </c>
      <c r="AW96" s="72">
        <v>0</v>
      </c>
      <c r="AX96" s="72">
        <v>0</v>
      </c>
      <c r="AY96" s="72">
        <v>0</v>
      </c>
      <c r="AZ96" s="72">
        <v>0</v>
      </c>
      <c r="BA96" s="72">
        <v>0</v>
      </c>
      <c r="BC96" s="73">
        <v>0</v>
      </c>
      <c r="BD96" s="72">
        <v>0</v>
      </c>
      <c r="BE96" s="73">
        <v>3.7601866065273271E-14</v>
      </c>
    </row>
    <row r="97" spans="2:58" s="36" customFormat="1" ht="17.100000000000001" customHeight="1">
      <c r="B97" s="445"/>
      <c r="C97" s="198" t="s">
        <v>60</v>
      </c>
      <c r="D97" s="320"/>
      <c r="E97" s="320"/>
      <c r="F97" s="320"/>
      <c r="G97" s="320"/>
      <c r="H97" s="320"/>
      <c r="I97" s="320"/>
      <c r="J97" s="320"/>
      <c r="K97" s="320"/>
      <c r="L97" s="320"/>
      <c r="M97" s="320"/>
      <c r="N97" s="320"/>
      <c r="O97" s="320"/>
      <c r="P97" s="320"/>
      <c r="Q97" s="357">
        <v>0</v>
      </c>
      <c r="R97" s="320"/>
      <c r="S97" s="320"/>
      <c r="T97" s="320"/>
      <c r="U97" s="320"/>
      <c r="V97" s="320"/>
      <c r="W97" s="320"/>
      <c r="X97" s="320"/>
      <c r="Y97" s="357">
        <v>0</v>
      </c>
      <c r="Z97" s="320"/>
      <c r="AA97" s="323">
        <v>58.917862</v>
      </c>
      <c r="AB97" s="351"/>
      <c r="AC97" s="35"/>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C97" s="73">
        <v>0</v>
      </c>
      <c r="BD97" s="72">
        <v>0</v>
      </c>
      <c r="BE97" s="73">
        <v>0</v>
      </c>
    </row>
    <row r="98" spans="2:58" s="36" customFormat="1" ht="17.100000000000001" customHeight="1">
      <c r="B98" s="445"/>
      <c r="C98" s="198" t="s">
        <v>61</v>
      </c>
      <c r="D98" s="320"/>
      <c r="E98" s="320"/>
      <c r="F98" s="320"/>
      <c r="G98" s="320"/>
      <c r="H98" s="320"/>
      <c r="I98" s="320">
        <v>0.26183400000000001</v>
      </c>
      <c r="J98" s="320"/>
      <c r="K98" s="320"/>
      <c r="L98" s="320"/>
      <c r="M98" s="320"/>
      <c r="N98" s="320"/>
      <c r="O98" s="320"/>
      <c r="P98" s="320"/>
      <c r="Q98" s="357">
        <v>0.26183400000000001</v>
      </c>
      <c r="R98" s="320"/>
      <c r="S98" s="320"/>
      <c r="T98" s="320"/>
      <c r="U98" s="320"/>
      <c r="V98" s="320"/>
      <c r="W98" s="320"/>
      <c r="X98" s="320">
        <v>5.96E-3</v>
      </c>
      <c r="Y98" s="357">
        <v>5.96E-3</v>
      </c>
      <c r="Z98" s="320"/>
      <c r="AA98" s="323">
        <v>309.41976200000005</v>
      </c>
      <c r="AB98" s="351"/>
      <c r="AC98" s="35"/>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C98" s="73">
        <v>0</v>
      </c>
      <c r="BD98" s="72">
        <v>0</v>
      </c>
      <c r="BE98" s="73">
        <v>3.7601866065273271E-14</v>
      </c>
    </row>
    <row r="99" spans="2:58" s="36" customFormat="1" ht="30" customHeight="1">
      <c r="B99" s="444"/>
      <c r="C99" s="183" t="s">
        <v>11</v>
      </c>
      <c r="D99" s="320"/>
      <c r="E99" s="320"/>
      <c r="F99" s="320"/>
      <c r="G99" s="320"/>
      <c r="H99" s="320"/>
      <c r="I99" s="320"/>
      <c r="J99" s="320"/>
      <c r="K99" s="320"/>
      <c r="L99" s="320"/>
      <c r="M99" s="320"/>
      <c r="N99" s="320"/>
      <c r="O99" s="320"/>
      <c r="P99" s="320"/>
      <c r="Q99" s="357">
        <v>0</v>
      </c>
      <c r="R99" s="320"/>
      <c r="S99" s="320"/>
      <c r="T99" s="320"/>
      <c r="U99" s="320"/>
      <c r="V99" s="320"/>
      <c r="W99" s="320"/>
      <c r="X99" s="320"/>
      <c r="Y99" s="357">
        <v>0</v>
      </c>
      <c r="Z99" s="320"/>
      <c r="AA99" s="323">
        <v>181.73319100000001</v>
      </c>
      <c r="AB99" s="351"/>
      <c r="AC99" s="35"/>
      <c r="AD99" s="72">
        <v>0</v>
      </c>
      <c r="AE99" s="72">
        <v>0</v>
      </c>
      <c r="AF99" s="72">
        <v>0</v>
      </c>
      <c r="AG99" s="72">
        <v>0</v>
      </c>
      <c r="AH99" s="72">
        <v>0</v>
      </c>
      <c r="AI99" s="72">
        <v>0</v>
      </c>
      <c r="AJ99" s="72">
        <v>0</v>
      </c>
      <c r="AK99" s="72">
        <v>0</v>
      </c>
      <c r="AL99" s="72">
        <v>0</v>
      </c>
      <c r="AM99" s="72">
        <v>0</v>
      </c>
      <c r="AN99" s="72">
        <v>0</v>
      </c>
      <c r="AO99" s="72">
        <v>0</v>
      </c>
      <c r="AP99" s="72">
        <v>0</v>
      </c>
      <c r="AQ99" s="72">
        <v>0</v>
      </c>
      <c r="AR99" s="72">
        <v>0</v>
      </c>
      <c r="AS99" s="72">
        <v>0</v>
      </c>
      <c r="AT99" s="72">
        <v>0</v>
      </c>
      <c r="AU99" s="72">
        <v>0</v>
      </c>
      <c r="AV99" s="72">
        <v>0</v>
      </c>
      <c r="AW99" s="72">
        <v>0</v>
      </c>
      <c r="AX99" s="72">
        <v>0</v>
      </c>
      <c r="AY99" s="72">
        <v>0</v>
      </c>
      <c r="AZ99" s="72">
        <v>0</v>
      </c>
      <c r="BA99" s="72">
        <v>0</v>
      </c>
      <c r="BC99" s="73">
        <v>0</v>
      </c>
      <c r="BD99" s="72">
        <v>0</v>
      </c>
      <c r="BE99" s="73">
        <v>0</v>
      </c>
    </row>
    <row r="100" spans="2:58" s="36" customFormat="1" ht="17.100000000000001" customHeight="1">
      <c r="B100" s="444"/>
      <c r="C100" s="198" t="s">
        <v>60</v>
      </c>
      <c r="D100" s="320"/>
      <c r="E100" s="320"/>
      <c r="F100" s="320"/>
      <c r="G100" s="320"/>
      <c r="H100" s="320"/>
      <c r="I100" s="320"/>
      <c r="J100" s="320"/>
      <c r="K100" s="320"/>
      <c r="L100" s="320"/>
      <c r="M100" s="320"/>
      <c r="N100" s="320"/>
      <c r="O100" s="320"/>
      <c r="P100" s="320"/>
      <c r="Q100" s="357">
        <v>0</v>
      </c>
      <c r="R100" s="320"/>
      <c r="S100" s="320"/>
      <c r="T100" s="320"/>
      <c r="U100" s="320"/>
      <c r="V100" s="320"/>
      <c r="W100" s="320"/>
      <c r="X100" s="320"/>
      <c r="Y100" s="357">
        <v>0</v>
      </c>
      <c r="Z100" s="320"/>
      <c r="AA100" s="323">
        <v>0</v>
      </c>
      <c r="AB100" s="351"/>
      <c r="AC100" s="35"/>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C100" s="73">
        <v>0</v>
      </c>
      <c r="BD100" s="72">
        <v>0</v>
      </c>
      <c r="BE100" s="73">
        <v>0</v>
      </c>
    </row>
    <row r="101" spans="2:58" s="36" customFormat="1" ht="17.100000000000001" customHeight="1">
      <c r="B101" s="444"/>
      <c r="C101" s="198" t="s">
        <v>61</v>
      </c>
      <c r="D101" s="320"/>
      <c r="E101" s="320"/>
      <c r="F101" s="320"/>
      <c r="G101" s="320"/>
      <c r="H101" s="320"/>
      <c r="I101" s="320"/>
      <c r="J101" s="320"/>
      <c r="K101" s="320"/>
      <c r="L101" s="320"/>
      <c r="M101" s="320"/>
      <c r="N101" s="320"/>
      <c r="O101" s="320"/>
      <c r="P101" s="320"/>
      <c r="Q101" s="357">
        <v>0</v>
      </c>
      <c r="R101" s="320"/>
      <c r="S101" s="320"/>
      <c r="T101" s="320"/>
      <c r="U101" s="320"/>
      <c r="V101" s="320"/>
      <c r="W101" s="320"/>
      <c r="X101" s="320"/>
      <c r="Y101" s="357">
        <v>0</v>
      </c>
      <c r="Z101" s="320"/>
      <c r="AA101" s="323">
        <v>181.73319100000001</v>
      </c>
      <c r="AB101" s="351"/>
      <c r="AC101" s="35"/>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C101" s="73">
        <v>0</v>
      </c>
      <c r="BD101" s="72">
        <v>0</v>
      </c>
      <c r="BE101" s="73">
        <v>0</v>
      </c>
    </row>
    <row r="102" spans="2:58" s="40" customFormat="1" ht="30" customHeight="1">
      <c r="B102" s="446"/>
      <c r="C102" s="447" t="s">
        <v>105</v>
      </c>
      <c r="D102" s="324"/>
      <c r="E102" s="324"/>
      <c r="F102" s="324"/>
      <c r="G102" s="324"/>
      <c r="H102" s="324"/>
      <c r="I102" s="324"/>
      <c r="J102" s="324"/>
      <c r="K102" s="324"/>
      <c r="L102" s="324"/>
      <c r="M102" s="324"/>
      <c r="N102" s="324"/>
      <c r="O102" s="324"/>
      <c r="P102" s="324"/>
      <c r="Q102" s="325">
        <v>0</v>
      </c>
      <c r="R102" s="324"/>
      <c r="S102" s="324"/>
      <c r="T102" s="324"/>
      <c r="U102" s="324"/>
      <c r="V102" s="324"/>
      <c r="W102" s="324"/>
      <c r="X102" s="324"/>
      <c r="Y102" s="325">
        <v>0</v>
      </c>
      <c r="Z102" s="324"/>
      <c r="AA102" s="323">
        <v>181.73319100000001</v>
      </c>
      <c r="AB102" s="352"/>
      <c r="AC102" s="39"/>
      <c r="AD102" s="253">
        <v>0</v>
      </c>
      <c r="AE102" s="253">
        <v>0</v>
      </c>
      <c r="AF102" s="253">
        <v>0</v>
      </c>
      <c r="AG102" s="253">
        <v>0</v>
      </c>
      <c r="AH102" s="253">
        <v>0</v>
      </c>
      <c r="AI102" s="253">
        <v>0</v>
      </c>
      <c r="AJ102" s="253">
        <v>0</v>
      </c>
      <c r="AK102" s="253">
        <v>0</v>
      </c>
      <c r="AL102" s="253">
        <v>0</v>
      </c>
      <c r="AM102" s="253">
        <v>0</v>
      </c>
      <c r="AN102" s="253">
        <v>0</v>
      </c>
      <c r="AO102" s="253">
        <v>0</v>
      </c>
      <c r="AP102" s="253">
        <v>0</v>
      </c>
      <c r="AQ102" s="253">
        <v>0</v>
      </c>
      <c r="AR102" s="253">
        <v>0</v>
      </c>
      <c r="AS102" s="253">
        <v>0</v>
      </c>
      <c r="AT102" s="253">
        <v>0</v>
      </c>
      <c r="AU102" s="253">
        <v>0</v>
      </c>
      <c r="AV102" s="253">
        <v>0</v>
      </c>
      <c r="AW102" s="253">
        <v>0</v>
      </c>
      <c r="AX102" s="253">
        <v>0</v>
      </c>
      <c r="AY102" s="253">
        <v>0</v>
      </c>
      <c r="AZ102" s="253">
        <v>0</v>
      </c>
      <c r="BA102" s="253">
        <v>0</v>
      </c>
      <c r="BC102" s="75">
        <v>0</v>
      </c>
      <c r="BD102" s="253">
        <v>0</v>
      </c>
      <c r="BE102" s="75">
        <v>0</v>
      </c>
    </row>
    <row r="103" spans="2:58" s="36" customFormat="1" ht="17.100000000000001" customHeight="1">
      <c r="B103" s="445"/>
      <c r="C103" s="198" t="s">
        <v>75</v>
      </c>
      <c r="D103" s="320"/>
      <c r="E103" s="320"/>
      <c r="F103" s="320"/>
      <c r="G103" s="320"/>
      <c r="H103" s="320"/>
      <c r="I103" s="320"/>
      <c r="J103" s="320"/>
      <c r="K103" s="320"/>
      <c r="L103" s="320"/>
      <c r="M103" s="320"/>
      <c r="N103" s="320"/>
      <c r="O103" s="320"/>
      <c r="P103" s="320"/>
      <c r="Q103" s="357">
        <v>0</v>
      </c>
      <c r="R103" s="320"/>
      <c r="S103" s="320"/>
      <c r="T103" s="320"/>
      <c r="U103" s="320"/>
      <c r="V103" s="320"/>
      <c r="W103" s="320"/>
      <c r="X103" s="320"/>
      <c r="Y103" s="357">
        <v>0</v>
      </c>
      <c r="Z103" s="320"/>
      <c r="AA103" s="323">
        <v>0</v>
      </c>
      <c r="AB103" s="351"/>
      <c r="AC103" s="35"/>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C103" s="73">
        <v>0</v>
      </c>
      <c r="BD103" s="72">
        <v>0</v>
      </c>
      <c r="BE103" s="73">
        <v>0</v>
      </c>
    </row>
    <row r="104" spans="2:58" s="36" customFormat="1" ht="17.100000000000001" customHeight="1">
      <c r="B104" s="445"/>
      <c r="C104" s="198" t="s">
        <v>190</v>
      </c>
      <c r="D104" s="320"/>
      <c r="E104" s="320"/>
      <c r="F104" s="320"/>
      <c r="G104" s="320"/>
      <c r="H104" s="320"/>
      <c r="I104" s="320"/>
      <c r="J104" s="320"/>
      <c r="K104" s="320"/>
      <c r="L104" s="320"/>
      <c r="M104" s="320"/>
      <c r="N104" s="320"/>
      <c r="O104" s="320"/>
      <c r="P104" s="320"/>
      <c r="Q104" s="357">
        <v>0</v>
      </c>
      <c r="R104" s="320"/>
      <c r="S104" s="320"/>
      <c r="T104" s="320"/>
      <c r="U104" s="320"/>
      <c r="V104" s="320"/>
      <c r="W104" s="320"/>
      <c r="X104" s="320"/>
      <c r="Y104" s="357">
        <v>0</v>
      </c>
      <c r="Z104" s="320"/>
      <c r="AA104" s="323">
        <v>0</v>
      </c>
      <c r="AB104" s="351"/>
      <c r="AC104" s="35"/>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C104" s="73">
        <v>0</v>
      </c>
      <c r="BD104" s="72">
        <v>0</v>
      </c>
      <c r="BE104" s="73">
        <v>0</v>
      </c>
    </row>
    <row r="105" spans="2:58" s="36" customFormat="1" ht="17.100000000000001" customHeight="1">
      <c r="B105" s="445"/>
      <c r="C105" s="198" t="s">
        <v>106</v>
      </c>
      <c r="D105" s="320"/>
      <c r="E105" s="320"/>
      <c r="F105" s="320"/>
      <c r="G105" s="320"/>
      <c r="H105" s="320"/>
      <c r="I105" s="320"/>
      <c r="J105" s="320"/>
      <c r="K105" s="320"/>
      <c r="L105" s="320"/>
      <c r="M105" s="320"/>
      <c r="N105" s="320"/>
      <c r="O105" s="320"/>
      <c r="P105" s="320"/>
      <c r="Q105" s="357">
        <v>0</v>
      </c>
      <c r="R105" s="320"/>
      <c r="S105" s="320"/>
      <c r="T105" s="320"/>
      <c r="U105" s="320"/>
      <c r="V105" s="320"/>
      <c r="W105" s="320"/>
      <c r="X105" s="320"/>
      <c r="Y105" s="357">
        <v>0</v>
      </c>
      <c r="Z105" s="320"/>
      <c r="AA105" s="323">
        <v>0</v>
      </c>
      <c r="AB105" s="351"/>
      <c r="AC105" s="35"/>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C105" s="73">
        <v>0</v>
      </c>
      <c r="BD105" s="72">
        <v>0</v>
      </c>
      <c r="BE105" s="73">
        <v>0</v>
      </c>
    </row>
    <row r="106" spans="2:58" s="36" customFormat="1" ht="17.100000000000001" customHeight="1">
      <c r="B106" s="445"/>
      <c r="C106" s="451" t="s">
        <v>53</v>
      </c>
      <c r="D106" s="320"/>
      <c r="E106" s="320"/>
      <c r="F106" s="320"/>
      <c r="G106" s="320"/>
      <c r="H106" s="320"/>
      <c r="I106" s="320"/>
      <c r="J106" s="320"/>
      <c r="K106" s="320"/>
      <c r="L106" s="320"/>
      <c r="M106" s="320"/>
      <c r="N106" s="320"/>
      <c r="O106" s="320"/>
      <c r="P106" s="320"/>
      <c r="Q106" s="357">
        <v>0</v>
      </c>
      <c r="R106" s="320"/>
      <c r="S106" s="320"/>
      <c r="T106" s="320"/>
      <c r="U106" s="320"/>
      <c r="V106" s="320"/>
      <c r="W106" s="320"/>
      <c r="X106" s="320"/>
      <c r="Y106" s="357">
        <v>0</v>
      </c>
      <c r="Z106" s="320"/>
      <c r="AA106" s="323">
        <v>0</v>
      </c>
      <c r="AB106" s="351"/>
      <c r="AC106" s="35"/>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C106" s="73">
        <v>0</v>
      </c>
      <c r="BD106" s="72">
        <v>0</v>
      </c>
      <c r="BE106" s="73">
        <v>0</v>
      </c>
    </row>
    <row r="107" spans="2:58" s="36" customFormat="1" ht="17.100000000000001" customHeight="1">
      <c r="B107" s="445"/>
      <c r="C107" s="448" t="s">
        <v>162</v>
      </c>
      <c r="D107" s="320"/>
      <c r="E107" s="320"/>
      <c r="F107" s="320"/>
      <c r="G107" s="320"/>
      <c r="H107" s="320"/>
      <c r="I107" s="320"/>
      <c r="J107" s="320"/>
      <c r="K107" s="320"/>
      <c r="L107" s="320"/>
      <c r="M107" s="320"/>
      <c r="N107" s="320"/>
      <c r="O107" s="320"/>
      <c r="P107" s="320"/>
      <c r="Q107" s="357">
        <v>0</v>
      </c>
      <c r="R107" s="320"/>
      <c r="S107" s="320"/>
      <c r="T107" s="320"/>
      <c r="U107" s="320"/>
      <c r="V107" s="320"/>
      <c r="W107" s="320"/>
      <c r="X107" s="320"/>
      <c r="Y107" s="357">
        <v>0</v>
      </c>
      <c r="Z107" s="320"/>
      <c r="AA107" s="323">
        <v>0</v>
      </c>
      <c r="AB107" s="351"/>
      <c r="AC107" s="35"/>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C107" s="73"/>
      <c r="BD107" s="72"/>
      <c r="BE107" s="73">
        <v>0</v>
      </c>
    </row>
    <row r="108" spans="2:58" s="40" customFormat="1" ht="24.95" customHeight="1">
      <c r="B108" s="446"/>
      <c r="C108" s="195" t="s">
        <v>12</v>
      </c>
      <c r="D108" s="324"/>
      <c r="E108" s="324"/>
      <c r="F108" s="324"/>
      <c r="G108" s="324"/>
      <c r="H108" s="324"/>
      <c r="I108" s="324"/>
      <c r="J108" s="324"/>
      <c r="K108" s="324"/>
      <c r="L108" s="324"/>
      <c r="M108" s="324"/>
      <c r="N108" s="324"/>
      <c r="O108" s="324"/>
      <c r="P108" s="324"/>
      <c r="Q108" s="325">
        <v>0</v>
      </c>
      <c r="R108" s="324"/>
      <c r="S108" s="324"/>
      <c r="T108" s="324"/>
      <c r="U108" s="324"/>
      <c r="V108" s="324"/>
      <c r="W108" s="324"/>
      <c r="X108" s="324"/>
      <c r="Y108" s="325">
        <v>0</v>
      </c>
      <c r="Z108" s="324"/>
      <c r="AA108" s="323">
        <v>88.576130000000006</v>
      </c>
      <c r="AB108" s="352"/>
      <c r="AC108" s="39"/>
      <c r="AD108" s="253">
        <v>0</v>
      </c>
      <c r="AE108" s="253">
        <v>0</v>
      </c>
      <c r="AF108" s="253">
        <v>0</v>
      </c>
      <c r="AG108" s="253">
        <v>0</v>
      </c>
      <c r="AH108" s="253">
        <v>0</v>
      </c>
      <c r="AI108" s="253">
        <v>0</v>
      </c>
      <c r="AJ108" s="253">
        <v>0</v>
      </c>
      <c r="AK108" s="253">
        <v>0</v>
      </c>
      <c r="AL108" s="253">
        <v>0</v>
      </c>
      <c r="AM108" s="253">
        <v>0</v>
      </c>
      <c r="AN108" s="253">
        <v>0</v>
      </c>
      <c r="AO108" s="253">
        <v>0</v>
      </c>
      <c r="AP108" s="253">
        <v>0</v>
      </c>
      <c r="AQ108" s="253">
        <v>0</v>
      </c>
      <c r="AR108" s="253">
        <v>0</v>
      </c>
      <c r="AS108" s="253">
        <v>0</v>
      </c>
      <c r="AT108" s="253">
        <v>0</v>
      </c>
      <c r="AU108" s="253">
        <v>0</v>
      </c>
      <c r="AV108" s="253">
        <v>0</v>
      </c>
      <c r="AW108" s="253">
        <v>0</v>
      </c>
      <c r="AX108" s="253">
        <v>0</v>
      </c>
      <c r="AY108" s="253">
        <v>0</v>
      </c>
      <c r="AZ108" s="253">
        <v>0</v>
      </c>
      <c r="BA108" s="253">
        <v>0</v>
      </c>
      <c r="BC108" s="75">
        <v>0</v>
      </c>
      <c r="BD108" s="253">
        <v>0</v>
      </c>
      <c r="BE108" s="75">
        <v>0</v>
      </c>
    </row>
    <row r="109" spans="2:58" s="88" customFormat="1" ht="17.100000000000001" customHeight="1">
      <c r="B109" s="316"/>
      <c r="C109" s="198" t="s">
        <v>60</v>
      </c>
      <c r="D109" s="326"/>
      <c r="E109" s="326"/>
      <c r="F109" s="326"/>
      <c r="G109" s="326"/>
      <c r="H109" s="326"/>
      <c r="I109" s="326"/>
      <c r="J109" s="326"/>
      <c r="K109" s="326"/>
      <c r="L109" s="326"/>
      <c r="M109" s="326"/>
      <c r="N109" s="326"/>
      <c r="O109" s="326"/>
      <c r="P109" s="326"/>
      <c r="Q109" s="326">
        <v>0</v>
      </c>
      <c r="R109" s="326"/>
      <c r="S109" s="326"/>
      <c r="T109" s="326"/>
      <c r="U109" s="326"/>
      <c r="V109" s="326"/>
      <c r="W109" s="326"/>
      <c r="X109" s="326"/>
      <c r="Y109" s="326">
        <v>0</v>
      </c>
      <c r="Z109" s="326"/>
      <c r="AA109" s="323">
        <v>88.576130000000006</v>
      </c>
      <c r="AB109" s="354"/>
      <c r="AC109" s="87"/>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36"/>
      <c r="BC109" s="73">
        <v>0</v>
      </c>
      <c r="BD109" s="72">
        <v>0</v>
      </c>
      <c r="BE109" s="73">
        <v>0</v>
      </c>
      <c r="BF109" s="36"/>
    </row>
    <row r="110" spans="2:58" s="36" customFormat="1" ht="17.100000000000001" customHeight="1">
      <c r="B110" s="445"/>
      <c r="C110" s="198" t="s">
        <v>61</v>
      </c>
      <c r="D110" s="320"/>
      <c r="E110" s="320"/>
      <c r="F110" s="320"/>
      <c r="G110" s="320"/>
      <c r="H110" s="320"/>
      <c r="I110" s="320"/>
      <c r="J110" s="320"/>
      <c r="K110" s="320"/>
      <c r="L110" s="320"/>
      <c r="M110" s="320"/>
      <c r="N110" s="320"/>
      <c r="O110" s="320"/>
      <c r="P110" s="320"/>
      <c r="Q110" s="357">
        <v>0</v>
      </c>
      <c r="R110" s="320"/>
      <c r="S110" s="320"/>
      <c r="T110" s="320"/>
      <c r="U110" s="320"/>
      <c r="V110" s="320"/>
      <c r="W110" s="320"/>
      <c r="X110" s="320"/>
      <c r="Y110" s="357">
        <v>0</v>
      </c>
      <c r="Z110" s="320"/>
      <c r="AA110" s="323">
        <v>0</v>
      </c>
      <c r="AB110" s="351"/>
      <c r="AC110" s="35"/>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C110" s="73">
        <v>0</v>
      </c>
      <c r="BD110" s="72">
        <v>0</v>
      </c>
      <c r="BE110" s="73">
        <v>0</v>
      </c>
    </row>
    <row r="111" spans="2:58" s="40" customFormat="1" ht="30" customHeight="1">
      <c r="B111" s="449"/>
      <c r="C111" s="195" t="s">
        <v>45</v>
      </c>
      <c r="D111" s="325">
        <v>0</v>
      </c>
      <c r="E111" s="325">
        <v>0</v>
      </c>
      <c r="F111" s="325">
        <v>0</v>
      </c>
      <c r="G111" s="325">
        <v>0</v>
      </c>
      <c r="H111" s="325">
        <v>0</v>
      </c>
      <c r="I111" s="325">
        <v>0.26183400000000001</v>
      </c>
      <c r="J111" s="325">
        <v>0</v>
      </c>
      <c r="K111" s="325">
        <v>0</v>
      </c>
      <c r="L111" s="325">
        <v>0</v>
      </c>
      <c r="M111" s="325">
        <v>0</v>
      </c>
      <c r="N111" s="325">
        <v>0</v>
      </c>
      <c r="O111" s="325">
        <v>0</v>
      </c>
      <c r="P111" s="325">
        <v>0</v>
      </c>
      <c r="Q111" s="325">
        <v>0.26183400000000001</v>
      </c>
      <c r="R111" s="325">
        <v>0</v>
      </c>
      <c r="S111" s="325">
        <v>0</v>
      </c>
      <c r="T111" s="325">
        <v>0</v>
      </c>
      <c r="U111" s="325">
        <v>0</v>
      </c>
      <c r="V111" s="325">
        <v>0</v>
      </c>
      <c r="W111" s="325">
        <v>0</v>
      </c>
      <c r="X111" s="325">
        <v>5.96E-3</v>
      </c>
      <c r="Y111" s="325">
        <v>5.96E-3</v>
      </c>
      <c r="Z111" s="325">
        <v>0</v>
      </c>
      <c r="AA111" s="323">
        <v>638.64694500000007</v>
      </c>
      <c r="AB111" s="350"/>
      <c r="AC111" s="39"/>
      <c r="AD111" s="253">
        <v>0</v>
      </c>
      <c r="AE111" s="253">
        <v>0</v>
      </c>
      <c r="AF111" s="253">
        <v>0</v>
      </c>
      <c r="AG111" s="253">
        <v>0</v>
      </c>
      <c r="AH111" s="253">
        <v>0</v>
      </c>
      <c r="AI111" s="253">
        <v>0</v>
      </c>
      <c r="AJ111" s="253">
        <v>0</v>
      </c>
      <c r="AK111" s="253">
        <v>0</v>
      </c>
      <c r="AL111" s="253">
        <v>0</v>
      </c>
      <c r="AM111" s="253">
        <v>0</v>
      </c>
      <c r="AN111" s="253">
        <v>0</v>
      </c>
      <c r="AO111" s="253">
        <v>0</v>
      </c>
      <c r="AP111" s="253">
        <v>0</v>
      </c>
      <c r="AQ111" s="253">
        <v>0</v>
      </c>
      <c r="AR111" s="253">
        <v>0</v>
      </c>
      <c r="AS111" s="253">
        <v>0</v>
      </c>
      <c r="AT111" s="253">
        <v>0</v>
      </c>
      <c r="AU111" s="253">
        <v>0</v>
      </c>
      <c r="AV111" s="253">
        <v>0</v>
      </c>
      <c r="AW111" s="253">
        <v>0</v>
      </c>
      <c r="AX111" s="253">
        <v>0</v>
      </c>
      <c r="AY111" s="253">
        <v>0</v>
      </c>
      <c r="AZ111" s="253">
        <v>0</v>
      </c>
      <c r="BA111" s="253">
        <v>0</v>
      </c>
      <c r="BC111" s="75">
        <v>0</v>
      </c>
      <c r="BD111" s="253">
        <v>0</v>
      </c>
      <c r="BE111" s="75">
        <v>3.7601866065273271E-14</v>
      </c>
    </row>
    <row r="112" spans="2:58" s="88" customFormat="1" ht="17.100000000000001" customHeight="1">
      <c r="B112" s="316"/>
      <c r="C112" s="317" t="s">
        <v>174</v>
      </c>
      <c r="D112" s="326"/>
      <c r="E112" s="326"/>
      <c r="F112" s="326"/>
      <c r="G112" s="326"/>
      <c r="H112" s="326"/>
      <c r="I112" s="326"/>
      <c r="J112" s="326"/>
      <c r="K112" s="326"/>
      <c r="L112" s="326"/>
      <c r="M112" s="326"/>
      <c r="N112" s="326"/>
      <c r="O112" s="326"/>
      <c r="P112" s="326"/>
      <c r="Q112" s="326">
        <v>0</v>
      </c>
      <c r="R112" s="326"/>
      <c r="S112" s="326"/>
      <c r="T112" s="326"/>
      <c r="U112" s="326"/>
      <c r="V112" s="326"/>
      <c r="W112" s="326"/>
      <c r="X112" s="326"/>
      <c r="Y112" s="326">
        <v>0</v>
      </c>
      <c r="Z112" s="326"/>
      <c r="AA112" s="327">
        <v>32.341999999999999</v>
      </c>
      <c r="AB112" s="353"/>
      <c r="AC112" s="87"/>
      <c r="AD112" s="84">
        <v>0</v>
      </c>
      <c r="AE112" s="84">
        <v>0</v>
      </c>
      <c r="AF112" s="84">
        <v>0</v>
      </c>
      <c r="AG112" s="84">
        <v>0</v>
      </c>
      <c r="AH112" s="84">
        <v>0</v>
      </c>
      <c r="AI112" s="84">
        <v>0</v>
      </c>
      <c r="AJ112" s="84">
        <v>0</v>
      </c>
      <c r="AK112" s="84">
        <v>0</v>
      </c>
      <c r="AL112" s="84">
        <v>0</v>
      </c>
      <c r="AM112" s="84">
        <v>0</v>
      </c>
      <c r="AN112" s="84">
        <v>0</v>
      </c>
      <c r="AO112" s="84">
        <v>0</v>
      </c>
      <c r="AP112" s="84">
        <v>0</v>
      </c>
      <c r="AQ112" s="84">
        <v>0</v>
      </c>
      <c r="AR112" s="84">
        <v>0</v>
      </c>
      <c r="AS112" s="84">
        <v>0</v>
      </c>
      <c r="AT112" s="84">
        <v>0</v>
      </c>
      <c r="AU112" s="84">
        <v>0</v>
      </c>
      <c r="AV112" s="84">
        <v>0</v>
      </c>
      <c r="AW112" s="84">
        <v>0</v>
      </c>
      <c r="AX112" s="84">
        <v>0</v>
      </c>
      <c r="AY112" s="84">
        <v>0</v>
      </c>
      <c r="AZ112" s="84">
        <v>0</v>
      </c>
      <c r="BA112" s="84">
        <v>0</v>
      </c>
      <c r="BC112" s="84">
        <v>0</v>
      </c>
      <c r="BD112" s="254">
        <v>0</v>
      </c>
      <c r="BE112" s="84">
        <v>0</v>
      </c>
    </row>
    <row r="113" spans="2:57" s="88" customFormat="1" ht="17.100000000000001" customHeight="1">
      <c r="B113" s="318"/>
      <c r="C113" s="319" t="s">
        <v>175</v>
      </c>
      <c r="D113" s="328"/>
      <c r="E113" s="328"/>
      <c r="F113" s="328"/>
      <c r="G113" s="328"/>
      <c r="H113" s="328"/>
      <c r="I113" s="328"/>
      <c r="J113" s="328"/>
      <c r="K113" s="328"/>
      <c r="L113" s="328"/>
      <c r="M113" s="328"/>
      <c r="N113" s="328"/>
      <c r="O113" s="328"/>
      <c r="P113" s="328"/>
      <c r="Q113" s="326">
        <v>0</v>
      </c>
      <c r="R113" s="328"/>
      <c r="S113" s="328"/>
      <c r="T113" s="328"/>
      <c r="U113" s="328"/>
      <c r="V113" s="328"/>
      <c r="W113" s="328"/>
      <c r="X113" s="328"/>
      <c r="Y113" s="326">
        <v>0</v>
      </c>
      <c r="Z113" s="328"/>
      <c r="AA113" s="327">
        <v>30.219000000000001</v>
      </c>
      <c r="AB113" s="354"/>
      <c r="AC113" s="87"/>
      <c r="AD113" s="84">
        <v>0</v>
      </c>
      <c r="AE113" s="84">
        <v>0</v>
      </c>
      <c r="AF113" s="84">
        <v>0</v>
      </c>
      <c r="AG113" s="84">
        <v>0</v>
      </c>
      <c r="AH113" s="84">
        <v>0</v>
      </c>
      <c r="AI113" s="84">
        <v>0</v>
      </c>
      <c r="AJ113" s="84">
        <v>0</v>
      </c>
      <c r="AK113" s="84">
        <v>0</v>
      </c>
      <c r="AL113" s="84">
        <v>0</v>
      </c>
      <c r="AM113" s="84">
        <v>0</v>
      </c>
      <c r="AN113" s="84">
        <v>0</v>
      </c>
      <c r="AO113" s="84">
        <v>0</v>
      </c>
      <c r="AP113" s="84">
        <v>0</v>
      </c>
      <c r="AQ113" s="84">
        <v>0</v>
      </c>
      <c r="AR113" s="84">
        <v>0</v>
      </c>
      <c r="AS113" s="84">
        <v>0</v>
      </c>
      <c r="AT113" s="84">
        <v>0</v>
      </c>
      <c r="AU113" s="84">
        <v>0</v>
      </c>
      <c r="AV113" s="84">
        <v>0</v>
      </c>
      <c r="AW113" s="84">
        <v>0</v>
      </c>
      <c r="AX113" s="84">
        <v>0</v>
      </c>
      <c r="AY113" s="84">
        <v>0</v>
      </c>
      <c r="AZ113" s="84">
        <v>0</v>
      </c>
      <c r="BA113" s="84">
        <v>0</v>
      </c>
      <c r="BC113" s="84">
        <v>0</v>
      </c>
      <c r="BD113" s="254">
        <v>0</v>
      </c>
      <c r="BE113" s="84">
        <v>0</v>
      </c>
    </row>
    <row r="114" spans="2:57" s="40" customFormat="1" ht="30" customHeight="1">
      <c r="B114" s="450"/>
      <c r="C114" s="202" t="s">
        <v>18</v>
      </c>
      <c r="D114" s="333"/>
      <c r="E114" s="333"/>
      <c r="F114" s="333"/>
      <c r="G114" s="333"/>
      <c r="H114" s="333"/>
      <c r="I114" s="333"/>
      <c r="J114" s="333"/>
      <c r="K114" s="333"/>
      <c r="L114" s="333"/>
      <c r="M114" s="333"/>
      <c r="N114" s="333"/>
      <c r="O114" s="333"/>
      <c r="P114" s="333"/>
      <c r="Q114" s="335"/>
      <c r="R114" s="333"/>
      <c r="S114" s="333"/>
      <c r="T114" s="333"/>
      <c r="U114" s="333"/>
      <c r="V114" s="333"/>
      <c r="W114" s="333"/>
      <c r="X114" s="333"/>
      <c r="Y114" s="335"/>
      <c r="Z114" s="333"/>
      <c r="AA114" s="338"/>
      <c r="AB114" s="350"/>
      <c r="AC114" s="39"/>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C114" s="79"/>
      <c r="BD114" s="79"/>
      <c r="BE114" s="79"/>
    </row>
    <row r="115" spans="2:57" s="36" customFormat="1" ht="17.100000000000001" customHeight="1">
      <c r="B115" s="444"/>
      <c r="C115" s="183" t="s">
        <v>10</v>
      </c>
      <c r="D115" s="320"/>
      <c r="E115" s="320"/>
      <c r="F115" s="320"/>
      <c r="G115" s="320"/>
      <c r="H115" s="320"/>
      <c r="I115" s="320"/>
      <c r="J115" s="320"/>
      <c r="K115" s="320"/>
      <c r="L115" s="320"/>
      <c r="M115" s="320"/>
      <c r="N115" s="320"/>
      <c r="O115" s="320"/>
      <c r="P115" s="320"/>
      <c r="Q115" s="357">
        <v>0</v>
      </c>
      <c r="R115" s="320"/>
      <c r="S115" s="320"/>
      <c r="T115" s="320"/>
      <c r="U115" s="320"/>
      <c r="V115" s="320"/>
      <c r="W115" s="320"/>
      <c r="X115" s="320"/>
      <c r="Y115" s="357">
        <v>0</v>
      </c>
      <c r="Z115" s="320"/>
      <c r="AA115" s="323">
        <v>255.03298700000002</v>
      </c>
      <c r="AB115" s="351"/>
      <c r="AC115" s="35"/>
      <c r="AD115" s="72">
        <v>0</v>
      </c>
      <c r="AE115" s="72">
        <v>0</v>
      </c>
      <c r="AF115" s="72">
        <v>0</v>
      </c>
      <c r="AG115" s="72">
        <v>0</v>
      </c>
      <c r="AH115" s="72">
        <v>0</v>
      </c>
      <c r="AI115" s="72">
        <v>0</v>
      </c>
      <c r="AJ115" s="72">
        <v>0</v>
      </c>
      <c r="AK115" s="72">
        <v>0</v>
      </c>
      <c r="AL115" s="72">
        <v>0</v>
      </c>
      <c r="AM115" s="72">
        <v>0</v>
      </c>
      <c r="AN115" s="72">
        <v>0</v>
      </c>
      <c r="AO115" s="72">
        <v>0</v>
      </c>
      <c r="AP115" s="72">
        <v>0</v>
      </c>
      <c r="AQ115" s="72">
        <v>0</v>
      </c>
      <c r="AR115" s="72">
        <v>0</v>
      </c>
      <c r="AS115" s="72">
        <v>0</v>
      </c>
      <c r="AT115" s="72">
        <v>0</v>
      </c>
      <c r="AU115" s="72">
        <v>0</v>
      </c>
      <c r="AV115" s="72">
        <v>0</v>
      </c>
      <c r="AW115" s="72">
        <v>0</v>
      </c>
      <c r="AX115" s="72">
        <v>0</v>
      </c>
      <c r="AY115" s="72">
        <v>0</v>
      </c>
      <c r="AZ115" s="72">
        <v>0</v>
      </c>
      <c r="BA115" s="72">
        <v>0</v>
      </c>
      <c r="BC115" s="73">
        <v>0</v>
      </c>
      <c r="BD115" s="72">
        <v>0</v>
      </c>
      <c r="BE115" s="73">
        <v>7.9936057773011271E-15</v>
      </c>
    </row>
    <row r="116" spans="2:57" s="36" customFormat="1" ht="17.100000000000001" customHeight="1">
      <c r="B116" s="445"/>
      <c r="C116" s="198" t="s">
        <v>60</v>
      </c>
      <c r="D116" s="320"/>
      <c r="E116" s="320"/>
      <c r="F116" s="320"/>
      <c r="G116" s="320"/>
      <c r="H116" s="320"/>
      <c r="I116" s="320"/>
      <c r="J116" s="320"/>
      <c r="K116" s="320"/>
      <c r="L116" s="320"/>
      <c r="M116" s="320"/>
      <c r="N116" s="320"/>
      <c r="O116" s="320"/>
      <c r="P116" s="320"/>
      <c r="Q116" s="357">
        <v>0</v>
      </c>
      <c r="R116" s="320"/>
      <c r="S116" s="320"/>
      <c r="T116" s="320"/>
      <c r="U116" s="320"/>
      <c r="V116" s="320"/>
      <c r="W116" s="320"/>
      <c r="X116" s="320"/>
      <c r="Y116" s="357">
        <v>0</v>
      </c>
      <c r="Z116" s="320"/>
      <c r="AA116" s="323">
        <v>58.917862</v>
      </c>
      <c r="AB116" s="351"/>
      <c r="AC116" s="35"/>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C116" s="73">
        <v>0</v>
      </c>
      <c r="BD116" s="72">
        <v>0</v>
      </c>
      <c r="BE116" s="73">
        <v>0</v>
      </c>
    </row>
    <row r="117" spans="2:57" s="36" customFormat="1" ht="17.100000000000001" customHeight="1">
      <c r="B117" s="445"/>
      <c r="C117" s="198" t="s">
        <v>61</v>
      </c>
      <c r="D117" s="320"/>
      <c r="E117" s="320"/>
      <c r="F117" s="320"/>
      <c r="G117" s="320"/>
      <c r="H117" s="320"/>
      <c r="I117" s="320"/>
      <c r="J117" s="320"/>
      <c r="K117" s="320"/>
      <c r="L117" s="320"/>
      <c r="M117" s="320"/>
      <c r="N117" s="320"/>
      <c r="O117" s="320"/>
      <c r="P117" s="320"/>
      <c r="Q117" s="357">
        <v>0</v>
      </c>
      <c r="R117" s="320"/>
      <c r="S117" s="320"/>
      <c r="T117" s="320"/>
      <c r="U117" s="320"/>
      <c r="V117" s="320"/>
      <c r="W117" s="320"/>
      <c r="X117" s="320"/>
      <c r="Y117" s="357">
        <v>0</v>
      </c>
      <c r="Z117" s="320"/>
      <c r="AA117" s="323">
        <v>196.11512500000001</v>
      </c>
      <c r="AB117" s="351"/>
      <c r="AC117" s="35"/>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C117" s="73">
        <v>0</v>
      </c>
      <c r="BD117" s="72">
        <v>0</v>
      </c>
      <c r="BE117" s="73">
        <v>7.9936057773011271E-15</v>
      </c>
    </row>
    <row r="118" spans="2:57" s="36" customFormat="1" ht="30" customHeight="1">
      <c r="B118" s="444"/>
      <c r="C118" s="183" t="s">
        <v>11</v>
      </c>
      <c r="D118" s="320"/>
      <c r="E118" s="320"/>
      <c r="F118" s="320"/>
      <c r="G118" s="320"/>
      <c r="H118" s="320"/>
      <c r="I118" s="320"/>
      <c r="J118" s="320"/>
      <c r="K118" s="320"/>
      <c r="L118" s="320"/>
      <c r="M118" s="320"/>
      <c r="N118" s="320"/>
      <c r="O118" s="320"/>
      <c r="P118" s="320"/>
      <c r="Q118" s="357">
        <v>0</v>
      </c>
      <c r="R118" s="320"/>
      <c r="S118" s="320"/>
      <c r="T118" s="320"/>
      <c r="U118" s="320"/>
      <c r="V118" s="320"/>
      <c r="W118" s="320"/>
      <c r="X118" s="320"/>
      <c r="Y118" s="357">
        <v>0</v>
      </c>
      <c r="Z118" s="320"/>
      <c r="AA118" s="323">
        <v>69.65738300000001</v>
      </c>
      <c r="AB118" s="351"/>
      <c r="AC118" s="35"/>
      <c r="AD118" s="72">
        <v>0</v>
      </c>
      <c r="AE118" s="72">
        <v>0</v>
      </c>
      <c r="AF118" s="72">
        <v>0</v>
      </c>
      <c r="AG118" s="72">
        <v>0</v>
      </c>
      <c r="AH118" s="72">
        <v>0</v>
      </c>
      <c r="AI118" s="72">
        <v>0</v>
      </c>
      <c r="AJ118" s="72">
        <v>0</v>
      </c>
      <c r="AK118" s="72">
        <v>0</v>
      </c>
      <c r="AL118" s="72">
        <v>0</v>
      </c>
      <c r="AM118" s="72">
        <v>0</v>
      </c>
      <c r="AN118" s="72">
        <v>0</v>
      </c>
      <c r="AO118" s="72">
        <v>0</v>
      </c>
      <c r="AP118" s="72">
        <v>0</v>
      </c>
      <c r="AQ118" s="72">
        <v>0</v>
      </c>
      <c r="AR118" s="72">
        <v>0</v>
      </c>
      <c r="AS118" s="72">
        <v>0</v>
      </c>
      <c r="AT118" s="72">
        <v>0</v>
      </c>
      <c r="AU118" s="72">
        <v>0</v>
      </c>
      <c r="AV118" s="72">
        <v>0</v>
      </c>
      <c r="AW118" s="72">
        <v>0</v>
      </c>
      <c r="AX118" s="72">
        <v>0</v>
      </c>
      <c r="AY118" s="72">
        <v>0</v>
      </c>
      <c r="AZ118" s="72">
        <v>0</v>
      </c>
      <c r="BA118" s="72">
        <v>0</v>
      </c>
      <c r="BC118" s="73">
        <v>0</v>
      </c>
      <c r="BD118" s="72">
        <v>0</v>
      </c>
      <c r="BE118" s="73">
        <v>0</v>
      </c>
    </row>
    <row r="119" spans="2:57" s="36" customFormat="1" ht="17.100000000000001" customHeight="1">
      <c r="B119" s="444"/>
      <c r="C119" s="198" t="s">
        <v>60</v>
      </c>
      <c r="D119" s="320"/>
      <c r="E119" s="320"/>
      <c r="F119" s="320"/>
      <c r="G119" s="320"/>
      <c r="H119" s="320"/>
      <c r="I119" s="320"/>
      <c r="J119" s="320"/>
      <c r="K119" s="320"/>
      <c r="L119" s="320"/>
      <c r="M119" s="320"/>
      <c r="N119" s="320"/>
      <c r="O119" s="320"/>
      <c r="P119" s="320"/>
      <c r="Q119" s="357">
        <v>0</v>
      </c>
      <c r="R119" s="320"/>
      <c r="S119" s="320"/>
      <c r="T119" s="320"/>
      <c r="U119" s="320"/>
      <c r="V119" s="320"/>
      <c r="W119" s="320"/>
      <c r="X119" s="320"/>
      <c r="Y119" s="357">
        <v>0</v>
      </c>
      <c r="Z119" s="320"/>
      <c r="AA119" s="323">
        <v>14.636886000000001</v>
      </c>
      <c r="AB119" s="351"/>
      <c r="AC119" s="35"/>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C119" s="73">
        <v>0</v>
      </c>
      <c r="BD119" s="72">
        <v>0</v>
      </c>
      <c r="BE119" s="73">
        <v>0</v>
      </c>
    </row>
    <row r="120" spans="2:57" s="36" customFormat="1" ht="17.100000000000001" customHeight="1">
      <c r="B120" s="444"/>
      <c r="C120" s="198" t="s">
        <v>61</v>
      </c>
      <c r="D120" s="320"/>
      <c r="E120" s="320"/>
      <c r="F120" s="320"/>
      <c r="G120" s="320"/>
      <c r="H120" s="320"/>
      <c r="I120" s="320"/>
      <c r="J120" s="320"/>
      <c r="K120" s="320"/>
      <c r="L120" s="320"/>
      <c r="M120" s="320"/>
      <c r="N120" s="320"/>
      <c r="O120" s="320"/>
      <c r="P120" s="320"/>
      <c r="Q120" s="357">
        <v>0</v>
      </c>
      <c r="R120" s="320"/>
      <c r="S120" s="320"/>
      <c r="T120" s="320"/>
      <c r="U120" s="320"/>
      <c r="V120" s="320"/>
      <c r="W120" s="320"/>
      <c r="X120" s="320"/>
      <c r="Y120" s="357">
        <v>0</v>
      </c>
      <c r="Z120" s="320"/>
      <c r="AA120" s="323">
        <v>55.020496999999999</v>
      </c>
      <c r="AB120" s="351"/>
      <c r="AC120" s="35"/>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C120" s="73">
        <v>0</v>
      </c>
      <c r="BD120" s="72">
        <v>0</v>
      </c>
      <c r="BE120" s="73">
        <v>0</v>
      </c>
    </row>
    <row r="121" spans="2:57" s="36" customFormat="1" ht="17.100000000000001" customHeight="1">
      <c r="B121" s="445"/>
      <c r="C121" s="447" t="s">
        <v>105</v>
      </c>
      <c r="D121" s="320"/>
      <c r="E121" s="320"/>
      <c r="F121" s="320"/>
      <c r="G121" s="320"/>
      <c r="H121" s="320"/>
      <c r="I121" s="320"/>
      <c r="J121" s="320"/>
      <c r="K121" s="320"/>
      <c r="L121" s="320"/>
      <c r="M121" s="320"/>
      <c r="N121" s="320"/>
      <c r="O121" s="320"/>
      <c r="P121" s="320"/>
      <c r="Q121" s="357">
        <v>0</v>
      </c>
      <c r="R121" s="320"/>
      <c r="S121" s="320"/>
      <c r="T121" s="320"/>
      <c r="U121" s="320"/>
      <c r="V121" s="320"/>
      <c r="W121" s="320"/>
      <c r="X121" s="320"/>
      <c r="Y121" s="357">
        <v>0</v>
      </c>
      <c r="Z121" s="320"/>
      <c r="AA121" s="323">
        <v>67.697662000000008</v>
      </c>
      <c r="AB121" s="351"/>
      <c r="AC121" s="35"/>
      <c r="AD121" s="253">
        <v>0</v>
      </c>
      <c r="AE121" s="253">
        <v>0</v>
      </c>
      <c r="AF121" s="253">
        <v>0</v>
      </c>
      <c r="AG121" s="253">
        <v>0</v>
      </c>
      <c r="AH121" s="253">
        <v>0</v>
      </c>
      <c r="AI121" s="253">
        <v>0</v>
      </c>
      <c r="AJ121" s="253">
        <v>0</v>
      </c>
      <c r="AK121" s="253">
        <v>0</v>
      </c>
      <c r="AL121" s="253">
        <v>0</v>
      </c>
      <c r="AM121" s="253">
        <v>0</v>
      </c>
      <c r="AN121" s="253">
        <v>0</v>
      </c>
      <c r="AO121" s="253">
        <v>0</v>
      </c>
      <c r="AP121" s="253">
        <v>0</v>
      </c>
      <c r="AQ121" s="253">
        <v>0</v>
      </c>
      <c r="AR121" s="253">
        <v>0</v>
      </c>
      <c r="AS121" s="253">
        <v>0</v>
      </c>
      <c r="AT121" s="253">
        <v>0</v>
      </c>
      <c r="AU121" s="253">
        <v>0</v>
      </c>
      <c r="AV121" s="253">
        <v>0</v>
      </c>
      <c r="AW121" s="253">
        <v>0</v>
      </c>
      <c r="AX121" s="253">
        <v>0</v>
      </c>
      <c r="AY121" s="253">
        <v>0</v>
      </c>
      <c r="AZ121" s="253">
        <v>0</v>
      </c>
      <c r="BA121" s="253">
        <v>0</v>
      </c>
      <c r="BC121" s="73">
        <v>0</v>
      </c>
      <c r="BD121" s="72">
        <v>0</v>
      </c>
      <c r="BE121" s="73">
        <v>0</v>
      </c>
    </row>
    <row r="122" spans="2:57" s="36" customFormat="1" ht="17.100000000000001" customHeight="1">
      <c r="B122" s="445"/>
      <c r="C122" s="198" t="s">
        <v>75</v>
      </c>
      <c r="D122" s="320"/>
      <c r="E122" s="320"/>
      <c r="F122" s="320"/>
      <c r="G122" s="320"/>
      <c r="H122" s="320"/>
      <c r="I122" s="320"/>
      <c r="J122" s="320"/>
      <c r="K122" s="320"/>
      <c r="L122" s="320"/>
      <c r="M122" s="320"/>
      <c r="N122" s="320"/>
      <c r="O122" s="320"/>
      <c r="P122" s="320"/>
      <c r="Q122" s="357">
        <v>0</v>
      </c>
      <c r="R122" s="320"/>
      <c r="S122" s="320"/>
      <c r="T122" s="320"/>
      <c r="U122" s="320"/>
      <c r="V122" s="320"/>
      <c r="W122" s="320"/>
      <c r="X122" s="320"/>
      <c r="Y122" s="357">
        <v>0</v>
      </c>
      <c r="Z122" s="320"/>
      <c r="AA122" s="323">
        <v>1.959721</v>
      </c>
      <c r="AB122" s="351"/>
      <c r="AC122" s="35"/>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C122" s="73">
        <v>0</v>
      </c>
      <c r="BD122" s="72">
        <v>0</v>
      </c>
      <c r="BE122" s="73">
        <v>0</v>
      </c>
    </row>
    <row r="123" spans="2:57" s="36" customFormat="1" ht="17.100000000000001" customHeight="1">
      <c r="B123" s="445"/>
      <c r="C123" s="198" t="s">
        <v>190</v>
      </c>
      <c r="D123" s="320"/>
      <c r="E123" s="320"/>
      <c r="F123" s="320"/>
      <c r="G123" s="320"/>
      <c r="H123" s="320"/>
      <c r="I123" s="320"/>
      <c r="J123" s="320"/>
      <c r="K123" s="320"/>
      <c r="L123" s="320"/>
      <c r="M123" s="320"/>
      <c r="N123" s="320"/>
      <c r="O123" s="320"/>
      <c r="P123" s="320"/>
      <c r="Q123" s="357">
        <v>0</v>
      </c>
      <c r="R123" s="320"/>
      <c r="S123" s="320"/>
      <c r="T123" s="320"/>
      <c r="U123" s="320"/>
      <c r="V123" s="320"/>
      <c r="W123" s="320"/>
      <c r="X123" s="320"/>
      <c r="Y123" s="357">
        <v>0</v>
      </c>
      <c r="Z123" s="320"/>
      <c r="AA123" s="323">
        <v>0</v>
      </c>
      <c r="AB123" s="351"/>
      <c r="AC123" s="35"/>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C123" s="73">
        <v>0</v>
      </c>
      <c r="BD123" s="72">
        <v>0</v>
      </c>
      <c r="BE123" s="73">
        <v>0</v>
      </c>
    </row>
    <row r="124" spans="2:57" s="36" customFormat="1" ht="17.100000000000001" customHeight="1">
      <c r="B124" s="445"/>
      <c r="C124" s="198" t="s">
        <v>106</v>
      </c>
      <c r="D124" s="320"/>
      <c r="E124" s="320"/>
      <c r="F124" s="320"/>
      <c r="G124" s="320"/>
      <c r="H124" s="320"/>
      <c r="I124" s="320"/>
      <c r="J124" s="320"/>
      <c r="K124" s="320"/>
      <c r="L124" s="320"/>
      <c r="M124" s="320"/>
      <c r="N124" s="320"/>
      <c r="O124" s="320"/>
      <c r="P124" s="320"/>
      <c r="Q124" s="357">
        <v>0</v>
      </c>
      <c r="R124" s="320"/>
      <c r="S124" s="320"/>
      <c r="T124" s="320"/>
      <c r="U124" s="320"/>
      <c r="V124" s="320"/>
      <c r="W124" s="320"/>
      <c r="X124" s="320"/>
      <c r="Y124" s="357">
        <v>0</v>
      </c>
      <c r="Z124" s="320"/>
      <c r="AA124" s="323">
        <v>0</v>
      </c>
      <c r="AB124" s="351"/>
      <c r="AC124" s="35"/>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C124" s="73">
        <v>0</v>
      </c>
      <c r="BD124" s="72">
        <v>0</v>
      </c>
      <c r="BE124" s="73">
        <v>0</v>
      </c>
    </row>
    <row r="125" spans="2:57" s="36" customFormat="1" ht="17.100000000000001" customHeight="1">
      <c r="B125" s="445"/>
      <c r="C125" s="451" t="s">
        <v>53</v>
      </c>
      <c r="D125" s="320"/>
      <c r="E125" s="320"/>
      <c r="F125" s="320"/>
      <c r="G125" s="320"/>
      <c r="H125" s="320"/>
      <c r="I125" s="320"/>
      <c r="J125" s="320"/>
      <c r="K125" s="320"/>
      <c r="L125" s="320"/>
      <c r="M125" s="320"/>
      <c r="N125" s="320"/>
      <c r="O125" s="320"/>
      <c r="P125" s="320"/>
      <c r="Q125" s="357">
        <v>0</v>
      </c>
      <c r="R125" s="320"/>
      <c r="S125" s="320"/>
      <c r="T125" s="320"/>
      <c r="U125" s="320"/>
      <c r="V125" s="320"/>
      <c r="W125" s="320"/>
      <c r="X125" s="320"/>
      <c r="Y125" s="357">
        <v>0</v>
      </c>
      <c r="Z125" s="320"/>
      <c r="AA125" s="323">
        <v>0</v>
      </c>
      <c r="AB125" s="351"/>
      <c r="AC125" s="35"/>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C125" s="73">
        <v>0</v>
      </c>
      <c r="BD125" s="72">
        <v>0</v>
      </c>
      <c r="BE125" s="73">
        <v>0</v>
      </c>
    </row>
    <row r="126" spans="2:57" s="36" customFormat="1" ht="17.100000000000001" customHeight="1">
      <c r="B126" s="445"/>
      <c r="C126" s="448" t="s">
        <v>162</v>
      </c>
      <c r="D126" s="320"/>
      <c r="E126" s="320"/>
      <c r="F126" s="320"/>
      <c r="G126" s="320"/>
      <c r="H126" s="320"/>
      <c r="I126" s="320"/>
      <c r="J126" s="320"/>
      <c r="K126" s="320"/>
      <c r="L126" s="320"/>
      <c r="M126" s="320"/>
      <c r="N126" s="320"/>
      <c r="O126" s="320"/>
      <c r="P126" s="320"/>
      <c r="Q126" s="357">
        <v>0</v>
      </c>
      <c r="R126" s="320"/>
      <c r="S126" s="320"/>
      <c r="T126" s="320"/>
      <c r="U126" s="320"/>
      <c r="V126" s="320"/>
      <c r="W126" s="320"/>
      <c r="X126" s="320"/>
      <c r="Y126" s="357">
        <v>0</v>
      </c>
      <c r="Z126" s="320"/>
      <c r="AA126" s="323">
        <v>0</v>
      </c>
      <c r="AB126" s="351"/>
      <c r="AC126" s="35"/>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C126" s="73"/>
      <c r="BD126" s="72"/>
      <c r="BE126" s="73">
        <v>0</v>
      </c>
    </row>
    <row r="127" spans="2:57" s="40" customFormat="1" ht="24.95" customHeight="1">
      <c r="B127" s="446"/>
      <c r="C127" s="195" t="s">
        <v>12</v>
      </c>
      <c r="D127" s="324"/>
      <c r="E127" s="324"/>
      <c r="F127" s="324">
        <v>5.5065999999999997E-2</v>
      </c>
      <c r="G127" s="324"/>
      <c r="H127" s="324"/>
      <c r="I127" s="324">
        <v>1.900938</v>
      </c>
      <c r="J127" s="324"/>
      <c r="K127" s="324"/>
      <c r="L127" s="324"/>
      <c r="M127" s="324"/>
      <c r="N127" s="324"/>
      <c r="O127" s="324"/>
      <c r="P127" s="324"/>
      <c r="Q127" s="325">
        <v>1.9560040000000001</v>
      </c>
      <c r="R127" s="324"/>
      <c r="S127" s="324"/>
      <c r="T127" s="324"/>
      <c r="U127" s="324"/>
      <c r="V127" s="324"/>
      <c r="W127" s="324"/>
      <c r="X127" s="324">
        <v>5.96E-3</v>
      </c>
      <c r="Y127" s="325">
        <v>5.96E-3</v>
      </c>
      <c r="Z127" s="324"/>
      <c r="AA127" s="323">
        <v>2972.6354090000004</v>
      </c>
      <c r="AB127" s="352"/>
      <c r="AC127" s="39"/>
      <c r="AD127" s="253">
        <v>0</v>
      </c>
      <c r="AE127" s="253">
        <v>0</v>
      </c>
      <c r="AF127" s="253">
        <v>0</v>
      </c>
      <c r="AG127" s="253">
        <v>0</v>
      </c>
      <c r="AH127" s="253">
        <v>0</v>
      </c>
      <c r="AI127" s="253">
        <v>0</v>
      </c>
      <c r="AJ127" s="253">
        <v>0</v>
      </c>
      <c r="AK127" s="253">
        <v>0</v>
      </c>
      <c r="AL127" s="253">
        <v>0</v>
      </c>
      <c r="AM127" s="253">
        <v>0</v>
      </c>
      <c r="AN127" s="253">
        <v>0</v>
      </c>
      <c r="AO127" s="253">
        <v>0</v>
      </c>
      <c r="AP127" s="253">
        <v>0</v>
      </c>
      <c r="AQ127" s="253">
        <v>0</v>
      </c>
      <c r="AR127" s="253">
        <v>0</v>
      </c>
      <c r="AS127" s="253">
        <v>0</v>
      </c>
      <c r="AT127" s="253">
        <v>0</v>
      </c>
      <c r="AU127" s="253">
        <v>0</v>
      </c>
      <c r="AV127" s="253">
        <v>0</v>
      </c>
      <c r="AW127" s="253">
        <v>0</v>
      </c>
      <c r="AX127" s="253">
        <v>0</v>
      </c>
      <c r="AY127" s="253">
        <v>0</v>
      </c>
      <c r="AZ127" s="253">
        <v>0</v>
      </c>
      <c r="BA127" s="253">
        <v>0</v>
      </c>
      <c r="BC127" s="75">
        <v>0</v>
      </c>
      <c r="BD127" s="253">
        <v>0</v>
      </c>
      <c r="BE127" s="75">
        <v>2.7885332931631979E-13</v>
      </c>
    </row>
    <row r="128" spans="2:57" s="88" customFormat="1" ht="17.100000000000001" customHeight="1">
      <c r="B128" s="316"/>
      <c r="C128" s="198" t="s">
        <v>60</v>
      </c>
      <c r="D128" s="326"/>
      <c r="E128" s="326"/>
      <c r="F128" s="326">
        <v>5.5065999999999997E-2</v>
      </c>
      <c r="G128" s="326"/>
      <c r="H128" s="326"/>
      <c r="I128" s="326">
        <v>1.900938</v>
      </c>
      <c r="J128" s="326"/>
      <c r="K128" s="326"/>
      <c r="L128" s="326"/>
      <c r="M128" s="326"/>
      <c r="N128" s="326"/>
      <c r="O128" s="326"/>
      <c r="P128" s="326"/>
      <c r="Q128" s="326">
        <v>1.9560040000000001</v>
      </c>
      <c r="R128" s="326"/>
      <c r="S128" s="326"/>
      <c r="T128" s="326"/>
      <c r="U128" s="326"/>
      <c r="V128" s="326"/>
      <c r="W128" s="326"/>
      <c r="X128" s="326">
        <v>5.96E-3</v>
      </c>
      <c r="Y128" s="326">
        <v>5.96E-3</v>
      </c>
      <c r="Z128" s="326"/>
      <c r="AA128" s="323">
        <v>2967.3118070000005</v>
      </c>
      <c r="AB128" s="354"/>
      <c r="AC128" s="87"/>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C128" s="73">
        <v>0</v>
      </c>
      <c r="BD128" s="72">
        <v>0</v>
      </c>
      <c r="BE128" s="73">
        <v>7.9901363303491735E-14</v>
      </c>
    </row>
    <row r="129" spans="2:58" s="36" customFormat="1" ht="17.100000000000001" customHeight="1">
      <c r="B129" s="445"/>
      <c r="C129" s="198" t="s">
        <v>61</v>
      </c>
      <c r="D129" s="320"/>
      <c r="E129" s="320"/>
      <c r="F129" s="320"/>
      <c r="G129" s="320"/>
      <c r="H129" s="320"/>
      <c r="I129" s="320"/>
      <c r="J129" s="320"/>
      <c r="K129" s="320"/>
      <c r="L129" s="320"/>
      <c r="M129" s="320"/>
      <c r="N129" s="320"/>
      <c r="O129" s="320"/>
      <c r="P129" s="320"/>
      <c r="Q129" s="357">
        <v>0</v>
      </c>
      <c r="R129" s="320"/>
      <c r="S129" s="320"/>
      <c r="T129" s="320"/>
      <c r="U129" s="320"/>
      <c r="V129" s="320"/>
      <c r="W129" s="320"/>
      <c r="X129" s="320"/>
      <c r="Y129" s="357">
        <v>0</v>
      </c>
      <c r="Z129" s="320"/>
      <c r="AA129" s="323">
        <v>5.3236019999999993</v>
      </c>
      <c r="AB129" s="351"/>
      <c r="AC129" s="35"/>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C129" s="73">
        <v>0</v>
      </c>
      <c r="BD129" s="72">
        <v>0</v>
      </c>
      <c r="BE129" s="73">
        <v>-3.4520997171938461E-16</v>
      </c>
    </row>
    <row r="130" spans="2:58" s="40" customFormat="1" ht="30" customHeight="1">
      <c r="B130" s="449"/>
      <c r="C130" s="195" t="s">
        <v>46</v>
      </c>
      <c r="D130" s="325">
        <v>0</v>
      </c>
      <c r="E130" s="325">
        <v>0</v>
      </c>
      <c r="F130" s="325">
        <v>5.5065999999999997E-2</v>
      </c>
      <c r="G130" s="325">
        <v>0</v>
      </c>
      <c r="H130" s="325">
        <v>0</v>
      </c>
      <c r="I130" s="325">
        <v>1.900938</v>
      </c>
      <c r="J130" s="325">
        <v>0</v>
      </c>
      <c r="K130" s="325">
        <v>0</v>
      </c>
      <c r="L130" s="325">
        <v>0</v>
      </c>
      <c r="M130" s="325">
        <v>0</v>
      </c>
      <c r="N130" s="325">
        <v>0</v>
      </c>
      <c r="O130" s="325">
        <v>0</v>
      </c>
      <c r="P130" s="325">
        <v>0</v>
      </c>
      <c r="Q130" s="325">
        <v>1.9560040000000001</v>
      </c>
      <c r="R130" s="325">
        <v>0</v>
      </c>
      <c r="S130" s="325">
        <v>0</v>
      </c>
      <c r="T130" s="325">
        <v>0</v>
      </c>
      <c r="U130" s="325">
        <v>0</v>
      </c>
      <c r="V130" s="325">
        <v>0</v>
      </c>
      <c r="W130" s="325">
        <v>0</v>
      </c>
      <c r="X130" s="325">
        <v>5.96E-3</v>
      </c>
      <c r="Y130" s="325">
        <v>5.96E-3</v>
      </c>
      <c r="Z130" s="325">
        <v>0</v>
      </c>
      <c r="AA130" s="323">
        <v>3297.3257790000002</v>
      </c>
      <c r="AB130" s="350"/>
      <c r="AC130" s="39"/>
      <c r="AD130" s="253">
        <v>0</v>
      </c>
      <c r="AE130" s="253">
        <v>0</v>
      </c>
      <c r="AF130" s="253">
        <v>0</v>
      </c>
      <c r="AG130" s="253">
        <v>0</v>
      </c>
      <c r="AH130" s="253">
        <v>0</v>
      </c>
      <c r="AI130" s="253">
        <v>0</v>
      </c>
      <c r="AJ130" s="253">
        <v>0</v>
      </c>
      <c r="AK130" s="253">
        <v>0</v>
      </c>
      <c r="AL130" s="253">
        <v>0</v>
      </c>
      <c r="AM130" s="253">
        <v>0</v>
      </c>
      <c r="AN130" s="253">
        <v>0</v>
      </c>
      <c r="AO130" s="253">
        <v>0</v>
      </c>
      <c r="AP130" s="253">
        <v>0</v>
      </c>
      <c r="AQ130" s="253">
        <v>0</v>
      </c>
      <c r="AR130" s="253">
        <v>0</v>
      </c>
      <c r="AS130" s="253">
        <v>0</v>
      </c>
      <c r="AT130" s="253">
        <v>0</v>
      </c>
      <c r="AU130" s="253">
        <v>0</v>
      </c>
      <c r="AV130" s="253">
        <v>0</v>
      </c>
      <c r="AW130" s="253">
        <v>0</v>
      </c>
      <c r="AX130" s="253">
        <v>0</v>
      </c>
      <c r="AY130" s="253">
        <v>0</v>
      </c>
      <c r="AZ130" s="253">
        <v>0</v>
      </c>
      <c r="BA130" s="253">
        <v>0</v>
      </c>
      <c r="BC130" s="75">
        <v>0</v>
      </c>
      <c r="BD130" s="253">
        <v>0</v>
      </c>
      <c r="BE130" s="75">
        <v>1.2253392744909775E-13</v>
      </c>
    </row>
    <row r="131" spans="2:58" s="88" customFormat="1" ht="17.100000000000001" customHeight="1">
      <c r="B131" s="316"/>
      <c r="C131" s="317" t="s">
        <v>174</v>
      </c>
      <c r="D131" s="326"/>
      <c r="E131" s="326"/>
      <c r="F131" s="326"/>
      <c r="G131" s="326"/>
      <c r="H131" s="326"/>
      <c r="I131" s="326"/>
      <c r="J131" s="326"/>
      <c r="K131" s="326"/>
      <c r="L131" s="326"/>
      <c r="M131" s="326"/>
      <c r="N131" s="326"/>
      <c r="O131" s="326"/>
      <c r="P131" s="326"/>
      <c r="Q131" s="326">
        <v>0</v>
      </c>
      <c r="R131" s="326"/>
      <c r="S131" s="326"/>
      <c r="T131" s="326"/>
      <c r="U131" s="326"/>
      <c r="V131" s="326"/>
      <c r="W131" s="326"/>
      <c r="X131" s="326"/>
      <c r="Y131" s="326">
        <v>0</v>
      </c>
      <c r="Z131" s="326"/>
      <c r="AA131" s="327">
        <v>45.914000000000001</v>
      </c>
      <c r="AB131" s="353"/>
      <c r="AC131" s="87"/>
      <c r="AD131" s="84">
        <v>0</v>
      </c>
      <c r="AE131" s="84">
        <v>0</v>
      </c>
      <c r="AF131" s="84">
        <v>0</v>
      </c>
      <c r="AG131" s="84">
        <v>0</v>
      </c>
      <c r="AH131" s="84">
        <v>0</v>
      </c>
      <c r="AI131" s="84">
        <v>0</v>
      </c>
      <c r="AJ131" s="84">
        <v>0</v>
      </c>
      <c r="AK131" s="84">
        <v>0</v>
      </c>
      <c r="AL131" s="84">
        <v>0</v>
      </c>
      <c r="AM131" s="84">
        <v>0</v>
      </c>
      <c r="AN131" s="84">
        <v>0</v>
      </c>
      <c r="AO131" s="84">
        <v>0</v>
      </c>
      <c r="AP131" s="84">
        <v>0</v>
      </c>
      <c r="AQ131" s="84">
        <v>0</v>
      </c>
      <c r="AR131" s="84">
        <v>0</v>
      </c>
      <c r="AS131" s="84">
        <v>0</v>
      </c>
      <c r="AT131" s="84">
        <v>0</v>
      </c>
      <c r="AU131" s="84">
        <v>0</v>
      </c>
      <c r="AV131" s="84">
        <v>0</v>
      </c>
      <c r="AW131" s="84">
        <v>0</v>
      </c>
      <c r="AX131" s="84">
        <v>0</v>
      </c>
      <c r="AY131" s="84">
        <v>0</v>
      </c>
      <c r="AZ131" s="84">
        <v>0</v>
      </c>
      <c r="BA131" s="84">
        <v>0</v>
      </c>
      <c r="BC131" s="84">
        <v>0</v>
      </c>
      <c r="BD131" s="254">
        <v>0</v>
      </c>
      <c r="BE131" s="84">
        <v>0</v>
      </c>
    </row>
    <row r="132" spans="2:58" s="88" customFormat="1" ht="17.100000000000001" customHeight="1">
      <c r="B132" s="318"/>
      <c r="C132" s="319" t="s">
        <v>175</v>
      </c>
      <c r="D132" s="328"/>
      <c r="E132" s="328"/>
      <c r="F132" s="328">
        <v>1.9342999999999999E-2</v>
      </c>
      <c r="G132" s="328"/>
      <c r="H132" s="328"/>
      <c r="I132" s="328">
        <v>0.26183400000000001</v>
      </c>
      <c r="J132" s="328"/>
      <c r="K132" s="328"/>
      <c r="L132" s="328"/>
      <c r="M132" s="328"/>
      <c r="N132" s="328"/>
      <c r="O132" s="328"/>
      <c r="P132" s="328"/>
      <c r="Q132" s="326">
        <v>0.28117700000000001</v>
      </c>
      <c r="R132" s="328"/>
      <c r="S132" s="328"/>
      <c r="T132" s="328"/>
      <c r="U132" s="328"/>
      <c r="V132" s="328"/>
      <c r="W132" s="328"/>
      <c r="X132" s="328">
        <v>5.96E-3</v>
      </c>
      <c r="Y132" s="326">
        <v>5.96E-3</v>
      </c>
      <c r="Z132" s="328"/>
      <c r="AA132" s="327">
        <v>60.073327000000006</v>
      </c>
      <c r="AB132" s="354"/>
      <c r="AC132" s="87"/>
      <c r="AD132" s="84">
        <v>0</v>
      </c>
      <c r="AE132" s="84">
        <v>0</v>
      </c>
      <c r="AF132" s="84">
        <v>0</v>
      </c>
      <c r="AG132" s="84">
        <v>0</v>
      </c>
      <c r="AH132" s="84">
        <v>0</v>
      </c>
      <c r="AI132" s="84">
        <v>0</v>
      </c>
      <c r="AJ132" s="84">
        <v>0</v>
      </c>
      <c r="AK132" s="84">
        <v>0</v>
      </c>
      <c r="AL132" s="84">
        <v>0</v>
      </c>
      <c r="AM132" s="84">
        <v>0</v>
      </c>
      <c r="AN132" s="84">
        <v>0</v>
      </c>
      <c r="AO132" s="84">
        <v>0</v>
      </c>
      <c r="AP132" s="84">
        <v>0</v>
      </c>
      <c r="AQ132" s="84">
        <v>0</v>
      </c>
      <c r="AR132" s="84">
        <v>0</v>
      </c>
      <c r="AS132" s="84">
        <v>0</v>
      </c>
      <c r="AT132" s="84">
        <v>0</v>
      </c>
      <c r="AU132" s="84">
        <v>0</v>
      </c>
      <c r="AV132" s="84">
        <v>0</v>
      </c>
      <c r="AW132" s="84">
        <v>0</v>
      </c>
      <c r="AX132" s="84">
        <v>0</v>
      </c>
      <c r="AY132" s="84">
        <v>0</v>
      </c>
      <c r="AZ132" s="84">
        <v>0</v>
      </c>
      <c r="BA132" s="84">
        <v>0</v>
      </c>
      <c r="BC132" s="84">
        <v>0</v>
      </c>
      <c r="BD132" s="254">
        <v>0</v>
      </c>
      <c r="BE132" s="84">
        <v>3.0739299994309022E-15</v>
      </c>
    </row>
    <row r="133" spans="2:58" s="40" customFormat="1" ht="30" customHeight="1">
      <c r="B133" s="450"/>
      <c r="C133" s="202" t="s">
        <v>19</v>
      </c>
      <c r="D133" s="335">
        <v>0</v>
      </c>
      <c r="E133" s="335">
        <v>0</v>
      </c>
      <c r="F133" s="335">
        <v>5.5065999999999997E-2</v>
      </c>
      <c r="G133" s="335">
        <v>0</v>
      </c>
      <c r="H133" s="335">
        <v>0</v>
      </c>
      <c r="I133" s="335">
        <v>2.1627719999999999</v>
      </c>
      <c r="J133" s="335">
        <v>0</v>
      </c>
      <c r="K133" s="335">
        <v>0</v>
      </c>
      <c r="L133" s="335">
        <v>0</v>
      </c>
      <c r="M133" s="335">
        <v>0</v>
      </c>
      <c r="N133" s="335">
        <v>0</v>
      </c>
      <c r="O133" s="335">
        <v>0</v>
      </c>
      <c r="P133" s="335">
        <v>0</v>
      </c>
      <c r="Q133" s="335">
        <v>2.217838</v>
      </c>
      <c r="R133" s="335">
        <v>0</v>
      </c>
      <c r="S133" s="335">
        <v>0</v>
      </c>
      <c r="T133" s="335">
        <v>0</v>
      </c>
      <c r="U133" s="335">
        <v>0</v>
      </c>
      <c r="V133" s="335">
        <v>0</v>
      </c>
      <c r="W133" s="335">
        <v>0</v>
      </c>
      <c r="X133" s="335">
        <v>1.192E-2</v>
      </c>
      <c r="Y133" s="335">
        <v>1.192E-2</v>
      </c>
      <c r="Z133" s="335">
        <v>0</v>
      </c>
      <c r="AA133" s="556">
        <v>3935.9727239999997</v>
      </c>
      <c r="AB133" s="350"/>
      <c r="AC133" s="39"/>
      <c r="AD133" s="253">
        <v>0</v>
      </c>
      <c r="AE133" s="253">
        <v>0</v>
      </c>
      <c r="AF133" s="253">
        <v>0</v>
      </c>
      <c r="AG133" s="253">
        <v>0</v>
      </c>
      <c r="AH133" s="253">
        <v>0</v>
      </c>
      <c r="AI133" s="253">
        <v>0</v>
      </c>
      <c r="AJ133" s="253">
        <v>0</v>
      </c>
      <c r="AK133" s="253">
        <v>0</v>
      </c>
      <c r="AL133" s="253">
        <v>0</v>
      </c>
      <c r="AM133" s="253">
        <v>0</v>
      </c>
      <c r="AN133" s="253">
        <v>0</v>
      </c>
      <c r="AO133" s="253">
        <v>0</v>
      </c>
      <c r="AP133" s="253">
        <v>0</v>
      </c>
      <c r="AQ133" s="253">
        <v>0</v>
      </c>
      <c r="AR133" s="253">
        <v>0</v>
      </c>
      <c r="AS133" s="253">
        <v>0</v>
      </c>
      <c r="AT133" s="253">
        <v>0</v>
      </c>
      <c r="AU133" s="253">
        <v>0</v>
      </c>
      <c r="AV133" s="253">
        <v>0</v>
      </c>
      <c r="AW133" s="253">
        <v>0</v>
      </c>
      <c r="AX133" s="253">
        <v>0</v>
      </c>
      <c r="AY133" s="253">
        <v>0</v>
      </c>
      <c r="AZ133" s="253">
        <v>0</v>
      </c>
      <c r="BA133" s="253">
        <v>0</v>
      </c>
      <c r="BC133" s="75">
        <v>0</v>
      </c>
      <c r="BD133" s="253">
        <v>0</v>
      </c>
      <c r="BE133" s="75">
        <v>6.0770832810419506E-14</v>
      </c>
    </row>
    <row r="134" spans="2:58" s="40" customFormat="1" ht="30" customHeight="1">
      <c r="B134" s="450"/>
      <c r="C134" s="202" t="s">
        <v>366</v>
      </c>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46"/>
      <c r="AB134" s="350"/>
      <c r="AC134" s="39"/>
      <c r="AD134" s="253"/>
      <c r="AE134" s="253"/>
      <c r="AF134" s="253"/>
      <c r="AG134" s="253"/>
      <c r="AH134" s="253"/>
      <c r="AI134" s="253"/>
      <c r="AJ134" s="253"/>
      <c r="AK134" s="253"/>
      <c r="AL134" s="253"/>
      <c r="AM134" s="253"/>
      <c r="AN134" s="253"/>
      <c r="AO134" s="253"/>
      <c r="AP134" s="253"/>
      <c r="AQ134" s="253"/>
      <c r="AR134" s="253"/>
      <c r="AS134" s="253"/>
      <c r="AT134" s="253"/>
      <c r="AU134" s="253"/>
      <c r="AV134" s="253"/>
      <c r="AW134" s="253"/>
      <c r="AX134" s="253"/>
      <c r="AY134" s="253"/>
      <c r="AZ134" s="253"/>
      <c r="BA134" s="253"/>
      <c r="BC134" s="75"/>
      <c r="BD134" s="253"/>
      <c r="BE134" s="75"/>
    </row>
    <row r="135" spans="2:58" s="40" customFormat="1" ht="30" customHeight="1">
      <c r="B135" s="450"/>
      <c r="C135" s="202" t="s">
        <v>20</v>
      </c>
      <c r="D135" s="335">
        <v>195.79527000000002</v>
      </c>
      <c r="E135" s="335">
        <v>172.992279</v>
      </c>
      <c r="F135" s="335">
        <v>677.00564299999996</v>
      </c>
      <c r="G135" s="335">
        <v>10.325398</v>
      </c>
      <c r="H135" s="335">
        <v>5.0788999999999994E-2</v>
      </c>
      <c r="I135" s="335">
        <v>780.81485499999997</v>
      </c>
      <c r="J135" s="335">
        <v>0</v>
      </c>
      <c r="K135" s="335">
        <v>479.44633600000003</v>
      </c>
      <c r="L135" s="335">
        <v>100.92122499999999</v>
      </c>
      <c r="M135" s="335">
        <v>55.667857999999995</v>
      </c>
      <c r="N135" s="335">
        <v>77.612487000000002</v>
      </c>
      <c r="O135" s="335">
        <v>0.14856900000000001</v>
      </c>
      <c r="P135" s="335">
        <v>70.511362999999989</v>
      </c>
      <c r="Q135" s="335">
        <v>2621.2920719999997</v>
      </c>
      <c r="R135" s="335">
        <v>138.659592</v>
      </c>
      <c r="S135" s="335">
        <v>0</v>
      </c>
      <c r="T135" s="335">
        <v>2.4774389999999999</v>
      </c>
      <c r="U135" s="335">
        <v>9.3925830000000001</v>
      </c>
      <c r="V135" s="335">
        <v>0</v>
      </c>
      <c r="W135" s="335">
        <v>0</v>
      </c>
      <c r="X135" s="335">
        <v>461.65207299999997</v>
      </c>
      <c r="Y135" s="335">
        <v>612.18168700000001</v>
      </c>
      <c r="Z135" s="335">
        <v>679.30172900000002</v>
      </c>
      <c r="AA135" s="346">
        <v>1195785.6151410001</v>
      </c>
      <c r="AB135" s="350"/>
      <c r="AC135" s="39"/>
      <c r="AD135" s="253">
        <v>-1.4210854715202004E-14</v>
      </c>
      <c r="AE135" s="253">
        <v>-1.4210854715202004E-14</v>
      </c>
      <c r="AF135" s="253">
        <v>1.0720591081536668E-14</v>
      </c>
      <c r="AG135" s="253">
        <v>0</v>
      </c>
      <c r="AH135" s="253">
        <v>0</v>
      </c>
      <c r="AI135" s="253">
        <v>1.8207657603852567E-14</v>
      </c>
      <c r="AJ135" s="253">
        <v>0</v>
      </c>
      <c r="AK135" s="253">
        <v>0</v>
      </c>
      <c r="AL135" s="253">
        <v>0</v>
      </c>
      <c r="AM135" s="253">
        <v>0</v>
      </c>
      <c r="AN135" s="253">
        <v>0</v>
      </c>
      <c r="AO135" s="253">
        <v>0</v>
      </c>
      <c r="AP135" s="253">
        <v>-6.2172489379008766E-15</v>
      </c>
      <c r="AQ135" s="253">
        <v>-1.9850787680297799E-13</v>
      </c>
      <c r="AR135" s="253">
        <v>0</v>
      </c>
      <c r="AS135" s="253">
        <v>0</v>
      </c>
      <c r="AT135" s="253">
        <v>0</v>
      </c>
      <c r="AU135" s="253">
        <v>0</v>
      </c>
      <c r="AV135" s="253">
        <v>0</v>
      </c>
      <c r="AW135" s="253">
        <v>0</v>
      </c>
      <c r="AX135" s="253">
        <v>-2.4938384690642579E-14</v>
      </c>
      <c r="AY135" s="253">
        <v>3.1905034170165436E-14</v>
      </c>
      <c r="AZ135" s="253">
        <v>7.1054273576010019E-15</v>
      </c>
      <c r="BA135" s="253">
        <v>2.1464074961841106E-10</v>
      </c>
      <c r="BC135" s="75">
        <v>0</v>
      </c>
      <c r="BD135" s="253">
        <v>0</v>
      </c>
      <c r="BE135" s="75">
        <v>-7.3214323492720723E-11</v>
      </c>
      <c r="BF135" s="88"/>
    </row>
    <row r="136" spans="2:58" s="88" customFormat="1" ht="17.100000000000001" customHeight="1">
      <c r="B136" s="316"/>
      <c r="C136" s="317" t="s">
        <v>174</v>
      </c>
      <c r="D136" s="326">
        <v>0</v>
      </c>
      <c r="E136" s="326">
        <v>0</v>
      </c>
      <c r="F136" s="326">
        <v>0</v>
      </c>
      <c r="G136" s="326">
        <v>0</v>
      </c>
      <c r="H136" s="326">
        <v>0</v>
      </c>
      <c r="I136" s="326">
        <v>0</v>
      </c>
      <c r="J136" s="326">
        <v>0</v>
      </c>
      <c r="K136" s="326">
        <v>0</v>
      </c>
      <c r="L136" s="326">
        <v>0</v>
      </c>
      <c r="M136" s="326">
        <v>0</v>
      </c>
      <c r="N136" s="326">
        <v>0</v>
      </c>
      <c r="O136" s="326">
        <v>0</v>
      </c>
      <c r="P136" s="326">
        <v>0</v>
      </c>
      <c r="Q136" s="326">
        <v>0</v>
      </c>
      <c r="R136" s="326">
        <v>0</v>
      </c>
      <c r="S136" s="326">
        <v>0</v>
      </c>
      <c r="T136" s="326">
        <v>0</v>
      </c>
      <c r="U136" s="326">
        <v>0</v>
      </c>
      <c r="V136" s="326">
        <v>0</v>
      </c>
      <c r="W136" s="326">
        <v>0</v>
      </c>
      <c r="X136" s="326">
        <v>0</v>
      </c>
      <c r="Y136" s="326">
        <v>0</v>
      </c>
      <c r="Z136" s="326">
        <v>0</v>
      </c>
      <c r="AA136" s="342">
        <v>11157.570653000002</v>
      </c>
      <c r="AB136" s="353"/>
      <c r="AC136" s="87"/>
      <c r="AD136" s="254">
        <v>0</v>
      </c>
      <c r="AE136" s="254">
        <v>0</v>
      </c>
      <c r="AF136" s="254">
        <v>0</v>
      </c>
      <c r="AG136" s="254">
        <v>0</v>
      </c>
      <c r="AH136" s="254">
        <v>0</v>
      </c>
      <c r="AI136" s="254">
        <v>0</v>
      </c>
      <c r="AJ136" s="254">
        <v>0</v>
      </c>
      <c r="AK136" s="254">
        <v>0</v>
      </c>
      <c r="AL136" s="254">
        <v>0</v>
      </c>
      <c r="AM136" s="254">
        <v>0</v>
      </c>
      <c r="AN136" s="254">
        <v>0</v>
      </c>
      <c r="AO136" s="254">
        <v>0</v>
      </c>
      <c r="AP136" s="254">
        <v>0</v>
      </c>
      <c r="AQ136" s="254">
        <v>0</v>
      </c>
      <c r="AR136" s="254">
        <v>0</v>
      </c>
      <c r="AS136" s="254">
        <v>0</v>
      </c>
      <c r="AT136" s="254">
        <v>0</v>
      </c>
      <c r="AU136" s="254">
        <v>0</v>
      </c>
      <c r="AV136" s="254">
        <v>0</v>
      </c>
      <c r="AW136" s="254">
        <v>0</v>
      </c>
      <c r="AX136" s="254">
        <v>0</v>
      </c>
      <c r="AY136" s="254">
        <v>0</v>
      </c>
      <c r="AZ136" s="254">
        <v>0</v>
      </c>
      <c r="BA136" s="254">
        <v>0</v>
      </c>
      <c r="BC136" s="235">
        <v>0</v>
      </c>
      <c r="BD136" s="257">
        <v>0</v>
      </c>
      <c r="BE136" s="235">
        <v>5.6843418860808015E-13</v>
      </c>
    </row>
    <row r="137" spans="2:58" s="88" customFormat="1" ht="17.100000000000001" customHeight="1">
      <c r="B137" s="316"/>
      <c r="C137" s="317" t="s">
        <v>175</v>
      </c>
      <c r="D137" s="326">
        <v>61.539226999999997</v>
      </c>
      <c r="E137" s="326">
        <v>12.121071000000001</v>
      </c>
      <c r="F137" s="326">
        <v>9.7220610000000001</v>
      </c>
      <c r="G137" s="326">
        <v>0</v>
      </c>
      <c r="H137" s="326">
        <v>6.3860000000000002E-3</v>
      </c>
      <c r="I137" s="326">
        <v>9.2951520000000016</v>
      </c>
      <c r="J137" s="326">
        <v>0</v>
      </c>
      <c r="K137" s="326">
        <v>144.94000800000001</v>
      </c>
      <c r="L137" s="326">
        <v>0</v>
      </c>
      <c r="M137" s="326">
        <v>1.1795E-2</v>
      </c>
      <c r="N137" s="326">
        <v>1.2031E-2</v>
      </c>
      <c r="O137" s="326">
        <v>0</v>
      </c>
      <c r="P137" s="326">
        <v>0.80961300000000003</v>
      </c>
      <c r="Q137" s="326">
        <v>238.45734400000003</v>
      </c>
      <c r="R137" s="326">
        <v>69.192320000000009</v>
      </c>
      <c r="S137" s="326">
        <v>0</v>
      </c>
      <c r="T137" s="326">
        <v>0</v>
      </c>
      <c r="U137" s="326">
        <v>0</v>
      </c>
      <c r="V137" s="326">
        <v>0</v>
      </c>
      <c r="W137" s="326">
        <v>0</v>
      </c>
      <c r="X137" s="326">
        <v>195.85371699999999</v>
      </c>
      <c r="Y137" s="326">
        <v>265.04603700000001</v>
      </c>
      <c r="Z137" s="326">
        <v>0</v>
      </c>
      <c r="AA137" s="342">
        <v>14540.604200999998</v>
      </c>
      <c r="AB137" s="353"/>
      <c r="AC137" s="87"/>
      <c r="AD137" s="254">
        <v>0</v>
      </c>
      <c r="AE137" s="254">
        <v>0</v>
      </c>
      <c r="AF137" s="254">
        <v>0</v>
      </c>
      <c r="AG137" s="254">
        <v>0</v>
      </c>
      <c r="AH137" s="254">
        <v>0</v>
      </c>
      <c r="AI137" s="254">
        <v>0</v>
      </c>
      <c r="AJ137" s="254">
        <v>0</v>
      </c>
      <c r="AK137" s="254">
        <v>0</v>
      </c>
      <c r="AL137" s="254">
        <v>0</v>
      </c>
      <c r="AM137" s="254">
        <v>0</v>
      </c>
      <c r="AN137" s="254">
        <v>0</v>
      </c>
      <c r="AO137" s="254">
        <v>0</v>
      </c>
      <c r="AP137" s="254">
        <v>0</v>
      </c>
      <c r="AQ137" s="254">
        <v>0</v>
      </c>
      <c r="AR137" s="254">
        <v>0</v>
      </c>
      <c r="AS137" s="254">
        <v>0</v>
      </c>
      <c r="AT137" s="254">
        <v>0</v>
      </c>
      <c r="AU137" s="254">
        <v>0</v>
      </c>
      <c r="AV137" s="254">
        <v>0</v>
      </c>
      <c r="AW137" s="254">
        <v>0</v>
      </c>
      <c r="AX137" s="254">
        <v>0</v>
      </c>
      <c r="AY137" s="254">
        <v>0</v>
      </c>
      <c r="AZ137" s="254">
        <v>0</v>
      </c>
      <c r="BA137" s="254">
        <v>0</v>
      </c>
      <c r="BB137" s="176"/>
      <c r="BC137" s="235">
        <v>0</v>
      </c>
      <c r="BD137" s="257">
        <v>0</v>
      </c>
      <c r="BE137" s="235">
        <v>3.979039320256561E-13</v>
      </c>
      <c r="BF137" s="176"/>
    </row>
    <row r="138" spans="2:58" s="234" customFormat="1" ht="16.5" customHeight="1">
      <c r="B138" s="316"/>
      <c r="C138" s="317" t="s">
        <v>367</v>
      </c>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554">
        <v>237349.34079299998</v>
      </c>
      <c r="AB138" s="353"/>
      <c r="AC138" s="233"/>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51"/>
      <c r="BC138" s="254"/>
      <c r="BD138" s="254"/>
      <c r="BE138" s="254">
        <v>0</v>
      </c>
      <c r="BF138" s="51"/>
    </row>
    <row r="139" spans="2:58" s="177" customFormat="1" ht="9.9499999999999993" customHeight="1">
      <c r="B139" s="453"/>
      <c r="C139" s="454"/>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8"/>
      <c r="AB139" s="360"/>
      <c r="AC139" s="180"/>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51"/>
      <c r="BC139" s="255"/>
      <c r="BD139" s="255"/>
      <c r="BE139" s="255"/>
      <c r="BF139" s="51"/>
    </row>
    <row r="140" spans="2:58" ht="133.5" customHeight="1">
      <c r="B140" s="55"/>
      <c r="C140" s="662" t="s">
        <v>368</v>
      </c>
      <c r="D140" s="662"/>
      <c r="E140" s="662"/>
      <c r="F140" s="662"/>
      <c r="G140" s="662"/>
      <c r="H140" s="662"/>
      <c r="I140" s="662"/>
      <c r="J140" s="662"/>
      <c r="K140" s="662"/>
      <c r="L140" s="662"/>
      <c r="M140" s="662"/>
      <c r="N140" s="662"/>
      <c r="O140" s="662"/>
      <c r="P140" s="662"/>
      <c r="Q140" s="662"/>
      <c r="R140" s="662"/>
      <c r="S140" s="662"/>
      <c r="T140" s="662"/>
      <c r="U140" s="662"/>
      <c r="V140" s="662"/>
      <c r="W140" s="662"/>
      <c r="X140" s="662"/>
      <c r="Y140" s="662"/>
      <c r="Z140" s="662"/>
      <c r="AA140" s="662"/>
      <c r="AB140" s="138"/>
    </row>
    <row r="141" spans="2:58"/>
    <row r="142" spans="2:58"/>
  </sheetData>
  <sheetProtection password="CC05" sheet="1" formatCells="0" formatColumns="0" formatRows="0" insertColumns="0" insertRows="0" insertHyperlinks="0" deleteColumns="0" deleteRows="0" sort="0" autoFilter="0" pivotTables="0"/>
  <dataConsolidate/>
  <mergeCells count="13">
    <mergeCell ref="C2:AA2"/>
    <mergeCell ref="C3:AA3"/>
    <mergeCell ref="C4:AA4"/>
    <mergeCell ref="C5:AA5"/>
    <mergeCell ref="Z7:Z8"/>
    <mergeCell ref="AA7:AA8"/>
    <mergeCell ref="D6:AB6"/>
    <mergeCell ref="AR7:AY7"/>
    <mergeCell ref="D7:Q7"/>
    <mergeCell ref="R7:Y7"/>
    <mergeCell ref="AD5:BE5"/>
    <mergeCell ref="AD7:AQ7"/>
    <mergeCell ref="C140:AA140"/>
  </mergeCells>
  <phoneticPr fontId="0" type="noConversion"/>
  <conditionalFormatting sqref="AB132 AB29:AB43 AB113 AB93 AB70 AB53:AB67 AB27 AB46 AB76:AB90 AB96:AB110 AB115:AB129 AB10:AB24">
    <cfRule type="expression" dxfId="68" priority="1" stopIfTrue="1">
      <formula>AB10=1</formula>
    </cfRule>
  </conditionalFormatting>
  <conditionalFormatting sqref="D9:AA139">
    <cfRule type="expression" dxfId="67" priority="2" stopIfTrue="1">
      <formula>AND(D9&lt;&gt;"",OR(D9&lt;0,NOT(ISNUMBER(D9))))</formula>
    </cfRule>
  </conditionalFormatting>
  <conditionalFormatting sqref="D6:AB6">
    <cfRule type="expression" dxfId="66" priority="3" stopIfTrue="1">
      <formula>COUNTA(D10:AA138)&lt;&gt;COUNTIF(D10:AA138,"&gt;=0")</formula>
    </cfRule>
  </conditionalFormatting>
  <conditionalFormatting sqref="AD9:BE139">
    <cfRule type="expression" dxfId="65" priority="4" stopIfTrue="1">
      <formula>ABS(AD9)&gt;10</formula>
    </cfRule>
  </conditionalFormatting>
  <pageMargins left="0.74803149606299213" right="0.45" top="0.98425196850393704" bottom="0.98425196850393704" header="0.51181102362204722" footer="0.51181102362204722"/>
  <pageSetup paperSize="8" scale="60" orientation="portrait" r:id="rId1"/>
  <headerFooter alignWithMargins="0">
    <oddFooter>&amp;R2016 Triennial Central Bank Survey</oddFooter>
  </headerFooter>
  <rowBreaks count="1" manualBreakCount="1">
    <brk id="74" min="1" max="2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sheetPr>
  <dimension ref="B1:CK140"/>
  <sheetViews>
    <sheetView showGridLines="0" zoomScale="70" zoomScaleNormal="70" zoomScaleSheetLayoutView="70" workbookViewId="0">
      <pane xSplit="3" ySplit="8" topLeftCell="D9" activePane="bottomRight" state="frozen"/>
      <selection pane="topRight" activeCell="D1" sqref="D1"/>
      <selection pane="bottomLeft" activeCell="A9" sqref="A9"/>
      <selection pane="bottomRight" activeCell="D6" sqref="D6:AN6"/>
    </sheetView>
  </sheetViews>
  <sheetFormatPr defaultColWidth="0" defaultRowHeight="12" zeroHeight="1"/>
  <cols>
    <col min="1" max="1" width="1.7109375" style="51" customWidth="1"/>
    <col min="2" max="2" width="1.7109375" style="139" customWidth="1"/>
    <col min="3" max="3" width="50.7109375" style="139" customWidth="1"/>
    <col min="4" max="26" width="7.7109375" style="51" customWidth="1"/>
    <col min="27" max="27" width="7.7109375" customWidth="1"/>
    <col min="28" max="38" width="7.7109375" style="54" customWidth="1"/>
    <col min="39" max="39" width="8.85546875" style="54" customWidth="1"/>
    <col min="40" max="40" width="1.7109375" style="51" customWidth="1"/>
    <col min="41" max="41" width="1.7109375" style="51" hidden="1" customWidth="1"/>
    <col min="42" max="51" width="6.7109375" style="57" hidden="1" customWidth="1"/>
    <col min="52" max="77" width="6.7109375" style="51" hidden="1" customWidth="1"/>
    <col min="78" max="78" width="1.7109375" style="51" hidden="1" customWidth="1"/>
    <col min="79" max="79" width="10.7109375" style="51" hidden="1" customWidth="1"/>
    <col min="80" max="80" width="9.140625" style="51" hidden="1" customWidth="1"/>
    <col min="81" max="16384" width="0" style="51" hidden="1"/>
  </cols>
  <sheetData>
    <row r="1" spans="2:89" s="26" customFormat="1" ht="20.100000000000001" customHeight="1">
      <c r="B1" s="468" t="s">
        <v>16</v>
      </c>
      <c r="C1" s="466"/>
      <c r="D1" s="24"/>
      <c r="E1" s="24"/>
      <c r="F1" s="24"/>
      <c r="G1" s="24"/>
      <c r="H1" s="24"/>
      <c r="I1" s="24"/>
      <c r="J1" s="24"/>
      <c r="K1" s="24"/>
      <c r="L1" s="24"/>
      <c r="M1" s="24"/>
      <c r="N1" s="24"/>
      <c r="O1" s="24"/>
      <c r="P1" s="24"/>
      <c r="Q1" s="24"/>
      <c r="R1" s="24"/>
      <c r="S1" s="24"/>
      <c r="T1" s="24"/>
      <c r="U1" s="24"/>
      <c r="V1" s="24"/>
      <c r="W1" s="24"/>
      <c r="X1" s="24"/>
      <c r="Y1" s="24"/>
      <c r="Z1" s="24"/>
      <c r="AB1" s="30"/>
      <c r="AC1" s="30"/>
      <c r="AD1" s="30"/>
      <c r="AE1" s="30"/>
      <c r="AF1" s="30"/>
      <c r="AG1" s="30"/>
      <c r="AH1" s="30"/>
      <c r="AI1" s="30"/>
      <c r="AJ1" s="30"/>
      <c r="AK1" s="30"/>
      <c r="AL1" s="30"/>
      <c r="AM1" s="245"/>
      <c r="AN1" s="25"/>
      <c r="AO1" s="24"/>
      <c r="AP1" s="59"/>
      <c r="AQ1" s="59"/>
      <c r="AR1" s="25"/>
      <c r="BZ1" s="25"/>
      <c r="CA1" s="50"/>
    </row>
    <row r="2" spans="2:89" s="26" customFormat="1" ht="20.100000000000001" customHeight="1">
      <c r="B2" s="141"/>
      <c r="C2" s="644" t="s">
        <v>63</v>
      </c>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25"/>
      <c r="AO2" s="19"/>
      <c r="AP2" s="221" t="s">
        <v>64</v>
      </c>
      <c r="AQ2" s="222">
        <v>0.37175799999999976</v>
      </c>
      <c r="AR2" s="25"/>
    </row>
    <row r="3" spans="2:89" s="26" customFormat="1" ht="20.100000000000001" customHeight="1">
      <c r="B3" s="136"/>
      <c r="C3" s="644" t="s">
        <v>57</v>
      </c>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25"/>
      <c r="AO3" s="19"/>
      <c r="AP3" s="223" t="s">
        <v>65</v>
      </c>
      <c r="AQ3" s="224">
        <v>-0.34167200000000086</v>
      </c>
      <c r="AR3" s="25"/>
      <c r="BZ3" s="25"/>
      <c r="CA3" s="50"/>
    </row>
    <row r="4" spans="2:89" s="26" customFormat="1" ht="20.100000000000001" customHeight="1">
      <c r="B4" s="136"/>
      <c r="C4" s="644" t="s">
        <v>199</v>
      </c>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25"/>
      <c r="AO4" s="62"/>
      <c r="AR4" s="62"/>
      <c r="AS4" s="62"/>
      <c r="AT4" s="62"/>
      <c r="AU4" s="62"/>
      <c r="AV4" s="25"/>
      <c r="AW4" s="50"/>
      <c r="AX4" s="25"/>
      <c r="AY4" s="25"/>
      <c r="BZ4" s="25"/>
      <c r="CA4" s="50"/>
    </row>
    <row r="5" spans="2:89" s="26" customFormat="1" ht="20.100000000000001" customHeight="1">
      <c r="B5" s="136"/>
      <c r="C5" s="644" t="s">
        <v>192</v>
      </c>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O5" s="62"/>
      <c r="AP5" s="655" t="s">
        <v>62</v>
      </c>
      <c r="AQ5" s="656"/>
      <c r="AR5" s="656"/>
      <c r="AS5" s="656"/>
      <c r="AT5" s="656"/>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6"/>
      <c r="BZ5" s="656"/>
      <c r="CA5" s="657"/>
      <c r="CB5" s="62"/>
      <c r="CC5" s="62"/>
      <c r="CD5" s="62"/>
      <c r="CE5" s="62"/>
      <c r="CF5" s="62"/>
      <c r="CG5" s="62"/>
      <c r="CH5" s="62"/>
      <c r="CI5" s="62"/>
      <c r="CJ5" s="62"/>
      <c r="CK5" s="62"/>
    </row>
    <row r="6" spans="2:89" s="26" customFormat="1" ht="39.950000000000003" customHeight="1">
      <c r="B6" s="136"/>
      <c r="C6" s="136"/>
      <c r="D6" s="663" t="s">
        <v>120</v>
      </c>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24"/>
      <c r="AR6" s="59"/>
      <c r="AS6" s="59"/>
      <c r="AT6" s="59"/>
      <c r="AU6" s="59"/>
      <c r="AV6" s="59"/>
      <c r="AW6" s="59"/>
      <c r="AX6" s="59"/>
      <c r="AY6" s="59"/>
      <c r="AZ6" s="25"/>
      <c r="BA6" s="50"/>
      <c r="BB6" s="25"/>
      <c r="BC6" s="25"/>
    </row>
    <row r="7" spans="2:89" s="36" customFormat="1" ht="27.95" customHeight="1">
      <c r="B7" s="469"/>
      <c r="C7" s="467" t="s">
        <v>0</v>
      </c>
      <c r="D7" s="660" t="s">
        <v>66</v>
      </c>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98"/>
      <c r="AO7" s="34"/>
      <c r="AP7" s="655" t="s">
        <v>66</v>
      </c>
      <c r="AQ7" s="656"/>
      <c r="AR7" s="656"/>
      <c r="AS7" s="656"/>
      <c r="AT7" s="656"/>
      <c r="AU7" s="656"/>
      <c r="AV7" s="656"/>
      <c r="AW7" s="656"/>
      <c r="AX7" s="656"/>
      <c r="AY7" s="656"/>
      <c r="AZ7" s="656"/>
      <c r="BA7" s="656"/>
      <c r="BB7" s="656"/>
      <c r="BC7" s="656"/>
      <c r="BD7" s="656"/>
      <c r="BE7" s="656"/>
      <c r="BF7" s="656"/>
      <c r="BG7" s="656"/>
      <c r="BH7" s="656"/>
      <c r="BI7" s="656"/>
      <c r="BJ7" s="656"/>
      <c r="BK7" s="656"/>
      <c r="BL7" s="656"/>
      <c r="BM7" s="656"/>
      <c r="BN7" s="656"/>
      <c r="BO7" s="656"/>
      <c r="BP7" s="656"/>
      <c r="BQ7" s="656"/>
      <c r="BR7" s="656"/>
      <c r="BS7" s="656"/>
      <c r="BT7" s="656"/>
      <c r="BU7" s="656"/>
      <c r="BV7" s="656"/>
      <c r="BW7" s="656"/>
      <c r="BX7" s="656"/>
      <c r="BY7" s="657"/>
      <c r="BZ7" s="35"/>
      <c r="CA7" s="670" t="s">
        <v>119</v>
      </c>
    </row>
    <row r="8" spans="2:89" s="36" customFormat="1" ht="27.95" customHeight="1">
      <c r="B8" s="463"/>
      <c r="C8" s="464"/>
      <c r="D8" s="152" t="s">
        <v>85</v>
      </c>
      <c r="E8" s="152" t="s">
        <v>7</v>
      </c>
      <c r="F8" s="152" t="s">
        <v>183</v>
      </c>
      <c r="G8" s="152" t="s">
        <v>86</v>
      </c>
      <c r="H8" s="152" t="s">
        <v>26</v>
      </c>
      <c r="I8" s="152" t="s">
        <v>6</v>
      </c>
      <c r="J8" s="152" t="s">
        <v>5</v>
      </c>
      <c r="K8" s="152" t="s">
        <v>81</v>
      </c>
      <c r="L8" s="152" t="s">
        <v>38</v>
      </c>
      <c r="M8" s="152" t="s">
        <v>87</v>
      </c>
      <c r="N8" s="152" t="s">
        <v>27</v>
      </c>
      <c r="O8" s="152" t="s">
        <v>24</v>
      </c>
      <c r="P8" s="152" t="s">
        <v>4</v>
      </c>
      <c r="Q8" s="152" t="s">
        <v>28</v>
      </c>
      <c r="R8" s="152" t="s">
        <v>29</v>
      </c>
      <c r="S8" s="152" t="s">
        <v>39</v>
      </c>
      <c r="T8" s="152" t="s">
        <v>88</v>
      </c>
      <c r="U8" s="152" t="s">
        <v>40</v>
      </c>
      <c r="V8" s="152" t="s">
        <v>30</v>
      </c>
      <c r="W8" s="152" t="s">
        <v>31</v>
      </c>
      <c r="X8" s="152" t="s">
        <v>89</v>
      </c>
      <c r="Y8" s="152" t="s">
        <v>42</v>
      </c>
      <c r="Z8" s="152" t="s">
        <v>41</v>
      </c>
      <c r="AA8" s="152" t="s">
        <v>90</v>
      </c>
      <c r="AB8" s="152" t="s">
        <v>32</v>
      </c>
      <c r="AC8" s="154" t="s">
        <v>33</v>
      </c>
      <c r="AD8" s="152" t="s">
        <v>184</v>
      </c>
      <c r="AE8" s="152" t="s">
        <v>34</v>
      </c>
      <c r="AF8" s="152" t="s">
        <v>91</v>
      </c>
      <c r="AG8" s="152" t="s">
        <v>25</v>
      </c>
      <c r="AH8" s="152" t="s">
        <v>43</v>
      </c>
      <c r="AI8" s="152" t="s">
        <v>35</v>
      </c>
      <c r="AJ8" s="152" t="s">
        <v>189</v>
      </c>
      <c r="AK8" s="152" t="s">
        <v>36</v>
      </c>
      <c r="AL8" s="152" t="s">
        <v>37</v>
      </c>
      <c r="AM8" s="465" t="s">
        <v>185</v>
      </c>
      <c r="AN8" s="98"/>
      <c r="AO8" s="37"/>
      <c r="AP8" s="161" t="s">
        <v>85</v>
      </c>
      <c r="AQ8" s="161" t="s">
        <v>7</v>
      </c>
      <c r="AR8" s="161" t="s">
        <v>183</v>
      </c>
      <c r="AS8" s="161" t="s">
        <v>86</v>
      </c>
      <c r="AT8" s="161" t="s">
        <v>26</v>
      </c>
      <c r="AU8" s="161" t="s">
        <v>6</v>
      </c>
      <c r="AV8" s="161" t="s">
        <v>5</v>
      </c>
      <c r="AW8" s="161" t="s">
        <v>81</v>
      </c>
      <c r="AX8" s="161" t="s">
        <v>38</v>
      </c>
      <c r="AY8" s="161" t="s">
        <v>87</v>
      </c>
      <c r="AZ8" s="161" t="s">
        <v>27</v>
      </c>
      <c r="BA8" s="161" t="s">
        <v>24</v>
      </c>
      <c r="BB8" s="161" t="s">
        <v>4</v>
      </c>
      <c r="BC8" s="161" t="s">
        <v>28</v>
      </c>
      <c r="BD8" s="161" t="s">
        <v>29</v>
      </c>
      <c r="BE8" s="161" t="s">
        <v>39</v>
      </c>
      <c r="BF8" s="161" t="s">
        <v>88</v>
      </c>
      <c r="BG8" s="161" t="s">
        <v>40</v>
      </c>
      <c r="BH8" s="161" t="s">
        <v>30</v>
      </c>
      <c r="BI8" s="161" t="s">
        <v>31</v>
      </c>
      <c r="BJ8" s="161" t="s">
        <v>89</v>
      </c>
      <c r="BK8" s="161" t="s">
        <v>42</v>
      </c>
      <c r="BL8" s="161" t="s">
        <v>41</v>
      </c>
      <c r="BM8" s="161" t="s">
        <v>90</v>
      </c>
      <c r="BN8" s="161" t="s">
        <v>32</v>
      </c>
      <c r="BO8" s="161" t="s">
        <v>33</v>
      </c>
      <c r="BP8" s="161" t="s">
        <v>184</v>
      </c>
      <c r="BQ8" s="161" t="s">
        <v>34</v>
      </c>
      <c r="BR8" s="161" t="s">
        <v>91</v>
      </c>
      <c r="BS8" s="161" t="s">
        <v>25</v>
      </c>
      <c r="BT8" s="161" t="s">
        <v>43</v>
      </c>
      <c r="BU8" s="161" t="s">
        <v>35</v>
      </c>
      <c r="BV8" s="161" t="s">
        <v>189</v>
      </c>
      <c r="BW8" s="161" t="s">
        <v>36</v>
      </c>
      <c r="BX8" s="161" t="s">
        <v>37</v>
      </c>
      <c r="BY8" s="161" t="s">
        <v>185</v>
      </c>
      <c r="BZ8" s="35"/>
      <c r="CA8" s="671"/>
    </row>
    <row r="9" spans="2:89" s="40" customFormat="1" ht="30" customHeight="1">
      <c r="B9" s="442"/>
      <c r="C9" s="443" t="s">
        <v>58</v>
      </c>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31"/>
      <c r="AN9" s="361"/>
      <c r="AO9" s="3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39"/>
      <c r="CA9" s="64"/>
    </row>
    <row r="10" spans="2:89" s="36" customFormat="1" ht="17.100000000000001" customHeight="1">
      <c r="B10" s="444"/>
      <c r="C10" s="183" t="s">
        <v>10</v>
      </c>
      <c r="D10" s="325"/>
      <c r="E10" s="320">
        <v>34.132460999999999</v>
      </c>
      <c r="F10" s="325"/>
      <c r="G10" s="325"/>
      <c r="H10" s="325"/>
      <c r="I10" s="320">
        <v>13.448619000000001</v>
      </c>
      <c r="J10" s="320">
        <v>198.383701</v>
      </c>
      <c r="K10" s="325"/>
      <c r="L10" s="320">
        <v>224.89975000000001</v>
      </c>
      <c r="M10" s="325"/>
      <c r="N10" s="320">
        <v>1.8984179999999999</v>
      </c>
      <c r="O10" s="320">
        <v>2.5587620000000002</v>
      </c>
      <c r="P10" s="320">
        <v>216.705692</v>
      </c>
      <c r="Q10" s="320">
        <v>0.25757200000000002</v>
      </c>
      <c r="R10" s="325">
        <v>8.8028999999999996E-2</v>
      </c>
      <c r="S10" s="325"/>
      <c r="T10" s="325"/>
      <c r="U10" s="325"/>
      <c r="V10" s="325"/>
      <c r="W10" s="325"/>
      <c r="X10" s="325"/>
      <c r="Y10" s="320">
        <v>2.0956890000000001</v>
      </c>
      <c r="Z10" s="320">
        <v>16.826433000000002</v>
      </c>
      <c r="AA10" s="325"/>
      <c r="AB10" s="325"/>
      <c r="AC10" s="320">
        <v>3.438812</v>
      </c>
      <c r="AD10" s="325"/>
      <c r="AE10" s="325"/>
      <c r="AF10" s="325"/>
      <c r="AG10" s="325">
        <v>8.5114999999999996E-2</v>
      </c>
      <c r="AH10" s="325">
        <v>3.7929999999999999E-3</v>
      </c>
      <c r="AI10" s="325"/>
      <c r="AJ10" s="325"/>
      <c r="AK10" s="325"/>
      <c r="AL10" s="325">
        <v>1.4120000000000001E-3</v>
      </c>
      <c r="AM10" s="331">
        <v>43.632120999999998</v>
      </c>
      <c r="AN10" s="362"/>
      <c r="AP10" s="73">
        <v>0</v>
      </c>
      <c r="AQ10" s="73">
        <v>0</v>
      </c>
      <c r="AR10" s="73">
        <v>0</v>
      </c>
      <c r="AS10" s="73">
        <v>0</v>
      </c>
      <c r="AT10" s="73">
        <v>0</v>
      </c>
      <c r="AU10" s="73">
        <v>0</v>
      </c>
      <c r="AV10" s="73">
        <v>0</v>
      </c>
      <c r="AW10" s="73">
        <v>0</v>
      </c>
      <c r="AX10" s="73">
        <v>0</v>
      </c>
      <c r="AY10" s="73">
        <v>0</v>
      </c>
      <c r="AZ10" s="73">
        <v>0</v>
      </c>
      <c r="BA10" s="73">
        <v>0</v>
      </c>
      <c r="BB10" s="73">
        <v>-9.9999999747524271E-7</v>
      </c>
      <c r="BC10" s="73">
        <v>0</v>
      </c>
      <c r="BD10" s="73">
        <v>0</v>
      </c>
      <c r="BE10" s="73">
        <v>0</v>
      </c>
      <c r="BF10" s="73">
        <v>0</v>
      </c>
      <c r="BG10" s="73">
        <v>0</v>
      </c>
      <c r="BH10" s="73">
        <v>0</v>
      </c>
      <c r="BI10" s="73">
        <v>0</v>
      </c>
      <c r="BJ10" s="73">
        <v>0</v>
      </c>
      <c r="BK10" s="73">
        <v>1.000000000139778E-6</v>
      </c>
      <c r="BL10" s="73">
        <v>0</v>
      </c>
      <c r="BM10" s="73">
        <v>0</v>
      </c>
      <c r="BN10" s="73">
        <v>0</v>
      </c>
      <c r="BO10" s="73">
        <v>0</v>
      </c>
      <c r="BP10" s="73">
        <v>0</v>
      </c>
      <c r="BQ10" s="73">
        <v>0</v>
      </c>
      <c r="BR10" s="73">
        <v>0</v>
      </c>
      <c r="BS10" s="73">
        <v>0</v>
      </c>
      <c r="BT10" s="73">
        <v>0</v>
      </c>
      <c r="BU10" s="73">
        <v>0</v>
      </c>
      <c r="BV10" s="73">
        <v>0</v>
      </c>
      <c r="BW10" s="73">
        <v>0</v>
      </c>
      <c r="BX10" s="73">
        <v>0</v>
      </c>
      <c r="BY10" s="73">
        <v>0</v>
      </c>
      <c r="BZ10" s="35"/>
      <c r="CA10" s="73">
        <v>2.9999998787388904E-6</v>
      </c>
    </row>
    <row r="11" spans="2:89" s="36" customFormat="1" ht="17.100000000000001" customHeight="1">
      <c r="B11" s="445"/>
      <c r="C11" s="198" t="s">
        <v>60</v>
      </c>
      <c r="D11" s="320"/>
      <c r="E11" s="320"/>
      <c r="F11" s="320"/>
      <c r="G11" s="320"/>
      <c r="H11" s="320"/>
      <c r="I11" s="320"/>
      <c r="J11" s="320">
        <v>158.62751499999999</v>
      </c>
      <c r="K11" s="320"/>
      <c r="L11" s="320">
        <v>61.439424000000002</v>
      </c>
      <c r="M11" s="320"/>
      <c r="N11" s="320">
        <v>8.4119999999999993E-3</v>
      </c>
      <c r="O11" s="320"/>
      <c r="P11" s="320">
        <v>159.768854</v>
      </c>
      <c r="Q11" s="320">
        <v>0.25757200000000002</v>
      </c>
      <c r="R11" s="325"/>
      <c r="S11" s="320"/>
      <c r="T11" s="320"/>
      <c r="U11" s="320"/>
      <c r="V11" s="320"/>
      <c r="W11" s="320"/>
      <c r="X11" s="325"/>
      <c r="Y11" s="320">
        <v>2.0950829999999998</v>
      </c>
      <c r="Z11" s="320">
        <v>1.6951000000000001E-2</v>
      </c>
      <c r="AA11" s="320"/>
      <c r="AB11" s="320"/>
      <c r="AC11" s="320">
        <v>0.20033799999999999</v>
      </c>
      <c r="AD11" s="325"/>
      <c r="AE11" s="320"/>
      <c r="AF11" s="320"/>
      <c r="AG11" s="325"/>
      <c r="AH11" s="325"/>
      <c r="AI11" s="325"/>
      <c r="AJ11" s="325"/>
      <c r="AK11" s="325"/>
      <c r="AL11" s="325"/>
      <c r="AM11" s="331">
        <v>27.732084</v>
      </c>
      <c r="AN11" s="362"/>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35"/>
      <c r="CA11" s="73">
        <v>-1.0000000543186616E-6</v>
      </c>
    </row>
    <row r="12" spans="2:89" s="36" customFormat="1" ht="17.100000000000001" customHeight="1">
      <c r="B12" s="445"/>
      <c r="C12" s="198" t="s">
        <v>61</v>
      </c>
      <c r="D12" s="320"/>
      <c r="E12" s="320">
        <v>34.132460999999999</v>
      </c>
      <c r="F12" s="320"/>
      <c r="G12" s="320"/>
      <c r="H12" s="320"/>
      <c r="I12" s="320">
        <v>13.448619000000001</v>
      </c>
      <c r="J12" s="320">
        <v>39.756186</v>
      </c>
      <c r="K12" s="320"/>
      <c r="L12" s="320">
        <v>163.46032600000001</v>
      </c>
      <c r="M12" s="320"/>
      <c r="N12" s="320">
        <v>1.8900060000000001</v>
      </c>
      <c r="O12" s="320">
        <v>2.5587620000000002</v>
      </c>
      <c r="P12" s="320">
        <v>56.936838999999999</v>
      </c>
      <c r="Q12" s="320"/>
      <c r="R12" s="325">
        <v>8.8028999999999996E-2</v>
      </c>
      <c r="S12" s="320"/>
      <c r="T12" s="320"/>
      <c r="U12" s="320"/>
      <c r="V12" s="320"/>
      <c r="W12" s="320"/>
      <c r="X12" s="325"/>
      <c r="Y12" s="320">
        <v>6.0499999999999996E-4</v>
      </c>
      <c r="Z12" s="320">
        <v>16.809481999999999</v>
      </c>
      <c r="AA12" s="320"/>
      <c r="AB12" s="320"/>
      <c r="AC12" s="320">
        <v>3.2384740000000001</v>
      </c>
      <c r="AD12" s="325"/>
      <c r="AE12" s="320"/>
      <c r="AF12" s="320"/>
      <c r="AG12" s="325">
        <v>8.5114999999999996E-2</v>
      </c>
      <c r="AH12" s="325">
        <v>3.7929999999999999E-3</v>
      </c>
      <c r="AI12" s="325"/>
      <c r="AJ12" s="325"/>
      <c r="AK12" s="325"/>
      <c r="AL12" s="325">
        <v>1.4120000000000001E-3</v>
      </c>
      <c r="AM12" s="331">
        <v>15.900036999999999</v>
      </c>
      <c r="AN12" s="362"/>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35"/>
      <c r="CA12" s="73">
        <v>1.999999966528776E-6</v>
      </c>
    </row>
    <row r="13" spans="2:89" s="36" customFormat="1" ht="30" customHeight="1">
      <c r="B13" s="444"/>
      <c r="C13" s="183" t="s">
        <v>11</v>
      </c>
      <c r="D13" s="320"/>
      <c r="E13" s="320">
        <v>51.299674000000003</v>
      </c>
      <c r="F13" s="320"/>
      <c r="G13" s="320"/>
      <c r="H13" s="320"/>
      <c r="I13" s="320">
        <v>13.916168000000001</v>
      </c>
      <c r="J13" s="320">
        <v>21.642824000000001</v>
      </c>
      <c r="K13" s="320"/>
      <c r="L13" s="320">
        <v>271.15745099999998</v>
      </c>
      <c r="M13" s="320"/>
      <c r="N13" s="320"/>
      <c r="O13" s="320">
        <v>2.7647999999999999E-2</v>
      </c>
      <c r="P13" s="320">
        <v>108.507077</v>
      </c>
      <c r="Q13" s="320">
        <v>0.13139400000000001</v>
      </c>
      <c r="R13" s="325"/>
      <c r="S13" s="320"/>
      <c r="T13" s="320"/>
      <c r="U13" s="320"/>
      <c r="V13" s="320"/>
      <c r="W13" s="320"/>
      <c r="X13" s="325">
        <v>0.29298999999999997</v>
      </c>
      <c r="Y13" s="320">
        <v>0.87679700000000005</v>
      </c>
      <c r="Z13" s="320">
        <v>57.130259000000002</v>
      </c>
      <c r="AA13" s="320"/>
      <c r="AB13" s="320"/>
      <c r="AC13" s="320">
        <v>0.559589</v>
      </c>
      <c r="AD13" s="325"/>
      <c r="AE13" s="320"/>
      <c r="AF13" s="320"/>
      <c r="AG13" s="325"/>
      <c r="AH13" s="325"/>
      <c r="AI13" s="325">
        <v>2.2179999999999999E-3</v>
      </c>
      <c r="AJ13" s="325">
        <v>6.0020000000000004E-3</v>
      </c>
      <c r="AK13" s="325"/>
      <c r="AL13" s="325"/>
      <c r="AM13" s="331">
        <v>262.22133600000001</v>
      </c>
      <c r="AN13" s="362"/>
      <c r="AP13" s="73">
        <v>0</v>
      </c>
      <c r="AQ13" s="73">
        <v>0</v>
      </c>
      <c r="AR13" s="73">
        <v>0</v>
      </c>
      <c r="AS13" s="73">
        <v>0</v>
      </c>
      <c r="AT13" s="73">
        <v>0</v>
      </c>
      <c r="AU13" s="73">
        <v>0</v>
      </c>
      <c r="AV13" s="73">
        <v>0</v>
      </c>
      <c r="AW13" s="73">
        <v>0</v>
      </c>
      <c r="AX13" s="73">
        <v>0</v>
      </c>
      <c r="AY13" s="73">
        <v>0</v>
      </c>
      <c r="AZ13" s="73">
        <v>0</v>
      </c>
      <c r="BA13" s="73">
        <v>0</v>
      </c>
      <c r="BB13" s="73">
        <v>0</v>
      </c>
      <c r="BC13" s="73">
        <v>0</v>
      </c>
      <c r="BD13" s="73">
        <v>0</v>
      </c>
      <c r="BE13" s="73">
        <v>0</v>
      </c>
      <c r="BF13" s="73">
        <v>0</v>
      </c>
      <c r="BG13" s="73">
        <v>0</v>
      </c>
      <c r="BH13" s="73">
        <v>0</v>
      </c>
      <c r="BI13" s="73">
        <v>0</v>
      </c>
      <c r="BJ13" s="73">
        <v>0</v>
      </c>
      <c r="BK13" s="73">
        <v>0</v>
      </c>
      <c r="BL13" s="73">
        <v>0</v>
      </c>
      <c r="BM13" s="73">
        <v>0</v>
      </c>
      <c r="BN13" s="73">
        <v>0</v>
      </c>
      <c r="BO13" s="73">
        <v>0</v>
      </c>
      <c r="BP13" s="73">
        <v>0</v>
      </c>
      <c r="BQ13" s="73">
        <v>0</v>
      </c>
      <c r="BR13" s="73">
        <v>0</v>
      </c>
      <c r="BS13" s="73">
        <v>0</v>
      </c>
      <c r="BT13" s="73">
        <v>0</v>
      </c>
      <c r="BU13" s="73">
        <v>0</v>
      </c>
      <c r="BV13" s="73">
        <v>0</v>
      </c>
      <c r="BW13" s="73">
        <v>0</v>
      </c>
      <c r="BX13" s="73">
        <v>0</v>
      </c>
      <c r="BY13" s="73">
        <v>0</v>
      </c>
      <c r="BZ13" s="35"/>
      <c r="CA13" s="73">
        <v>-4.1492000000118878E-2</v>
      </c>
    </row>
    <row r="14" spans="2:89" s="36" customFormat="1" ht="17.100000000000001" customHeight="1">
      <c r="B14" s="444"/>
      <c r="C14" s="198" t="s">
        <v>60</v>
      </c>
      <c r="D14" s="320"/>
      <c r="E14" s="320"/>
      <c r="F14" s="320"/>
      <c r="G14" s="320"/>
      <c r="H14" s="320"/>
      <c r="I14" s="320"/>
      <c r="J14" s="320"/>
      <c r="K14" s="320"/>
      <c r="L14" s="320">
        <v>271.09439600000002</v>
      </c>
      <c r="M14" s="320"/>
      <c r="N14" s="320"/>
      <c r="O14" s="320">
        <v>2.7647999999999999E-2</v>
      </c>
      <c r="P14" s="320"/>
      <c r="Q14" s="320">
        <v>0.13139400000000001</v>
      </c>
      <c r="R14" s="325"/>
      <c r="S14" s="320"/>
      <c r="T14" s="320"/>
      <c r="U14" s="320"/>
      <c r="V14" s="320"/>
      <c r="W14" s="320"/>
      <c r="X14" s="325"/>
      <c r="Y14" s="320">
        <v>0.87679700000000005</v>
      </c>
      <c r="Z14" s="320"/>
      <c r="AA14" s="320"/>
      <c r="AB14" s="320"/>
      <c r="AC14" s="320">
        <v>0.167021</v>
      </c>
      <c r="AD14" s="325"/>
      <c r="AE14" s="320"/>
      <c r="AF14" s="320"/>
      <c r="AG14" s="325"/>
      <c r="AH14" s="325"/>
      <c r="AI14" s="325">
        <v>2.2179999999999999E-3</v>
      </c>
      <c r="AJ14" s="325">
        <v>6.0020000000000004E-3</v>
      </c>
      <c r="AK14" s="325"/>
      <c r="AL14" s="325"/>
      <c r="AM14" s="331">
        <v>11.685544999999999</v>
      </c>
      <c r="AN14" s="362"/>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35"/>
      <c r="CA14" s="73">
        <v>-2.1099999997709062E-4</v>
      </c>
    </row>
    <row r="15" spans="2:89" s="36" customFormat="1" ht="17.100000000000001" customHeight="1">
      <c r="B15" s="444"/>
      <c r="C15" s="198" t="s">
        <v>61</v>
      </c>
      <c r="D15" s="320"/>
      <c r="E15" s="320">
        <v>51.299674000000003</v>
      </c>
      <c r="F15" s="320"/>
      <c r="G15" s="320"/>
      <c r="H15" s="320"/>
      <c r="I15" s="320">
        <v>13.916168000000001</v>
      </c>
      <c r="J15" s="320">
        <v>21.642824000000001</v>
      </c>
      <c r="K15" s="320"/>
      <c r="L15" s="320">
        <v>6.3055E-2</v>
      </c>
      <c r="M15" s="320"/>
      <c r="N15" s="320"/>
      <c r="O15" s="320"/>
      <c r="P15" s="320">
        <v>108.507077</v>
      </c>
      <c r="Q15" s="320"/>
      <c r="R15" s="325"/>
      <c r="S15" s="320"/>
      <c r="T15" s="320"/>
      <c r="U15" s="320"/>
      <c r="V15" s="320"/>
      <c r="W15" s="320"/>
      <c r="X15" s="325">
        <v>0.29298999999999997</v>
      </c>
      <c r="Y15" s="320"/>
      <c r="Z15" s="320">
        <v>57.130259000000002</v>
      </c>
      <c r="AA15" s="320"/>
      <c r="AB15" s="320"/>
      <c r="AC15" s="320">
        <v>0.39256799999999997</v>
      </c>
      <c r="AD15" s="325"/>
      <c r="AE15" s="320"/>
      <c r="AF15" s="320"/>
      <c r="AG15" s="325"/>
      <c r="AH15" s="325"/>
      <c r="AI15" s="325"/>
      <c r="AJ15" s="325"/>
      <c r="AK15" s="325"/>
      <c r="AL15" s="325"/>
      <c r="AM15" s="331">
        <v>250.53579099999999</v>
      </c>
      <c r="AN15" s="362"/>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35"/>
      <c r="CA15" s="73">
        <v>-4.1281000000026324E-2</v>
      </c>
    </row>
    <row r="16" spans="2:89" s="40" customFormat="1" ht="30" customHeight="1">
      <c r="B16" s="446"/>
      <c r="C16" s="447" t="s">
        <v>105</v>
      </c>
      <c r="D16" s="324"/>
      <c r="E16" s="320">
        <v>36.341403999999997</v>
      </c>
      <c r="F16" s="324"/>
      <c r="G16" s="324"/>
      <c r="H16" s="324"/>
      <c r="I16" s="320">
        <v>10.033804999999999</v>
      </c>
      <c r="J16" s="320">
        <v>16.268913999999999</v>
      </c>
      <c r="K16" s="324"/>
      <c r="L16" s="320">
        <v>270.523639</v>
      </c>
      <c r="M16" s="324"/>
      <c r="N16" s="320"/>
      <c r="O16" s="320">
        <v>2.7647999999999999E-2</v>
      </c>
      <c r="P16" s="320">
        <v>22.05264</v>
      </c>
      <c r="Q16" s="320">
        <v>0.13139400000000001</v>
      </c>
      <c r="R16" s="325"/>
      <c r="S16" s="324"/>
      <c r="T16" s="324"/>
      <c r="U16" s="324"/>
      <c r="V16" s="324"/>
      <c r="W16" s="324"/>
      <c r="X16" s="325">
        <v>0.29298999999999997</v>
      </c>
      <c r="Y16" s="320">
        <v>0.87679700000000005</v>
      </c>
      <c r="Z16" s="320">
        <v>20.602846</v>
      </c>
      <c r="AA16" s="324"/>
      <c r="AB16" s="324"/>
      <c r="AC16" s="320">
        <v>0.559589</v>
      </c>
      <c r="AD16" s="325"/>
      <c r="AE16" s="324"/>
      <c r="AF16" s="324"/>
      <c r="AG16" s="325"/>
      <c r="AH16" s="325"/>
      <c r="AI16" s="325">
        <v>2.2179999999999999E-3</v>
      </c>
      <c r="AJ16" s="325">
        <v>6.0020000000000004E-3</v>
      </c>
      <c r="AK16" s="325"/>
      <c r="AL16" s="325"/>
      <c r="AM16" s="331">
        <v>255.66752099999999</v>
      </c>
      <c r="AN16" s="361"/>
      <c r="AP16" s="75">
        <v>0</v>
      </c>
      <c r="AQ16" s="75">
        <v>0</v>
      </c>
      <c r="AR16" s="75">
        <v>0</v>
      </c>
      <c r="AS16" s="75">
        <v>0</v>
      </c>
      <c r="AT16" s="75">
        <v>0</v>
      </c>
      <c r="AU16" s="75">
        <v>0</v>
      </c>
      <c r="AV16" s="75">
        <v>1.0000000010279564E-6</v>
      </c>
      <c r="AW16" s="75">
        <v>0</v>
      </c>
      <c r="AX16" s="75">
        <v>0</v>
      </c>
      <c r="AY16" s="75">
        <v>0</v>
      </c>
      <c r="AZ16" s="75">
        <v>0</v>
      </c>
      <c r="BA16" s="75">
        <v>0</v>
      </c>
      <c r="BB16" s="75">
        <v>9.9999999747524271E-7</v>
      </c>
      <c r="BC16" s="75">
        <v>0</v>
      </c>
      <c r="BD16" s="75">
        <v>0</v>
      </c>
      <c r="BE16" s="75">
        <v>0</v>
      </c>
      <c r="BF16" s="75">
        <v>0</v>
      </c>
      <c r="BG16" s="75">
        <v>0</v>
      </c>
      <c r="BH16" s="75">
        <v>0</v>
      </c>
      <c r="BI16" s="75">
        <v>0</v>
      </c>
      <c r="BJ16" s="75">
        <v>0</v>
      </c>
      <c r="BK16" s="75">
        <v>0</v>
      </c>
      <c r="BL16" s="75">
        <v>0</v>
      </c>
      <c r="BM16" s="75">
        <v>0</v>
      </c>
      <c r="BN16" s="75">
        <v>0</v>
      </c>
      <c r="BO16" s="75">
        <v>0</v>
      </c>
      <c r="BP16" s="75">
        <v>0</v>
      </c>
      <c r="BQ16" s="75">
        <v>0</v>
      </c>
      <c r="BR16" s="75">
        <v>0</v>
      </c>
      <c r="BS16" s="75">
        <v>0</v>
      </c>
      <c r="BT16" s="75">
        <v>0</v>
      </c>
      <c r="BU16" s="75">
        <v>0</v>
      </c>
      <c r="BV16" s="75">
        <v>0</v>
      </c>
      <c r="BW16" s="75">
        <v>0</v>
      </c>
      <c r="BX16" s="75">
        <v>0</v>
      </c>
      <c r="BY16" s="75">
        <v>0</v>
      </c>
      <c r="BZ16" s="39"/>
      <c r="CA16" s="75">
        <v>-4.1491999999934137E-2</v>
      </c>
    </row>
    <row r="17" spans="2:79" s="36" customFormat="1" ht="17.100000000000001" customHeight="1">
      <c r="B17" s="445"/>
      <c r="C17" s="198" t="s">
        <v>75</v>
      </c>
      <c r="D17" s="320"/>
      <c r="E17" s="320">
        <v>14.958270000000001</v>
      </c>
      <c r="F17" s="320"/>
      <c r="G17" s="320"/>
      <c r="H17" s="320"/>
      <c r="I17" s="320">
        <v>3.8823629999999998</v>
      </c>
      <c r="J17" s="320">
        <v>5.3739090000000003</v>
      </c>
      <c r="K17" s="320"/>
      <c r="L17" s="320">
        <v>0.63381200000000004</v>
      </c>
      <c r="M17" s="320"/>
      <c r="N17" s="320"/>
      <c r="O17" s="320"/>
      <c r="P17" s="320">
        <v>86.454436000000001</v>
      </c>
      <c r="Q17" s="320"/>
      <c r="R17" s="325"/>
      <c r="S17" s="320"/>
      <c r="T17" s="320"/>
      <c r="U17" s="320"/>
      <c r="V17" s="320"/>
      <c r="W17" s="320"/>
      <c r="X17" s="325"/>
      <c r="Y17" s="320"/>
      <c r="Z17" s="320">
        <v>36.527413000000003</v>
      </c>
      <c r="AA17" s="320"/>
      <c r="AB17" s="320"/>
      <c r="AC17" s="320"/>
      <c r="AD17" s="325"/>
      <c r="AE17" s="320"/>
      <c r="AF17" s="320"/>
      <c r="AG17" s="325"/>
      <c r="AH17" s="325"/>
      <c r="AI17" s="325"/>
      <c r="AJ17" s="325"/>
      <c r="AK17" s="325"/>
      <c r="AL17" s="325"/>
      <c r="AM17" s="331">
        <v>6.5538150000000002</v>
      </c>
      <c r="AN17" s="362"/>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35"/>
      <c r="CA17" s="75">
        <v>0</v>
      </c>
    </row>
    <row r="18" spans="2:79" s="36" customFormat="1" ht="17.100000000000001" customHeight="1">
      <c r="B18" s="445"/>
      <c r="C18" s="198" t="s">
        <v>190</v>
      </c>
      <c r="D18" s="320"/>
      <c r="E18" s="320"/>
      <c r="F18" s="320"/>
      <c r="G18" s="320"/>
      <c r="H18" s="320"/>
      <c r="I18" s="320"/>
      <c r="J18" s="320"/>
      <c r="K18" s="320"/>
      <c r="L18" s="320"/>
      <c r="M18" s="320"/>
      <c r="N18" s="320"/>
      <c r="O18" s="320"/>
      <c r="P18" s="320"/>
      <c r="Q18" s="320"/>
      <c r="R18" s="325"/>
      <c r="S18" s="320"/>
      <c r="T18" s="320"/>
      <c r="U18" s="320"/>
      <c r="V18" s="320"/>
      <c r="W18" s="320"/>
      <c r="X18" s="325"/>
      <c r="Y18" s="320"/>
      <c r="Z18" s="320"/>
      <c r="AA18" s="320"/>
      <c r="AB18" s="320"/>
      <c r="AC18" s="320"/>
      <c r="AD18" s="325"/>
      <c r="AE18" s="320"/>
      <c r="AF18" s="320"/>
      <c r="AG18" s="325"/>
      <c r="AH18" s="325"/>
      <c r="AI18" s="325"/>
      <c r="AJ18" s="325"/>
      <c r="AK18" s="325"/>
      <c r="AL18" s="325"/>
      <c r="AM18" s="331"/>
      <c r="AN18" s="362"/>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35"/>
      <c r="CA18" s="75">
        <v>0</v>
      </c>
    </row>
    <row r="19" spans="2:79" s="36" customFormat="1" ht="17.100000000000001" customHeight="1">
      <c r="B19" s="445"/>
      <c r="C19" s="198" t="s">
        <v>106</v>
      </c>
      <c r="D19" s="320"/>
      <c r="E19" s="320"/>
      <c r="F19" s="320"/>
      <c r="G19" s="320"/>
      <c r="H19" s="320"/>
      <c r="I19" s="320"/>
      <c r="J19" s="320"/>
      <c r="K19" s="320"/>
      <c r="L19" s="320"/>
      <c r="M19" s="320"/>
      <c r="N19" s="320"/>
      <c r="O19" s="320"/>
      <c r="P19" s="320"/>
      <c r="Q19" s="320"/>
      <c r="R19" s="325"/>
      <c r="S19" s="320"/>
      <c r="T19" s="320"/>
      <c r="U19" s="320"/>
      <c r="V19" s="320"/>
      <c r="W19" s="320"/>
      <c r="X19" s="325"/>
      <c r="Y19" s="320"/>
      <c r="Z19" s="320"/>
      <c r="AA19" s="320"/>
      <c r="AB19" s="320"/>
      <c r="AC19" s="320"/>
      <c r="AD19" s="325"/>
      <c r="AE19" s="320"/>
      <c r="AF19" s="320"/>
      <c r="AG19" s="325"/>
      <c r="AH19" s="325"/>
      <c r="AI19" s="325"/>
      <c r="AJ19" s="325"/>
      <c r="AK19" s="325"/>
      <c r="AL19" s="325"/>
      <c r="AM19" s="331"/>
      <c r="AN19" s="362"/>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35"/>
      <c r="CA19" s="75">
        <v>0</v>
      </c>
    </row>
    <row r="20" spans="2:79" s="36" customFormat="1" ht="17.100000000000001" customHeight="1">
      <c r="B20" s="445"/>
      <c r="C20" s="451" t="s">
        <v>53</v>
      </c>
      <c r="D20" s="320"/>
      <c r="E20" s="320"/>
      <c r="F20" s="320"/>
      <c r="G20" s="320"/>
      <c r="H20" s="320"/>
      <c r="I20" s="320"/>
      <c r="J20" s="320"/>
      <c r="K20" s="320"/>
      <c r="L20" s="320"/>
      <c r="M20" s="320"/>
      <c r="N20" s="320"/>
      <c r="O20" s="320"/>
      <c r="P20" s="320"/>
      <c r="Q20" s="320"/>
      <c r="R20" s="325"/>
      <c r="S20" s="320"/>
      <c r="T20" s="320"/>
      <c r="U20" s="320"/>
      <c r="V20" s="320"/>
      <c r="W20" s="320"/>
      <c r="X20" s="325"/>
      <c r="Y20" s="320"/>
      <c r="Z20" s="320"/>
      <c r="AA20" s="320"/>
      <c r="AB20" s="320"/>
      <c r="AC20" s="320"/>
      <c r="AD20" s="325"/>
      <c r="AE20" s="320"/>
      <c r="AF20" s="320"/>
      <c r="AG20" s="325"/>
      <c r="AH20" s="325"/>
      <c r="AI20" s="325"/>
      <c r="AJ20" s="325"/>
      <c r="AK20" s="325"/>
      <c r="AL20" s="325"/>
      <c r="AM20" s="331"/>
      <c r="AN20" s="362"/>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35"/>
      <c r="CA20" s="75">
        <v>0</v>
      </c>
    </row>
    <row r="21" spans="2:79" s="36" customFormat="1" ht="16.5" customHeight="1">
      <c r="B21" s="445"/>
      <c r="C21" s="448" t="s">
        <v>162</v>
      </c>
      <c r="D21" s="320"/>
      <c r="E21" s="320"/>
      <c r="F21" s="320"/>
      <c r="G21" s="320"/>
      <c r="H21" s="320"/>
      <c r="I21" s="320"/>
      <c r="J21" s="320"/>
      <c r="K21" s="320"/>
      <c r="L21" s="320"/>
      <c r="M21" s="320"/>
      <c r="N21" s="320"/>
      <c r="O21" s="320"/>
      <c r="P21" s="320"/>
      <c r="Q21" s="320"/>
      <c r="R21" s="325"/>
      <c r="S21" s="320"/>
      <c r="T21" s="320"/>
      <c r="U21" s="320"/>
      <c r="V21" s="320"/>
      <c r="W21" s="320"/>
      <c r="X21" s="325"/>
      <c r="Y21" s="320"/>
      <c r="Z21" s="320"/>
      <c r="AA21" s="320"/>
      <c r="AB21" s="320"/>
      <c r="AC21" s="320"/>
      <c r="AD21" s="325"/>
      <c r="AE21" s="320"/>
      <c r="AF21" s="320"/>
      <c r="AG21" s="325"/>
      <c r="AH21" s="325"/>
      <c r="AI21" s="325"/>
      <c r="AJ21" s="325"/>
      <c r="AK21" s="325"/>
      <c r="AL21" s="325"/>
      <c r="AM21" s="331"/>
      <c r="AN21" s="362"/>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35"/>
      <c r="CA21" s="75">
        <v>0</v>
      </c>
    </row>
    <row r="22" spans="2:79" s="40" customFormat="1" ht="24.95" customHeight="1">
      <c r="B22" s="446"/>
      <c r="C22" s="195" t="s">
        <v>12</v>
      </c>
      <c r="D22" s="324"/>
      <c r="E22" s="320">
        <v>16.332129999999999</v>
      </c>
      <c r="F22" s="324"/>
      <c r="G22" s="324"/>
      <c r="H22" s="324"/>
      <c r="I22" s="320">
        <v>6.3915949999999997</v>
      </c>
      <c r="J22" s="320">
        <v>11.946968</v>
      </c>
      <c r="K22" s="324"/>
      <c r="L22" s="320">
        <v>211.72673700000001</v>
      </c>
      <c r="M22" s="324"/>
      <c r="N22" s="320">
        <v>0.60435399999999995</v>
      </c>
      <c r="O22" s="320">
        <v>2.5765539999999998</v>
      </c>
      <c r="P22" s="320">
        <v>188.805936</v>
      </c>
      <c r="Q22" s="320">
        <v>2.4697689999999999</v>
      </c>
      <c r="R22" s="325">
        <v>6.8897E-2</v>
      </c>
      <c r="S22" s="324"/>
      <c r="T22" s="324"/>
      <c r="U22" s="324"/>
      <c r="V22" s="324"/>
      <c r="W22" s="324"/>
      <c r="X22" s="325">
        <v>0.30229400000000001</v>
      </c>
      <c r="Y22" s="320">
        <v>0.33605400000000002</v>
      </c>
      <c r="Z22" s="320">
        <v>86.628928999999999</v>
      </c>
      <c r="AA22" s="324"/>
      <c r="AB22" s="324"/>
      <c r="AC22" s="320">
        <v>4.5353630000000003</v>
      </c>
      <c r="AD22" s="325"/>
      <c r="AE22" s="324"/>
      <c r="AF22" s="324"/>
      <c r="AG22" s="325"/>
      <c r="AH22" s="325">
        <v>0.14124300000000001</v>
      </c>
      <c r="AI22" s="325">
        <v>2.199E-3</v>
      </c>
      <c r="AJ22" s="325">
        <v>7.0500000000000001E-4</v>
      </c>
      <c r="AK22" s="325"/>
      <c r="AL22" s="325">
        <v>3.7328E-2</v>
      </c>
      <c r="AM22" s="331">
        <v>62.664817999999997</v>
      </c>
      <c r="AN22" s="361"/>
      <c r="AP22" s="75">
        <v>0</v>
      </c>
      <c r="AQ22" s="75">
        <v>0</v>
      </c>
      <c r="AR22" s="75">
        <v>0</v>
      </c>
      <c r="AS22" s="75">
        <v>0</v>
      </c>
      <c r="AT22" s="75">
        <v>0</v>
      </c>
      <c r="AU22" s="75">
        <v>-1.000000000139778E-6</v>
      </c>
      <c r="AV22" s="75">
        <v>9.9999999925159955E-7</v>
      </c>
      <c r="AW22" s="75">
        <v>0</v>
      </c>
      <c r="AX22" s="75">
        <v>0</v>
      </c>
      <c r="AY22" s="75">
        <v>0</v>
      </c>
      <c r="AZ22" s="75">
        <v>0</v>
      </c>
      <c r="BA22" s="75">
        <v>-1.000000000139778E-6</v>
      </c>
      <c r="BB22" s="75">
        <v>0</v>
      </c>
      <c r="BC22" s="75">
        <v>0</v>
      </c>
      <c r="BD22" s="75">
        <v>0</v>
      </c>
      <c r="BE22" s="75">
        <v>0</v>
      </c>
      <c r="BF22" s="75">
        <v>0</v>
      </c>
      <c r="BG22" s="75">
        <v>0</v>
      </c>
      <c r="BH22" s="75">
        <v>0</v>
      </c>
      <c r="BI22" s="75">
        <v>0</v>
      </c>
      <c r="BJ22" s="75">
        <v>0</v>
      </c>
      <c r="BK22" s="75">
        <v>0</v>
      </c>
      <c r="BL22" s="75">
        <v>0</v>
      </c>
      <c r="BM22" s="75">
        <v>0</v>
      </c>
      <c r="BN22" s="75">
        <v>0</v>
      </c>
      <c r="BO22" s="75">
        <v>0</v>
      </c>
      <c r="BP22" s="75">
        <v>0</v>
      </c>
      <c r="BQ22" s="75">
        <v>0</v>
      </c>
      <c r="BR22" s="75">
        <v>0</v>
      </c>
      <c r="BS22" s="75">
        <v>0</v>
      </c>
      <c r="BT22" s="75">
        <v>0</v>
      </c>
      <c r="BU22" s="75">
        <v>0</v>
      </c>
      <c r="BV22" s="75">
        <v>0</v>
      </c>
      <c r="BW22" s="75">
        <v>0</v>
      </c>
      <c r="BX22" s="75">
        <v>0</v>
      </c>
      <c r="BY22" s="75">
        <v>0</v>
      </c>
      <c r="BZ22" s="39"/>
      <c r="CA22" s="75">
        <v>0.30304099999997902</v>
      </c>
    </row>
    <row r="23" spans="2:79" s="88" customFormat="1" ht="17.100000000000001" customHeight="1">
      <c r="B23" s="316"/>
      <c r="C23" s="198" t="s">
        <v>60</v>
      </c>
      <c r="D23" s="326"/>
      <c r="E23" s="320">
        <v>16.033006</v>
      </c>
      <c r="F23" s="326"/>
      <c r="G23" s="326"/>
      <c r="H23" s="326"/>
      <c r="I23" s="320">
        <v>6.3517299999999999</v>
      </c>
      <c r="J23" s="320">
        <v>10.22132</v>
      </c>
      <c r="K23" s="326"/>
      <c r="L23" s="320">
        <v>211.53713300000001</v>
      </c>
      <c r="M23" s="326"/>
      <c r="N23" s="320">
        <v>0.60435399999999995</v>
      </c>
      <c r="O23" s="320">
        <v>2.5733519999999999</v>
      </c>
      <c r="P23" s="320">
        <v>62.800846999999997</v>
      </c>
      <c r="Q23" s="320">
        <v>2.3748279999999999</v>
      </c>
      <c r="R23" s="325">
        <v>5.4296999999999998E-2</v>
      </c>
      <c r="S23" s="326"/>
      <c r="T23" s="326"/>
      <c r="U23" s="326"/>
      <c r="V23" s="326"/>
      <c r="W23" s="326"/>
      <c r="X23" s="325">
        <v>0.30229400000000001</v>
      </c>
      <c r="Y23" s="320">
        <v>0.31311</v>
      </c>
      <c r="Z23" s="320">
        <v>15.057297</v>
      </c>
      <c r="AA23" s="326"/>
      <c r="AB23" s="326"/>
      <c r="AC23" s="320">
        <v>4.5353630000000003</v>
      </c>
      <c r="AD23" s="325"/>
      <c r="AE23" s="326"/>
      <c r="AF23" s="326"/>
      <c r="AG23" s="325"/>
      <c r="AH23" s="325">
        <v>8.5640999999999995E-2</v>
      </c>
      <c r="AI23" s="325">
        <v>2.199E-3</v>
      </c>
      <c r="AJ23" s="325">
        <v>7.0500000000000001E-4</v>
      </c>
      <c r="AK23" s="325"/>
      <c r="AL23" s="325">
        <v>2.4365000000000001E-2</v>
      </c>
      <c r="AM23" s="331">
        <v>62.504007999999999</v>
      </c>
      <c r="AN23" s="363"/>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7"/>
      <c r="CA23" s="73">
        <v>0.30451500000000919</v>
      </c>
    </row>
    <row r="24" spans="2:79" s="36" customFormat="1" ht="17.100000000000001" customHeight="1">
      <c r="B24" s="445"/>
      <c r="C24" s="198" t="s">
        <v>61</v>
      </c>
      <c r="D24" s="320"/>
      <c r="E24" s="320">
        <v>0.299124</v>
      </c>
      <c r="F24" s="320"/>
      <c r="G24" s="320"/>
      <c r="H24" s="320"/>
      <c r="I24" s="320">
        <v>3.9865999999999999E-2</v>
      </c>
      <c r="J24" s="320">
        <v>1.7256469999999999</v>
      </c>
      <c r="K24" s="320"/>
      <c r="L24" s="320">
        <v>0.18960399999999999</v>
      </c>
      <c r="M24" s="320"/>
      <c r="N24" s="320"/>
      <c r="O24" s="320">
        <v>3.2030000000000001E-3</v>
      </c>
      <c r="P24" s="320">
        <v>126.005089</v>
      </c>
      <c r="Q24" s="320">
        <v>9.4940999999999998E-2</v>
      </c>
      <c r="R24" s="325">
        <v>1.46E-2</v>
      </c>
      <c r="S24" s="320"/>
      <c r="T24" s="320"/>
      <c r="U24" s="320"/>
      <c r="V24" s="326"/>
      <c r="W24" s="320"/>
      <c r="X24" s="325"/>
      <c r="Y24" s="320">
        <v>2.2943999999999999E-2</v>
      </c>
      <c r="Z24" s="320">
        <v>71.571631999999994</v>
      </c>
      <c r="AA24" s="320"/>
      <c r="AB24" s="320"/>
      <c r="AC24" s="320"/>
      <c r="AD24" s="325"/>
      <c r="AE24" s="320"/>
      <c r="AF24" s="320"/>
      <c r="AG24" s="325"/>
      <c r="AH24" s="325">
        <v>5.5601999999999999E-2</v>
      </c>
      <c r="AI24" s="325"/>
      <c r="AJ24" s="325"/>
      <c r="AK24" s="325"/>
      <c r="AL24" s="325">
        <v>1.2963000000000001E-2</v>
      </c>
      <c r="AM24" s="331">
        <v>0.16081000000000001</v>
      </c>
      <c r="AN24" s="362"/>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35"/>
      <c r="CA24" s="73">
        <v>-1.4719999999996958E-3</v>
      </c>
    </row>
    <row r="25" spans="2:79" s="40" customFormat="1" ht="30" customHeight="1">
      <c r="B25" s="449"/>
      <c r="C25" s="195" t="s">
        <v>54</v>
      </c>
      <c r="D25" s="325">
        <v>0</v>
      </c>
      <c r="E25" s="325">
        <v>101.76426499999999</v>
      </c>
      <c r="F25" s="325">
        <v>0</v>
      </c>
      <c r="G25" s="325">
        <v>0</v>
      </c>
      <c r="H25" s="325">
        <v>0</v>
      </c>
      <c r="I25" s="325">
        <v>33.756382000000002</v>
      </c>
      <c r="J25" s="325">
        <v>231.97349300000002</v>
      </c>
      <c r="K25" s="325">
        <v>0</v>
      </c>
      <c r="L25" s="325">
        <v>707.78393800000003</v>
      </c>
      <c r="M25" s="325">
        <v>0</v>
      </c>
      <c r="N25" s="325">
        <v>2.5027719999999998</v>
      </c>
      <c r="O25" s="325">
        <v>5.1629640000000006</v>
      </c>
      <c r="P25" s="325">
        <v>514.01870499999995</v>
      </c>
      <c r="Q25" s="325">
        <v>2.8587349999999998</v>
      </c>
      <c r="R25" s="325">
        <v>0.15692600000000001</v>
      </c>
      <c r="S25" s="325">
        <v>0</v>
      </c>
      <c r="T25" s="325">
        <v>0</v>
      </c>
      <c r="U25" s="325">
        <v>0</v>
      </c>
      <c r="V25" s="325">
        <v>0</v>
      </c>
      <c r="W25" s="325">
        <v>0</v>
      </c>
      <c r="X25" s="325">
        <v>0.59528399999999992</v>
      </c>
      <c r="Y25" s="325">
        <v>3.3085400000000003</v>
      </c>
      <c r="Z25" s="325">
        <v>160.585621</v>
      </c>
      <c r="AA25" s="325">
        <v>0</v>
      </c>
      <c r="AB25" s="325">
        <v>0</v>
      </c>
      <c r="AC25" s="325">
        <v>8.5337639999999997</v>
      </c>
      <c r="AD25" s="325">
        <v>0</v>
      </c>
      <c r="AE25" s="325">
        <v>0</v>
      </c>
      <c r="AF25" s="325">
        <v>0</v>
      </c>
      <c r="AG25" s="325">
        <v>8.5114999999999996E-2</v>
      </c>
      <c r="AH25" s="325">
        <v>0.145036</v>
      </c>
      <c r="AI25" s="325">
        <v>4.4169999999999999E-3</v>
      </c>
      <c r="AJ25" s="325">
        <v>6.7070000000000003E-3</v>
      </c>
      <c r="AK25" s="325">
        <v>0</v>
      </c>
      <c r="AL25" s="325">
        <v>3.8739999999999997E-2</v>
      </c>
      <c r="AM25" s="323">
        <v>368.51827500000002</v>
      </c>
      <c r="AN25" s="361"/>
      <c r="AO25" s="39"/>
      <c r="AP25" s="75">
        <v>0</v>
      </c>
      <c r="AQ25" s="75">
        <v>0</v>
      </c>
      <c r="AR25" s="75">
        <v>0</v>
      </c>
      <c r="AS25" s="75">
        <v>0</v>
      </c>
      <c r="AT25" s="75">
        <v>0</v>
      </c>
      <c r="AU25" s="75">
        <v>0</v>
      </c>
      <c r="AV25" s="75">
        <v>1.5987211554602254E-14</v>
      </c>
      <c r="AW25" s="75">
        <v>0</v>
      </c>
      <c r="AX25" s="75">
        <v>0</v>
      </c>
      <c r="AY25" s="75">
        <v>0</v>
      </c>
      <c r="AZ25" s="75">
        <v>0</v>
      </c>
      <c r="BA25" s="75">
        <v>0</v>
      </c>
      <c r="BB25" s="75">
        <v>0</v>
      </c>
      <c r="BC25" s="75">
        <v>0</v>
      </c>
      <c r="BD25" s="75">
        <v>0</v>
      </c>
      <c r="BE25" s="75">
        <v>0</v>
      </c>
      <c r="BF25" s="75">
        <v>0</v>
      </c>
      <c r="BG25" s="75">
        <v>0</v>
      </c>
      <c r="BH25" s="75">
        <v>0</v>
      </c>
      <c r="BI25" s="75">
        <v>0</v>
      </c>
      <c r="BJ25" s="75">
        <v>0</v>
      </c>
      <c r="BK25" s="75">
        <v>0</v>
      </c>
      <c r="BL25" s="75">
        <v>0</v>
      </c>
      <c r="BM25" s="75">
        <v>0</v>
      </c>
      <c r="BN25" s="75">
        <v>0</v>
      </c>
      <c r="BO25" s="75">
        <v>0</v>
      </c>
      <c r="BP25" s="75">
        <v>0</v>
      </c>
      <c r="BQ25" s="75">
        <v>0</v>
      </c>
      <c r="BR25" s="75">
        <v>0</v>
      </c>
      <c r="BS25" s="75">
        <v>0</v>
      </c>
      <c r="BT25" s="75">
        <v>0</v>
      </c>
      <c r="BU25" s="75">
        <v>0</v>
      </c>
      <c r="BV25" s="75">
        <v>0</v>
      </c>
      <c r="BW25" s="75">
        <v>0</v>
      </c>
      <c r="BX25" s="75">
        <v>0</v>
      </c>
      <c r="BY25" s="75">
        <v>0</v>
      </c>
      <c r="BZ25" s="39"/>
      <c r="CA25" s="84">
        <v>0.26155200000005152</v>
      </c>
    </row>
    <row r="26" spans="2:79" s="88" customFormat="1" ht="17.100000000000001" customHeight="1">
      <c r="B26" s="316"/>
      <c r="C26" s="317" t="s">
        <v>174</v>
      </c>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42">
        <v>9.4229999999999994E-2</v>
      </c>
      <c r="AN26" s="363"/>
      <c r="AO26" s="87"/>
      <c r="AP26" s="84">
        <v>0</v>
      </c>
      <c r="AQ26" s="84">
        <v>0</v>
      </c>
      <c r="AR26" s="84">
        <v>0</v>
      </c>
      <c r="AS26" s="84">
        <v>0</v>
      </c>
      <c r="AT26" s="84">
        <v>0</v>
      </c>
      <c r="AU26" s="84">
        <v>0</v>
      </c>
      <c r="AV26" s="84">
        <v>0</v>
      </c>
      <c r="AW26" s="84">
        <v>0</v>
      </c>
      <c r="AX26" s="84">
        <v>0</v>
      </c>
      <c r="AY26" s="84">
        <v>0</v>
      </c>
      <c r="AZ26" s="84">
        <v>0</v>
      </c>
      <c r="BA26" s="84">
        <v>0</v>
      </c>
      <c r="BB26" s="84">
        <v>0</v>
      </c>
      <c r="BC26" s="84">
        <v>0</v>
      </c>
      <c r="BD26" s="84">
        <v>0</v>
      </c>
      <c r="BE26" s="84">
        <v>0</v>
      </c>
      <c r="BF26" s="84">
        <v>0</v>
      </c>
      <c r="BG26" s="84">
        <v>0</v>
      </c>
      <c r="BH26" s="84">
        <v>0</v>
      </c>
      <c r="BI26" s="84">
        <v>0</v>
      </c>
      <c r="BJ26" s="84">
        <v>0</v>
      </c>
      <c r="BK26" s="84">
        <v>0</v>
      </c>
      <c r="BL26" s="84">
        <v>0</v>
      </c>
      <c r="BM26" s="84">
        <v>0</v>
      </c>
      <c r="BN26" s="84">
        <v>0</v>
      </c>
      <c r="BO26" s="84">
        <v>0</v>
      </c>
      <c r="BP26" s="84">
        <v>0</v>
      </c>
      <c r="BQ26" s="84">
        <v>0</v>
      </c>
      <c r="BR26" s="84">
        <v>0</v>
      </c>
      <c r="BS26" s="84">
        <v>0</v>
      </c>
      <c r="BT26" s="84">
        <v>0</v>
      </c>
      <c r="BU26" s="84">
        <v>0</v>
      </c>
      <c r="BV26" s="84">
        <v>0</v>
      </c>
      <c r="BW26" s="84">
        <v>0</v>
      </c>
      <c r="BX26" s="84">
        <v>0</v>
      </c>
      <c r="BY26" s="84">
        <v>0</v>
      </c>
      <c r="BZ26" s="87"/>
      <c r="CA26" s="84">
        <v>0</v>
      </c>
    </row>
    <row r="27" spans="2:79" s="88" customFormat="1" ht="17.100000000000001" customHeight="1">
      <c r="B27" s="316"/>
      <c r="C27" s="319" t="s">
        <v>175</v>
      </c>
      <c r="D27" s="326"/>
      <c r="E27" s="326"/>
      <c r="F27" s="326"/>
      <c r="G27" s="326"/>
      <c r="H27" s="326"/>
      <c r="I27" s="326"/>
      <c r="J27" s="326">
        <v>0.93128100000000003</v>
      </c>
      <c r="K27" s="326"/>
      <c r="L27" s="326"/>
      <c r="M27" s="326"/>
      <c r="N27" s="326"/>
      <c r="O27" s="326"/>
      <c r="P27" s="326">
        <v>3.5769150000000001</v>
      </c>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42">
        <v>1.706493</v>
      </c>
      <c r="AN27" s="363"/>
      <c r="AO27" s="87"/>
      <c r="AP27" s="84">
        <v>0</v>
      </c>
      <c r="AQ27" s="84">
        <v>0</v>
      </c>
      <c r="AR27" s="84">
        <v>0</v>
      </c>
      <c r="AS27" s="84">
        <v>0</v>
      </c>
      <c r="AT27" s="84">
        <v>0</v>
      </c>
      <c r="AU27" s="84">
        <v>0</v>
      </c>
      <c r="AV27" s="84">
        <v>0</v>
      </c>
      <c r="AW27" s="84">
        <v>0</v>
      </c>
      <c r="AX27" s="84">
        <v>0</v>
      </c>
      <c r="AY27" s="84">
        <v>0</v>
      </c>
      <c r="AZ27" s="84">
        <v>0</v>
      </c>
      <c r="BA27" s="84">
        <v>0</v>
      </c>
      <c r="BB27" s="84">
        <v>0</v>
      </c>
      <c r="BC27" s="84">
        <v>0</v>
      </c>
      <c r="BD27" s="84">
        <v>0</v>
      </c>
      <c r="BE27" s="84">
        <v>0</v>
      </c>
      <c r="BF27" s="84">
        <v>0</v>
      </c>
      <c r="BG27" s="84">
        <v>0</v>
      </c>
      <c r="BH27" s="84">
        <v>0</v>
      </c>
      <c r="BI27" s="84">
        <v>0</v>
      </c>
      <c r="BJ27" s="84">
        <v>0</v>
      </c>
      <c r="BK27" s="84">
        <v>0</v>
      </c>
      <c r="BL27" s="84">
        <v>0</v>
      </c>
      <c r="BM27" s="84">
        <v>0</v>
      </c>
      <c r="BN27" s="84">
        <v>0</v>
      </c>
      <c r="BO27" s="84">
        <v>0</v>
      </c>
      <c r="BP27" s="84">
        <v>0</v>
      </c>
      <c r="BQ27" s="84">
        <v>0</v>
      </c>
      <c r="BR27" s="84">
        <v>0</v>
      </c>
      <c r="BS27" s="84">
        <v>0</v>
      </c>
      <c r="BT27" s="84">
        <v>0</v>
      </c>
      <c r="BU27" s="84">
        <v>0</v>
      </c>
      <c r="BV27" s="84">
        <v>0</v>
      </c>
      <c r="BW27" s="84">
        <v>0</v>
      </c>
      <c r="BX27" s="84">
        <v>0</v>
      </c>
      <c r="BY27" s="84">
        <v>0</v>
      </c>
      <c r="BZ27" s="87"/>
      <c r="CA27" s="84">
        <v>-8.8817841970012523E-16</v>
      </c>
    </row>
    <row r="28" spans="2:79" s="40" customFormat="1" ht="30" customHeight="1">
      <c r="B28" s="450"/>
      <c r="C28" s="202" t="s">
        <v>163</v>
      </c>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43"/>
      <c r="AN28" s="361"/>
      <c r="AO28" s="39"/>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39"/>
      <c r="CA28" s="77"/>
    </row>
    <row r="29" spans="2:79" s="36" customFormat="1" ht="17.100000000000001" customHeight="1">
      <c r="B29" s="444"/>
      <c r="C29" s="183" t="s">
        <v>10</v>
      </c>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31">
        <v>3.8520639999999999</v>
      </c>
      <c r="AN29" s="362"/>
      <c r="AP29" s="73">
        <v>0</v>
      </c>
      <c r="AQ29" s="73">
        <v>0</v>
      </c>
      <c r="AR29" s="73">
        <v>0</v>
      </c>
      <c r="AS29" s="73">
        <v>0</v>
      </c>
      <c r="AT29" s="73">
        <v>0</v>
      </c>
      <c r="AU29" s="73">
        <v>0</v>
      </c>
      <c r="AV29" s="73">
        <v>0</v>
      </c>
      <c r="AW29" s="73">
        <v>0</v>
      </c>
      <c r="AX29" s="73">
        <v>0</v>
      </c>
      <c r="AY29" s="73">
        <v>0</v>
      </c>
      <c r="AZ29" s="73">
        <v>0</v>
      </c>
      <c r="BA29" s="73">
        <v>0</v>
      </c>
      <c r="BB29" s="73">
        <v>0</v>
      </c>
      <c r="BC29" s="73">
        <v>0</v>
      </c>
      <c r="BD29" s="73">
        <v>0</v>
      </c>
      <c r="BE29" s="73">
        <v>0</v>
      </c>
      <c r="BF29" s="73">
        <v>0</v>
      </c>
      <c r="BG29" s="73">
        <v>0</v>
      </c>
      <c r="BH29" s="73">
        <v>0</v>
      </c>
      <c r="BI29" s="73">
        <v>0</v>
      </c>
      <c r="BJ29" s="73">
        <v>0</v>
      </c>
      <c r="BK29" s="73">
        <v>0</v>
      </c>
      <c r="BL29" s="73">
        <v>0</v>
      </c>
      <c r="BM29" s="73">
        <v>0</v>
      </c>
      <c r="BN29" s="73">
        <v>0</v>
      </c>
      <c r="BO29" s="73">
        <v>0</v>
      </c>
      <c r="BP29" s="73">
        <v>0</v>
      </c>
      <c r="BQ29" s="73">
        <v>0</v>
      </c>
      <c r="BR29" s="73">
        <v>0</v>
      </c>
      <c r="BS29" s="73">
        <v>0</v>
      </c>
      <c r="BT29" s="73">
        <v>0</v>
      </c>
      <c r="BU29" s="73">
        <v>0</v>
      </c>
      <c r="BV29" s="73">
        <v>0</v>
      </c>
      <c r="BW29" s="73">
        <v>0</v>
      </c>
      <c r="BX29" s="73">
        <v>0</v>
      </c>
      <c r="BY29" s="73">
        <v>0</v>
      </c>
      <c r="BZ29" s="35"/>
      <c r="CA29" s="73">
        <v>0</v>
      </c>
    </row>
    <row r="30" spans="2:79" s="36" customFormat="1" ht="17.100000000000001" customHeight="1">
      <c r="B30" s="445"/>
      <c r="C30" s="198" t="s">
        <v>60</v>
      </c>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31"/>
      <c r="AN30" s="362"/>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35"/>
      <c r="CA30" s="73">
        <v>0</v>
      </c>
    </row>
    <row r="31" spans="2:79" s="36" customFormat="1" ht="17.100000000000001" customHeight="1">
      <c r="B31" s="445"/>
      <c r="C31" s="198" t="s">
        <v>61</v>
      </c>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31">
        <v>3.8520639999999999</v>
      </c>
      <c r="AN31" s="362"/>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35"/>
      <c r="CA31" s="73">
        <v>0</v>
      </c>
    </row>
    <row r="32" spans="2:79" s="36" customFormat="1" ht="30" customHeight="1">
      <c r="B32" s="444"/>
      <c r="C32" s="183" t="s">
        <v>11</v>
      </c>
      <c r="D32" s="320"/>
      <c r="E32" s="320"/>
      <c r="F32" s="320"/>
      <c r="G32" s="320"/>
      <c r="H32" s="320"/>
      <c r="I32" s="320"/>
      <c r="J32" s="320">
        <v>36.384765000000002</v>
      </c>
      <c r="K32" s="320"/>
      <c r="L32" s="320"/>
      <c r="M32" s="320"/>
      <c r="N32" s="320"/>
      <c r="O32" s="320"/>
      <c r="P32" s="320">
        <v>38.350344999999997</v>
      </c>
      <c r="Q32" s="320"/>
      <c r="R32" s="320"/>
      <c r="S32" s="320"/>
      <c r="T32" s="320"/>
      <c r="U32" s="320"/>
      <c r="V32" s="320"/>
      <c r="W32" s="320"/>
      <c r="X32" s="320"/>
      <c r="Y32" s="320"/>
      <c r="Z32" s="320">
        <v>5.744E-3</v>
      </c>
      <c r="AA32" s="320"/>
      <c r="AB32" s="320"/>
      <c r="AC32" s="320"/>
      <c r="AD32" s="320"/>
      <c r="AE32" s="320"/>
      <c r="AF32" s="320"/>
      <c r="AG32" s="320"/>
      <c r="AH32" s="320"/>
      <c r="AI32" s="320"/>
      <c r="AJ32" s="320"/>
      <c r="AK32" s="320"/>
      <c r="AL32" s="320"/>
      <c r="AM32" s="331">
        <v>5.0209999999999999</v>
      </c>
      <c r="AN32" s="362"/>
      <c r="AP32" s="73">
        <v>0</v>
      </c>
      <c r="AQ32" s="73">
        <v>0</v>
      </c>
      <c r="AR32" s="73">
        <v>0</v>
      </c>
      <c r="AS32" s="73">
        <v>0</v>
      </c>
      <c r="AT32" s="73">
        <v>0</v>
      </c>
      <c r="AU32" s="73">
        <v>0</v>
      </c>
      <c r="AV32" s="73">
        <v>0</v>
      </c>
      <c r="AW32" s="73">
        <v>0</v>
      </c>
      <c r="AX32" s="73">
        <v>0</v>
      </c>
      <c r="AY32" s="73">
        <v>0</v>
      </c>
      <c r="AZ32" s="73">
        <v>0</v>
      </c>
      <c r="BA32" s="73">
        <v>0</v>
      </c>
      <c r="BB32" s="73">
        <v>0</v>
      </c>
      <c r="BC32" s="73">
        <v>0</v>
      </c>
      <c r="BD32" s="73">
        <v>0</v>
      </c>
      <c r="BE32" s="73">
        <v>0</v>
      </c>
      <c r="BF32" s="73">
        <v>0</v>
      </c>
      <c r="BG32" s="73">
        <v>0</v>
      </c>
      <c r="BH32" s="73">
        <v>0</v>
      </c>
      <c r="BI32" s="73">
        <v>0</v>
      </c>
      <c r="BJ32" s="73">
        <v>0</v>
      </c>
      <c r="BK32" s="73">
        <v>0</v>
      </c>
      <c r="BL32" s="73">
        <v>0</v>
      </c>
      <c r="BM32" s="73">
        <v>0</v>
      </c>
      <c r="BN32" s="73">
        <v>0</v>
      </c>
      <c r="BO32" s="73">
        <v>0</v>
      </c>
      <c r="BP32" s="73">
        <v>0</v>
      </c>
      <c r="BQ32" s="73">
        <v>0</v>
      </c>
      <c r="BR32" s="73">
        <v>0</v>
      </c>
      <c r="BS32" s="73">
        <v>0</v>
      </c>
      <c r="BT32" s="73">
        <v>0</v>
      </c>
      <c r="BU32" s="73">
        <v>0</v>
      </c>
      <c r="BV32" s="73">
        <v>0</v>
      </c>
      <c r="BW32" s="73">
        <v>0</v>
      </c>
      <c r="BX32" s="73">
        <v>0</v>
      </c>
      <c r="BY32" s="73">
        <v>0</v>
      </c>
      <c r="BZ32" s="35"/>
      <c r="CA32" s="73">
        <v>0</v>
      </c>
    </row>
    <row r="33" spans="2:79" s="36" customFormat="1" ht="17.100000000000001" customHeight="1">
      <c r="B33" s="444"/>
      <c r="C33" s="198" t="s">
        <v>60</v>
      </c>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31"/>
      <c r="AN33" s="36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35"/>
      <c r="CA33" s="73">
        <v>0</v>
      </c>
    </row>
    <row r="34" spans="2:79" s="36" customFormat="1" ht="17.100000000000001" customHeight="1">
      <c r="B34" s="444"/>
      <c r="C34" s="198" t="s">
        <v>61</v>
      </c>
      <c r="D34" s="320"/>
      <c r="E34" s="320"/>
      <c r="F34" s="320"/>
      <c r="G34" s="320"/>
      <c r="H34" s="320"/>
      <c r="I34" s="320"/>
      <c r="J34" s="320">
        <v>36.384765000000002</v>
      </c>
      <c r="K34" s="320"/>
      <c r="L34" s="320"/>
      <c r="M34" s="320"/>
      <c r="N34" s="320"/>
      <c r="O34" s="320"/>
      <c r="P34" s="320">
        <v>38.350344999999997</v>
      </c>
      <c r="Q34" s="320"/>
      <c r="R34" s="320"/>
      <c r="S34" s="320"/>
      <c r="T34" s="320"/>
      <c r="U34" s="320"/>
      <c r="V34" s="320"/>
      <c r="W34" s="320"/>
      <c r="X34" s="320"/>
      <c r="Y34" s="320"/>
      <c r="Z34" s="320">
        <v>5.744E-3</v>
      </c>
      <c r="AA34" s="320"/>
      <c r="AB34" s="320"/>
      <c r="AC34" s="320"/>
      <c r="AD34" s="320"/>
      <c r="AE34" s="320"/>
      <c r="AF34" s="320"/>
      <c r="AG34" s="320"/>
      <c r="AH34" s="320"/>
      <c r="AI34" s="320"/>
      <c r="AJ34" s="320"/>
      <c r="AK34" s="320"/>
      <c r="AL34" s="320"/>
      <c r="AM34" s="331">
        <v>5.0209999999999999</v>
      </c>
      <c r="AN34" s="36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35"/>
      <c r="CA34" s="73">
        <v>0</v>
      </c>
    </row>
    <row r="35" spans="2:79" s="40" customFormat="1" ht="30" customHeight="1">
      <c r="B35" s="446"/>
      <c r="C35" s="447" t="s">
        <v>105</v>
      </c>
      <c r="D35" s="324"/>
      <c r="E35" s="324"/>
      <c r="F35" s="324"/>
      <c r="G35" s="324"/>
      <c r="H35" s="324"/>
      <c r="I35" s="324"/>
      <c r="J35" s="324">
        <v>36.384765000000002</v>
      </c>
      <c r="K35" s="324"/>
      <c r="L35" s="324"/>
      <c r="M35" s="324"/>
      <c r="N35" s="324"/>
      <c r="O35" s="324"/>
      <c r="P35" s="324">
        <v>36.384765000000002</v>
      </c>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43">
        <v>5.0209999999999999</v>
      </c>
      <c r="AN35" s="361"/>
      <c r="AP35" s="75">
        <v>0</v>
      </c>
      <c r="AQ35" s="75">
        <v>0</v>
      </c>
      <c r="AR35" s="75">
        <v>0</v>
      </c>
      <c r="AS35" s="75">
        <v>0</v>
      </c>
      <c r="AT35" s="75">
        <v>0</v>
      </c>
      <c r="AU35" s="75">
        <v>0</v>
      </c>
      <c r="AV35" s="75">
        <v>0</v>
      </c>
      <c r="AW35" s="75">
        <v>0</v>
      </c>
      <c r="AX35" s="75">
        <v>0</v>
      </c>
      <c r="AY35" s="75">
        <v>0</v>
      </c>
      <c r="AZ35" s="75">
        <v>0</v>
      </c>
      <c r="BA35" s="75">
        <v>0</v>
      </c>
      <c r="BB35" s="75">
        <v>0</v>
      </c>
      <c r="BC35" s="75">
        <v>0</v>
      </c>
      <c r="BD35" s="75">
        <v>0</v>
      </c>
      <c r="BE35" s="75">
        <v>0</v>
      </c>
      <c r="BF35" s="75">
        <v>0</v>
      </c>
      <c r="BG35" s="75">
        <v>0</v>
      </c>
      <c r="BH35" s="75">
        <v>0</v>
      </c>
      <c r="BI35" s="75">
        <v>0</v>
      </c>
      <c r="BJ35" s="75">
        <v>0</v>
      </c>
      <c r="BK35" s="75">
        <v>0</v>
      </c>
      <c r="BL35" s="75">
        <v>0</v>
      </c>
      <c r="BM35" s="75">
        <v>0</v>
      </c>
      <c r="BN35" s="75">
        <v>0</v>
      </c>
      <c r="BO35" s="75">
        <v>0</v>
      </c>
      <c r="BP35" s="75">
        <v>0</v>
      </c>
      <c r="BQ35" s="75">
        <v>0</v>
      </c>
      <c r="BR35" s="75">
        <v>0</v>
      </c>
      <c r="BS35" s="75">
        <v>0</v>
      </c>
      <c r="BT35" s="75">
        <v>0</v>
      </c>
      <c r="BU35" s="75">
        <v>0</v>
      </c>
      <c r="BV35" s="75">
        <v>0</v>
      </c>
      <c r="BW35" s="75">
        <v>0</v>
      </c>
      <c r="BX35" s="75">
        <v>0</v>
      </c>
      <c r="BY35" s="75">
        <v>0</v>
      </c>
      <c r="BZ35" s="39"/>
      <c r="CA35" s="75">
        <v>0</v>
      </c>
    </row>
    <row r="36" spans="2:79" s="36" customFormat="1" ht="17.100000000000001" customHeight="1">
      <c r="B36" s="445"/>
      <c r="C36" s="198" t="s">
        <v>75</v>
      </c>
      <c r="D36" s="320"/>
      <c r="E36" s="320"/>
      <c r="F36" s="320"/>
      <c r="G36" s="320"/>
      <c r="H36" s="320"/>
      <c r="I36" s="320"/>
      <c r="J36" s="320"/>
      <c r="K36" s="320"/>
      <c r="L36" s="320"/>
      <c r="M36" s="320"/>
      <c r="N36" s="320"/>
      <c r="O36" s="320"/>
      <c r="P36" s="320">
        <v>1.9655800000000001</v>
      </c>
      <c r="Q36" s="320"/>
      <c r="R36" s="320"/>
      <c r="S36" s="320"/>
      <c r="T36" s="320"/>
      <c r="U36" s="320"/>
      <c r="V36" s="320"/>
      <c r="W36" s="320"/>
      <c r="X36" s="320"/>
      <c r="Y36" s="320"/>
      <c r="Z36" s="320">
        <v>5.744E-3</v>
      </c>
      <c r="AA36" s="320"/>
      <c r="AB36" s="320"/>
      <c r="AC36" s="320"/>
      <c r="AD36" s="320"/>
      <c r="AE36" s="320"/>
      <c r="AF36" s="320"/>
      <c r="AG36" s="320"/>
      <c r="AH36" s="320"/>
      <c r="AI36" s="320"/>
      <c r="AJ36" s="320"/>
      <c r="AK36" s="320"/>
      <c r="AL36" s="320"/>
      <c r="AM36" s="331"/>
      <c r="AN36" s="362"/>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35"/>
      <c r="CA36" s="75">
        <v>1.6479873021779667E-16</v>
      </c>
    </row>
    <row r="37" spans="2:79" s="36" customFormat="1" ht="17.100000000000001" customHeight="1">
      <c r="B37" s="445"/>
      <c r="C37" s="198" t="s">
        <v>190</v>
      </c>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31"/>
      <c r="AN37" s="36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35"/>
      <c r="CA37" s="75">
        <v>0</v>
      </c>
    </row>
    <row r="38" spans="2:79" s="36" customFormat="1" ht="17.100000000000001" customHeight="1">
      <c r="B38" s="445"/>
      <c r="C38" s="198" t="s">
        <v>106</v>
      </c>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31"/>
      <c r="AN38" s="36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35"/>
      <c r="CA38" s="75">
        <v>0</v>
      </c>
    </row>
    <row r="39" spans="2:79" s="36" customFormat="1" ht="17.100000000000001" customHeight="1">
      <c r="B39" s="445"/>
      <c r="C39" s="451" t="s">
        <v>53</v>
      </c>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31"/>
      <c r="AN39" s="362"/>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35"/>
      <c r="CA39" s="75">
        <v>0</v>
      </c>
    </row>
    <row r="40" spans="2:79" s="36" customFormat="1" ht="16.5" customHeight="1">
      <c r="B40" s="445"/>
      <c r="C40" s="448" t="s">
        <v>162</v>
      </c>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31"/>
      <c r="AN40" s="362"/>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35"/>
      <c r="CA40" s="75">
        <v>0</v>
      </c>
    </row>
    <row r="41" spans="2:79" s="40" customFormat="1" ht="24.95" customHeight="1">
      <c r="B41" s="446"/>
      <c r="C41" s="195" t="s">
        <v>12</v>
      </c>
      <c r="D41" s="324"/>
      <c r="E41" s="324"/>
      <c r="F41" s="324"/>
      <c r="G41" s="324"/>
      <c r="H41" s="324"/>
      <c r="I41" s="324"/>
      <c r="J41" s="324"/>
      <c r="K41" s="324"/>
      <c r="L41" s="324">
        <v>2.7230650000000001</v>
      </c>
      <c r="M41" s="324"/>
      <c r="N41" s="324"/>
      <c r="O41" s="324"/>
      <c r="P41" s="324">
        <v>4.229069</v>
      </c>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43">
        <v>2.2039110000000002</v>
      </c>
      <c r="AN41" s="361"/>
      <c r="AP41" s="75">
        <v>0</v>
      </c>
      <c r="AQ41" s="75">
        <v>0</v>
      </c>
      <c r="AR41" s="75">
        <v>0</v>
      </c>
      <c r="AS41" s="75">
        <v>0</v>
      </c>
      <c r="AT41" s="75">
        <v>0</v>
      </c>
      <c r="AU41" s="75">
        <v>0</v>
      </c>
      <c r="AV41" s="75">
        <v>0</v>
      </c>
      <c r="AW41" s="75">
        <v>0</v>
      </c>
      <c r="AX41" s="75">
        <v>0</v>
      </c>
      <c r="AY41" s="75">
        <v>0</v>
      </c>
      <c r="AZ41" s="75">
        <v>0</v>
      </c>
      <c r="BA41" s="75">
        <v>0</v>
      </c>
      <c r="BB41" s="75">
        <v>0</v>
      </c>
      <c r="BC41" s="75">
        <v>0</v>
      </c>
      <c r="BD41" s="75">
        <v>0</v>
      </c>
      <c r="BE41" s="75">
        <v>0</v>
      </c>
      <c r="BF41" s="75">
        <v>0</v>
      </c>
      <c r="BG41" s="75">
        <v>0</v>
      </c>
      <c r="BH41" s="75">
        <v>0</v>
      </c>
      <c r="BI41" s="75">
        <v>0</v>
      </c>
      <c r="BJ41" s="75">
        <v>0</v>
      </c>
      <c r="BK41" s="75">
        <v>0</v>
      </c>
      <c r="BL41" s="75">
        <v>0</v>
      </c>
      <c r="BM41" s="75">
        <v>0</v>
      </c>
      <c r="BN41" s="75">
        <v>0</v>
      </c>
      <c r="BO41" s="75">
        <v>0</v>
      </c>
      <c r="BP41" s="75">
        <v>0</v>
      </c>
      <c r="BQ41" s="75">
        <v>0</v>
      </c>
      <c r="BR41" s="75">
        <v>0</v>
      </c>
      <c r="BS41" s="75">
        <v>0</v>
      </c>
      <c r="BT41" s="75">
        <v>0</v>
      </c>
      <c r="BU41" s="75">
        <v>0</v>
      </c>
      <c r="BV41" s="75">
        <v>0</v>
      </c>
      <c r="BW41" s="75">
        <v>0</v>
      </c>
      <c r="BX41" s="75">
        <v>0</v>
      </c>
      <c r="BY41" s="75">
        <v>0</v>
      </c>
      <c r="BZ41" s="39"/>
      <c r="CA41" s="75">
        <v>-9.9999999987332444E-6</v>
      </c>
    </row>
    <row r="42" spans="2:79" s="88" customFormat="1" ht="17.100000000000001" customHeight="1">
      <c r="B42" s="316"/>
      <c r="C42" s="198" t="s">
        <v>60</v>
      </c>
      <c r="D42" s="326"/>
      <c r="E42" s="326"/>
      <c r="F42" s="326"/>
      <c r="G42" s="326"/>
      <c r="H42" s="326"/>
      <c r="I42" s="326"/>
      <c r="J42" s="326"/>
      <c r="K42" s="326"/>
      <c r="L42" s="326">
        <v>2.7230650000000001</v>
      </c>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42">
        <v>2.2027000000000001</v>
      </c>
      <c r="AN42" s="363"/>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7"/>
      <c r="CA42" s="73">
        <v>-9.9999999996214228E-6</v>
      </c>
    </row>
    <row r="43" spans="2:79" s="36" customFormat="1" ht="17.100000000000001" customHeight="1">
      <c r="B43" s="445"/>
      <c r="C43" s="198" t="s">
        <v>61</v>
      </c>
      <c r="D43" s="320"/>
      <c r="E43" s="320"/>
      <c r="F43" s="320"/>
      <c r="G43" s="320"/>
      <c r="H43" s="320"/>
      <c r="I43" s="320"/>
      <c r="J43" s="320"/>
      <c r="K43" s="320"/>
      <c r="L43" s="326"/>
      <c r="M43" s="320"/>
      <c r="N43" s="320"/>
      <c r="O43" s="320"/>
      <c r="P43" s="326">
        <v>4.229069</v>
      </c>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42">
        <v>1.2110000000000001E-3</v>
      </c>
      <c r="AN43" s="362"/>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35"/>
      <c r="CA43" s="73">
        <v>0</v>
      </c>
    </row>
    <row r="44" spans="2:79" s="40" customFormat="1" ht="30" customHeight="1">
      <c r="B44" s="449"/>
      <c r="C44" s="195" t="s">
        <v>55</v>
      </c>
      <c r="D44" s="325">
        <v>0</v>
      </c>
      <c r="E44" s="325">
        <v>0</v>
      </c>
      <c r="F44" s="325">
        <v>0</v>
      </c>
      <c r="G44" s="325">
        <v>0</v>
      </c>
      <c r="H44" s="325">
        <v>0</v>
      </c>
      <c r="I44" s="325">
        <v>0</v>
      </c>
      <c r="J44" s="325">
        <v>36.384765000000002</v>
      </c>
      <c r="K44" s="325">
        <v>0</v>
      </c>
      <c r="L44" s="325">
        <v>2.7230650000000001</v>
      </c>
      <c r="M44" s="325">
        <v>0</v>
      </c>
      <c r="N44" s="325">
        <v>0</v>
      </c>
      <c r="O44" s="325">
        <v>0</v>
      </c>
      <c r="P44" s="325">
        <v>42.579414</v>
      </c>
      <c r="Q44" s="325">
        <v>0</v>
      </c>
      <c r="R44" s="325">
        <v>0</v>
      </c>
      <c r="S44" s="325">
        <v>0</v>
      </c>
      <c r="T44" s="325">
        <v>0</v>
      </c>
      <c r="U44" s="325">
        <v>0</v>
      </c>
      <c r="V44" s="325">
        <v>0</v>
      </c>
      <c r="W44" s="325">
        <v>0</v>
      </c>
      <c r="X44" s="325">
        <v>0</v>
      </c>
      <c r="Y44" s="325">
        <v>0</v>
      </c>
      <c r="Z44" s="325">
        <v>5.744E-3</v>
      </c>
      <c r="AA44" s="325">
        <v>0</v>
      </c>
      <c r="AB44" s="325">
        <v>0</v>
      </c>
      <c r="AC44" s="325">
        <v>0</v>
      </c>
      <c r="AD44" s="325">
        <v>0</v>
      </c>
      <c r="AE44" s="325">
        <v>0</v>
      </c>
      <c r="AF44" s="325">
        <v>0</v>
      </c>
      <c r="AG44" s="325">
        <v>0</v>
      </c>
      <c r="AH44" s="325">
        <v>0</v>
      </c>
      <c r="AI44" s="325">
        <v>0</v>
      </c>
      <c r="AJ44" s="325">
        <v>0</v>
      </c>
      <c r="AK44" s="325">
        <v>0</v>
      </c>
      <c r="AL44" s="325">
        <v>0</v>
      </c>
      <c r="AM44" s="323">
        <v>11.076975000000001</v>
      </c>
      <c r="AN44" s="361"/>
      <c r="AO44" s="39"/>
      <c r="AP44" s="75">
        <v>0</v>
      </c>
      <c r="AQ44" s="75">
        <v>0</v>
      </c>
      <c r="AR44" s="75">
        <v>0</v>
      </c>
      <c r="AS44" s="75">
        <v>0</v>
      </c>
      <c r="AT44" s="75">
        <v>0</v>
      </c>
      <c r="AU44" s="75">
        <v>0</v>
      </c>
      <c r="AV44" s="75">
        <v>0</v>
      </c>
      <c r="AW44" s="75">
        <v>0</v>
      </c>
      <c r="AX44" s="75">
        <v>0</v>
      </c>
      <c r="AY44" s="75">
        <v>0</v>
      </c>
      <c r="AZ44" s="75">
        <v>0</v>
      </c>
      <c r="BA44" s="75">
        <v>0</v>
      </c>
      <c r="BB44" s="75">
        <v>0</v>
      </c>
      <c r="BC44" s="75">
        <v>0</v>
      </c>
      <c r="BD44" s="75">
        <v>0</v>
      </c>
      <c r="BE44" s="75">
        <v>0</v>
      </c>
      <c r="BF44" s="75">
        <v>0</v>
      </c>
      <c r="BG44" s="75">
        <v>0</v>
      </c>
      <c r="BH44" s="75">
        <v>0</v>
      </c>
      <c r="BI44" s="75">
        <v>0</v>
      </c>
      <c r="BJ44" s="75">
        <v>0</v>
      </c>
      <c r="BK44" s="75">
        <v>0</v>
      </c>
      <c r="BL44" s="75">
        <v>0</v>
      </c>
      <c r="BM44" s="75">
        <v>0</v>
      </c>
      <c r="BN44" s="75">
        <v>0</v>
      </c>
      <c r="BO44" s="75">
        <v>0</v>
      </c>
      <c r="BP44" s="75">
        <v>0</v>
      </c>
      <c r="BQ44" s="75">
        <v>0</v>
      </c>
      <c r="BR44" s="75">
        <v>0</v>
      </c>
      <c r="BS44" s="75">
        <v>0</v>
      </c>
      <c r="BT44" s="75">
        <v>0</v>
      </c>
      <c r="BU44" s="75">
        <v>0</v>
      </c>
      <c r="BV44" s="75">
        <v>0</v>
      </c>
      <c r="BW44" s="75">
        <v>0</v>
      </c>
      <c r="BX44" s="75">
        <v>0</v>
      </c>
      <c r="BY44" s="75">
        <v>0</v>
      </c>
      <c r="BZ44" s="39"/>
      <c r="CA44" s="75">
        <v>-1.0000000003174137E-5</v>
      </c>
    </row>
    <row r="45" spans="2:79" s="88" customFormat="1" ht="17.100000000000001" customHeight="1">
      <c r="B45" s="316"/>
      <c r="C45" s="317" t="s">
        <v>174</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42"/>
      <c r="AN45" s="363"/>
      <c r="AO45" s="87"/>
      <c r="AP45" s="84">
        <v>0</v>
      </c>
      <c r="AQ45" s="84">
        <v>0</v>
      </c>
      <c r="AR45" s="84">
        <v>0</v>
      </c>
      <c r="AS45" s="84">
        <v>0</v>
      </c>
      <c r="AT45" s="84">
        <v>0</v>
      </c>
      <c r="AU45" s="84">
        <v>0</v>
      </c>
      <c r="AV45" s="84">
        <v>0</v>
      </c>
      <c r="AW45" s="84">
        <v>0</v>
      </c>
      <c r="AX45" s="84">
        <v>0</v>
      </c>
      <c r="AY45" s="84">
        <v>0</v>
      </c>
      <c r="AZ45" s="84">
        <v>0</v>
      </c>
      <c r="BA45" s="84">
        <v>0</v>
      </c>
      <c r="BB45" s="84">
        <v>0</v>
      </c>
      <c r="BC45" s="84">
        <v>0</v>
      </c>
      <c r="BD45" s="84">
        <v>0</v>
      </c>
      <c r="BE45" s="84">
        <v>0</v>
      </c>
      <c r="BF45" s="84">
        <v>0</v>
      </c>
      <c r="BG45" s="84">
        <v>0</v>
      </c>
      <c r="BH45" s="84">
        <v>0</v>
      </c>
      <c r="BI45" s="84">
        <v>0</v>
      </c>
      <c r="BJ45" s="84">
        <v>0</v>
      </c>
      <c r="BK45" s="84">
        <v>0</v>
      </c>
      <c r="BL45" s="84">
        <v>0</v>
      </c>
      <c r="BM45" s="84">
        <v>0</v>
      </c>
      <c r="BN45" s="84">
        <v>0</v>
      </c>
      <c r="BO45" s="84">
        <v>0</v>
      </c>
      <c r="BP45" s="84">
        <v>0</v>
      </c>
      <c r="BQ45" s="84">
        <v>0</v>
      </c>
      <c r="BR45" s="84">
        <v>0</v>
      </c>
      <c r="BS45" s="84">
        <v>0</v>
      </c>
      <c r="BT45" s="84">
        <v>0</v>
      </c>
      <c r="BU45" s="84">
        <v>0</v>
      </c>
      <c r="BV45" s="84">
        <v>0</v>
      </c>
      <c r="BW45" s="84">
        <v>0</v>
      </c>
      <c r="BX45" s="84">
        <v>0</v>
      </c>
      <c r="BY45" s="84">
        <v>0</v>
      </c>
      <c r="BZ45" s="87"/>
      <c r="CA45" s="84">
        <v>0</v>
      </c>
    </row>
    <row r="46" spans="2:79" s="88" customFormat="1" ht="17.100000000000001" customHeight="1">
      <c r="B46" s="316"/>
      <c r="C46" s="319" t="s">
        <v>175</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42"/>
      <c r="AN46" s="363"/>
      <c r="AO46" s="87"/>
      <c r="AP46" s="84">
        <v>0</v>
      </c>
      <c r="AQ46" s="84">
        <v>0</v>
      </c>
      <c r="AR46" s="84">
        <v>0</v>
      </c>
      <c r="AS46" s="84">
        <v>0</v>
      </c>
      <c r="AT46" s="84">
        <v>0</v>
      </c>
      <c r="AU46" s="84">
        <v>0</v>
      </c>
      <c r="AV46" s="84">
        <v>0</v>
      </c>
      <c r="AW46" s="84">
        <v>0</v>
      </c>
      <c r="AX46" s="84">
        <v>0</v>
      </c>
      <c r="AY46" s="84">
        <v>0</v>
      </c>
      <c r="AZ46" s="84">
        <v>0</v>
      </c>
      <c r="BA46" s="84">
        <v>0</v>
      </c>
      <c r="BB46" s="84">
        <v>0</v>
      </c>
      <c r="BC46" s="84">
        <v>0</v>
      </c>
      <c r="BD46" s="84">
        <v>0</v>
      </c>
      <c r="BE46" s="84">
        <v>0</v>
      </c>
      <c r="BF46" s="84">
        <v>0</v>
      </c>
      <c r="BG46" s="84">
        <v>0</v>
      </c>
      <c r="BH46" s="84">
        <v>0</v>
      </c>
      <c r="BI46" s="84">
        <v>0</v>
      </c>
      <c r="BJ46" s="84">
        <v>0</v>
      </c>
      <c r="BK46" s="84">
        <v>0</v>
      </c>
      <c r="BL46" s="84">
        <v>0</v>
      </c>
      <c r="BM46" s="84">
        <v>0</v>
      </c>
      <c r="BN46" s="84">
        <v>0</v>
      </c>
      <c r="BO46" s="84">
        <v>0</v>
      </c>
      <c r="BP46" s="84">
        <v>0</v>
      </c>
      <c r="BQ46" s="84">
        <v>0</v>
      </c>
      <c r="BR46" s="84">
        <v>0</v>
      </c>
      <c r="BS46" s="84">
        <v>0</v>
      </c>
      <c r="BT46" s="84">
        <v>0</v>
      </c>
      <c r="BU46" s="84">
        <v>0</v>
      </c>
      <c r="BV46" s="84">
        <v>0</v>
      </c>
      <c r="BW46" s="84">
        <v>0</v>
      </c>
      <c r="BX46" s="84">
        <v>0</v>
      </c>
      <c r="BY46" s="84">
        <v>0</v>
      </c>
      <c r="BZ46" s="87"/>
      <c r="CA46" s="84">
        <v>0</v>
      </c>
    </row>
    <row r="47" spans="2:79" s="88" customFormat="1" ht="17.100000000000001" customHeight="1">
      <c r="B47" s="316"/>
      <c r="C47" s="319" t="s">
        <v>194</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64"/>
      <c r="AN47" s="365"/>
      <c r="AO47" s="87"/>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2"/>
      <c r="BR47" s="252"/>
      <c r="BS47" s="252"/>
      <c r="BT47" s="252"/>
      <c r="BU47" s="252"/>
      <c r="BV47" s="252"/>
      <c r="BW47" s="252"/>
      <c r="BX47" s="252"/>
      <c r="BY47" s="252"/>
      <c r="BZ47" s="87"/>
      <c r="CA47" s="252"/>
    </row>
    <row r="48" spans="2:79" s="36" customFormat="1" ht="24.95" customHeight="1">
      <c r="B48" s="444"/>
      <c r="C48" s="452" t="s">
        <v>68</v>
      </c>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31"/>
      <c r="AN48" s="362"/>
      <c r="AO48" s="35"/>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35"/>
      <c r="CA48" s="78">
        <v>0</v>
      </c>
    </row>
    <row r="49" spans="2:79" s="36" customFormat="1" ht="17.100000000000001" customHeight="1">
      <c r="B49" s="445"/>
      <c r="C49" s="198" t="s">
        <v>69</v>
      </c>
      <c r="D49" s="320"/>
      <c r="E49" s="320"/>
      <c r="F49" s="320"/>
      <c r="G49" s="320"/>
      <c r="H49" s="320"/>
      <c r="I49" s="320"/>
      <c r="J49" s="320">
        <v>36.384765000000002</v>
      </c>
      <c r="K49" s="320"/>
      <c r="L49" s="320">
        <v>0.492863</v>
      </c>
      <c r="M49" s="320"/>
      <c r="N49" s="320"/>
      <c r="O49" s="320"/>
      <c r="P49" s="320">
        <v>42.579414</v>
      </c>
      <c r="Q49" s="320"/>
      <c r="R49" s="320"/>
      <c r="S49" s="320"/>
      <c r="T49" s="320"/>
      <c r="U49" s="320"/>
      <c r="V49" s="320"/>
      <c r="W49" s="320"/>
      <c r="X49" s="320"/>
      <c r="Y49" s="320"/>
      <c r="Z49" s="320">
        <v>5.744E-3</v>
      </c>
      <c r="AA49" s="320"/>
      <c r="AB49" s="320"/>
      <c r="AC49" s="320"/>
      <c r="AD49" s="320"/>
      <c r="AE49" s="320"/>
      <c r="AF49" s="320"/>
      <c r="AG49" s="320"/>
      <c r="AH49" s="320"/>
      <c r="AI49" s="320"/>
      <c r="AJ49" s="320"/>
      <c r="AK49" s="320"/>
      <c r="AL49" s="320"/>
      <c r="AM49" s="331">
        <v>1.736172</v>
      </c>
      <c r="AN49" s="362"/>
      <c r="AO49" s="35"/>
      <c r="AP49" s="73">
        <v>0</v>
      </c>
      <c r="AQ49" s="73">
        <v>0</v>
      </c>
      <c r="AR49" s="73">
        <v>0</v>
      </c>
      <c r="AS49" s="73">
        <v>0</v>
      </c>
      <c r="AT49" s="73">
        <v>0</v>
      </c>
      <c r="AU49" s="73">
        <v>0</v>
      </c>
      <c r="AV49" s="73">
        <v>0</v>
      </c>
      <c r="AW49" s="73">
        <v>0</v>
      </c>
      <c r="AX49" s="73">
        <v>0</v>
      </c>
      <c r="AY49" s="73">
        <v>0</v>
      </c>
      <c r="AZ49" s="73">
        <v>0</v>
      </c>
      <c r="BA49" s="73">
        <v>0</v>
      </c>
      <c r="BB49" s="73">
        <v>0</v>
      </c>
      <c r="BC49" s="73">
        <v>0</v>
      </c>
      <c r="BD49" s="73">
        <v>0</v>
      </c>
      <c r="BE49" s="73">
        <v>0</v>
      </c>
      <c r="BF49" s="73">
        <v>0</v>
      </c>
      <c r="BG49" s="73">
        <v>0</v>
      </c>
      <c r="BH49" s="73">
        <v>0</v>
      </c>
      <c r="BI49" s="73">
        <v>0</v>
      </c>
      <c r="BJ49" s="73">
        <v>0</v>
      </c>
      <c r="BK49" s="73">
        <v>0</v>
      </c>
      <c r="BL49" s="73">
        <v>0</v>
      </c>
      <c r="BM49" s="73">
        <v>0</v>
      </c>
      <c r="BN49" s="73">
        <v>0</v>
      </c>
      <c r="BO49" s="73">
        <v>0</v>
      </c>
      <c r="BP49" s="73">
        <v>0</v>
      </c>
      <c r="BQ49" s="73">
        <v>0</v>
      </c>
      <c r="BR49" s="73">
        <v>0</v>
      </c>
      <c r="BS49" s="73">
        <v>0</v>
      </c>
      <c r="BT49" s="73">
        <v>0</v>
      </c>
      <c r="BU49" s="73">
        <v>0</v>
      </c>
      <c r="BV49" s="73">
        <v>0</v>
      </c>
      <c r="BW49" s="73">
        <v>0</v>
      </c>
      <c r="BX49" s="73">
        <v>0</v>
      </c>
      <c r="BY49" s="73">
        <v>-9.9999999996214228E-6</v>
      </c>
      <c r="BZ49" s="35"/>
      <c r="CA49" s="72">
        <v>-3.0000000000001137E-3</v>
      </c>
    </row>
    <row r="50" spans="2:79" s="36" customFormat="1" ht="17.100000000000001" customHeight="1">
      <c r="B50" s="445"/>
      <c r="C50" s="198" t="s">
        <v>70</v>
      </c>
      <c r="D50" s="320"/>
      <c r="E50" s="320"/>
      <c r="F50" s="320"/>
      <c r="G50" s="320"/>
      <c r="H50" s="320"/>
      <c r="I50" s="320"/>
      <c r="J50" s="320"/>
      <c r="K50" s="320"/>
      <c r="L50" s="320">
        <v>2.2302019999999998</v>
      </c>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31">
        <v>9.3408130000000007</v>
      </c>
      <c r="AN50" s="362"/>
      <c r="AO50" s="35"/>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35"/>
      <c r="CA50" s="72">
        <v>8.8817841970012523E-16</v>
      </c>
    </row>
    <row r="51" spans="2:79" s="36" customFormat="1" ht="17.100000000000001" customHeight="1">
      <c r="B51" s="444"/>
      <c r="C51" s="198" t="s">
        <v>71</v>
      </c>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31"/>
      <c r="AN51" s="362"/>
      <c r="AO51" s="35"/>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35"/>
      <c r="CA51" s="72">
        <v>0</v>
      </c>
    </row>
    <row r="52" spans="2:79" s="40" customFormat="1" ht="30" customHeight="1">
      <c r="B52" s="450"/>
      <c r="C52" s="202" t="s">
        <v>196</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4"/>
      <c r="AN52" s="361"/>
      <c r="AO52" s="39"/>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39"/>
      <c r="CA52" s="79"/>
    </row>
    <row r="53" spans="2:79" s="36" customFormat="1" ht="17.100000000000001" customHeight="1">
      <c r="B53" s="444"/>
      <c r="C53" s="183" t="s">
        <v>10</v>
      </c>
      <c r="D53" s="320"/>
      <c r="E53" s="320"/>
      <c r="F53" s="320"/>
      <c r="G53" s="320"/>
      <c r="H53" s="320"/>
      <c r="I53" s="320"/>
      <c r="J53" s="320">
        <v>173.553788</v>
      </c>
      <c r="K53" s="320"/>
      <c r="L53" s="320">
        <v>111.037722</v>
      </c>
      <c r="M53" s="320"/>
      <c r="N53" s="320"/>
      <c r="O53" s="320">
        <v>6.827642</v>
      </c>
      <c r="P53" s="320">
        <v>173.553788</v>
      </c>
      <c r="Q53" s="320">
        <v>101.83177999999999</v>
      </c>
      <c r="R53" s="320"/>
      <c r="S53" s="320"/>
      <c r="T53" s="320"/>
      <c r="U53" s="320"/>
      <c r="V53" s="320"/>
      <c r="W53" s="320"/>
      <c r="X53" s="320"/>
      <c r="Y53" s="320"/>
      <c r="Z53" s="320"/>
      <c r="AA53" s="320"/>
      <c r="AB53" s="320"/>
      <c r="AC53" s="320"/>
      <c r="AD53" s="320"/>
      <c r="AE53" s="320"/>
      <c r="AF53" s="320"/>
      <c r="AG53" s="320"/>
      <c r="AH53" s="320"/>
      <c r="AI53" s="320"/>
      <c r="AJ53" s="320"/>
      <c r="AK53" s="320"/>
      <c r="AL53" s="320"/>
      <c r="AM53" s="331">
        <v>29.81241</v>
      </c>
      <c r="AN53" s="362"/>
      <c r="AP53" s="73">
        <v>0</v>
      </c>
      <c r="AQ53" s="73">
        <v>0</v>
      </c>
      <c r="AR53" s="73">
        <v>0</v>
      </c>
      <c r="AS53" s="73">
        <v>0</v>
      </c>
      <c r="AT53" s="73">
        <v>0</v>
      </c>
      <c r="AU53" s="73">
        <v>0</v>
      </c>
      <c r="AV53" s="73">
        <v>0</v>
      </c>
      <c r="AW53" s="73">
        <v>0</v>
      </c>
      <c r="AX53" s="73">
        <v>0</v>
      </c>
      <c r="AY53" s="73">
        <v>0</v>
      </c>
      <c r="AZ53" s="73">
        <v>0</v>
      </c>
      <c r="BA53" s="73">
        <v>0</v>
      </c>
      <c r="BB53" s="73">
        <v>0</v>
      </c>
      <c r="BC53" s="73">
        <v>0</v>
      </c>
      <c r="BD53" s="73">
        <v>0</v>
      </c>
      <c r="BE53" s="73">
        <v>0</v>
      </c>
      <c r="BF53" s="73">
        <v>0</v>
      </c>
      <c r="BG53" s="73">
        <v>0</v>
      </c>
      <c r="BH53" s="73">
        <v>0</v>
      </c>
      <c r="BI53" s="73">
        <v>0</v>
      </c>
      <c r="BJ53" s="73">
        <v>0</v>
      </c>
      <c r="BK53" s="73">
        <v>0</v>
      </c>
      <c r="BL53" s="73">
        <v>0</v>
      </c>
      <c r="BM53" s="73">
        <v>0</v>
      </c>
      <c r="BN53" s="73">
        <v>0</v>
      </c>
      <c r="BO53" s="73">
        <v>0</v>
      </c>
      <c r="BP53" s="73">
        <v>0</v>
      </c>
      <c r="BQ53" s="73">
        <v>0</v>
      </c>
      <c r="BR53" s="73">
        <v>0</v>
      </c>
      <c r="BS53" s="73">
        <v>0</v>
      </c>
      <c r="BT53" s="73">
        <v>0</v>
      </c>
      <c r="BU53" s="73">
        <v>0</v>
      </c>
      <c r="BV53" s="73">
        <v>0</v>
      </c>
      <c r="BW53" s="73">
        <v>0</v>
      </c>
      <c r="BX53" s="73">
        <v>0</v>
      </c>
      <c r="BY53" s="73">
        <v>0</v>
      </c>
      <c r="BZ53" s="35"/>
      <c r="CA53" s="73">
        <v>-0.22821600000003173</v>
      </c>
    </row>
    <row r="54" spans="2:79" s="36" customFormat="1" ht="17.100000000000001" customHeight="1">
      <c r="B54" s="445"/>
      <c r="C54" s="198" t="s">
        <v>60</v>
      </c>
      <c r="D54" s="320"/>
      <c r="E54" s="320"/>
      <c r="F54" s="320"/>
      <c r="G54" s="320"/>
      <c r="H54" s="320"/>
      <c r="I54" s="320"/>
      <c r="J54" s="320">
        <v>173.553788</v>
      </c>
      <c r="K54" s="320"/>
      <c r="L54" s="320">
        <v>110.659736</v>
      </c>
      <c r="M54" s="320"/>
      <c r="N54" s="320"/>
      <c r="O54" s="320"/>
      <c r="P54" s="320">
        <v>173.553788</v>
      </c>
      <c r="Q54" s="320">
        <v>101.83177999999999</v>
      </c>
      <c r="R54" s="320"/>
      <c r="S54" s="320"/>
      <c r="T54" s="320"/>
      <c r="U54" s="320"/>
      <c r="V54" s="320"/>
      <c r="W54" s="320"/>
      <c r="X54" s="320"/>
      <c r="Y54" s="320"/>
      <c r="Z54" s="320"/>
      <c r="AA54" s="320"/>
      <c r="AB54" s="320"/>
      <c r="AC54" s="320"/>
      <c r="AD54" s="320"/>
      <c r="AE54" s="320"/>
      <c r="AF54" s="320"/>
      <c r="AG54" s="320"/>
      <c r="AH54" s="320"/>
      <c r="AI54" s="320"/>
      <c r="AJ54" s="320"/>
      <c r="AK54" s="320"/>
      <c r="AL54" s="320"/>
      <c r="AM54" s="331">
        <v>29.81241</v>
      </c>
      <c r="AN54" s="362"/>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35"/>
      <c r="CA54" s="73">
        <v>0</v>
      </c>
    </row>
    <row r="55" spans="2:79" s="36" customFormat="1" ht="17.100000000000001" customHeight="1">
      <c r="B55" s="445"/>
      <c r="C55" s="198" t="s">
        <v>61</v>
      </c>
      <c r="D55" s="320"/>
      <c r="E55" s="320"/>
      <c r="F55" s="320"/>
      <c r="G55" s="320"/>
      <c r="H55" s="320"/>
      <c r="I55" s="320"/>
      <c r="J55" s="320"/>
      <c r="K55" s="320"/>
      <c r="L55" s="320">
        <v>0.37798599999999999</v>
      </c>
      <c r="M55" s="320"/>
      <c r="N55" s="320"/>
      <c r="O55" s="320">
        <v>6.827642</v>
      </c>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31"/>
      <c r="AN55" s="362"/>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35"/>
      <c r="CA55" s="73">
        <v>-0.22821599999999975</v>
      </c>
    </row>
    <row r="56" spans="2:79" s="36" customFormat="1" ht="30" customHeight="1">
      <c r="B56" s="444"/>
      <c r="C56" s="183" t="s">
        <v>11</v>
      </c>
      <c r="D56" s="320"/>
      <c r="E56" s="320">
        <v>2.02</v>
      </c>
      <c r="F56" s="320"/>
      <c r="G56" s="320"/>
      <c r="H56" s="320"/>
      <c r="I56" s="320"/>
      <c r="J56" s="320">
        <v>11.670344999999999</v>
      </c>
      <c r="K56" s="320"/>
      <c r="L56" s="320">
        <v>357.00953399999997</v>
      </c>
      <c r="M56" s="320"/>
      <c r="N56" s="320"/>
      <c r="O56" s="320">
        <v>0.30485099999999998</v>
      </c>
      <c r="P56" s="320">
        <v>15.012986</v>
      </c>
      <c r="Q56" s="320">
        <v>63.824063000000002</v>
      </c>
      <c r="R56" s="320"/>
      <c r="S56" s="320"/>
      <c r="T56" s="320"/>
      <c r="U56" s="320"/>
      <c r="V56" s="320"/>
      <c r="W56" s="320"/>
      <c r="X56" s="320"/>
      <c r="Y56" s="320"/>
      <c r="Z56" s="320">
        <v>7.63</v>
      </c>
      <c r="AA56" s="320"/>
      <c r="AB56" s="320"/>
      <c r="AC56" s="320"/>
      <c r="AD56" s="320"/>
      <c r="AE56" s="320"/>
      <c r="AF56" s="320"/>
      <c r="AG56" s="320"/>
      <c r="AH56" s="320"/>
      <c r="AI56" s="320"/>
      <c r="AJ56" s="320"/>
      <c r="AK56" s="320"/>
      <c r="AL56" s="320"/>
      <c r="AM56" s="331">
        <v>88.905197999999999</v>
      </c>
      <c r="AN56" s="362"/>
      <c r="AP56" s="73">
        <v>0</v>
      </c>
      <c r="AQ56" s="73">
        <v>0</v>
      </c>
      <c r="AR56" s="73">
        <v>0</v>
      </c>
      <c r="AS56" s="73">
        <v>0</v>
      </c>
      <c r="AT56" s="73">
        <v>0</v>
      </c>
      <c r="AU56" s="73">
        <v>0</v>
      </c>
      <c r="AV56" s="73">
        <v>0</v>
      </c>
      <c r="AW56" s="73">
        <v>0</v>
      </c>
      <c r="AX56" s="73">
        <v>0</v>
      </c>
      <c r="AY56" s="73">
        <v>0</v>
      </c>
      <c r="AZ56" s="73">
        <v>0</v>
      </c>
      <c r="BA56" s="73">
        <v>0</v>
      </c>
      <c r="BB56" s="73">
        <v>0</v>
      </c>
      <c r="BC56" s="73">
        <v>0</v>
      </c>
      <c r="BD56" s="73">
        <v>0</v>
      </c>
      <c r="BE56" s="73">
        <v>0</v>
      </c>
      <c r="BF56" s="73">
        <v>0</v>
      </c>
      <c r="BG56" s="73">
        <v>0</v>
      </c>
      <c r="BH56" s="73">
        <v>0</v>
      </c>
      <c r="BI56" s="73">
        <v>0</v>
      </c>
      <c r="BJ56" s="73">
        <v>0</v>
      </c>
      <c r="BK56" s="73">
        <v>0</v>
      </c>
      <c r="BL56" s="73">
        <v>0</v>
      </c>
      <c r="BM56" s="73">
        <v>0</v>
      </c>
      <c r="BN56" s="73">
        <v>0</v>
      </c>
      <c r="BO56" s="73">
        <v>0</v>
      </c>
      <c r="BP56" s="73">
        <v>0</v>
      </c>
      <c r="BQ56" s="73">
        <v>0</v>
      </c>
      <c r="BR56" s="73">
        <v>0</v>
      </c>
      <c r="BS56" s="73">
        <v>0</v>
      </c>
      <c r="BT56" s="73">
        <v>0</v>
      </c>
      <c r="BU56" s="73">
        <v>0</v>
      </c>
      <c r="BV56" s="73">
        <v>0</v>
      </c>
      <c r="BW56" s="73">
        <v>0</v>
      </c>
      <c r="BX56" s="73">
        <v>0</v>
      </c>
      <c r="BY56" s="73">
        <v>0</v>
      </c>
      <c r="BZ56" s="35"/>
      <c r="CA56" s="73">
        <v>-1.5899999999859915E-3</v>
      </c>
    </row>
    <row r="57" spans="2:79" s="36" customFormat="1" ht="17.100000000000001" customHeight="1">
      <c r="B57" s="444"/>
      <c r="C57" s="198" t="s">
        <v>60</v>
      </c>
      <c r="D57" s="320"/>
      <c r="E57" s="320"/>
      <c r="F57" s="320"/>
      <c r="G57" s="320"/>
      <c r="H57" s="320"/>
      <c r="I57" s="320"/>
      <c r="J57" s="320"/>
      <c r="K57" s="320"/>
      <c r="L57" s="320">
        <v>357.00953399999997</v>
      </c>
      <c r="M57" s="320"/>
      <c r="N57" s="320"/>
      <c r="O57" s="320"/>
      <c r="P57" s="320"/>
      <c r="Q57" s="320">
        <v>63.824063000000002</v>
      </c>
      <c r="R57" s="320"/>
      <c r="S57" s="320"/>
      <c r="T57" s="320"/>
      <c r="U57" s="320"/>
      <c r="V57" s="320"/>
      <c r="W57" s="320"/>
      <c r="X57" s="320"/>
      <c r="Y57" s="320"/>
      <c r="Z57" s="320"/>
      <c r="AA57" s="320"/>
      <c r="AB57" s="320"/>
      <c r="AC57" s="320"/>
      <c r="AD57" s="320"/>
      <c r="AE57" s="320"/>
      <c r="AF57" s="320"/>
      <c r="AG57" s="320"/>
      <c r="AH57" s="320"/>
      <c r="AI57" s="320"/>
      <c r="AJ57" s="320"/>
      <c r="AK57" s="320"/>
      <c r="AL57" s="320"/>
      <c r="AM57" s="331"/>
      <c r="AN57" s="362"/>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35"/>
      <c r="CA57" s="73">
        <v>0</v>
      </c>
    </row>
    <row r="58" spans="2:79" s="36" customFormat="1" ht="17.100000000000001" customHeight="1">
      <c r="B58" s="444"/>
      <c r="C58" s="198" t="s">
        <v>61</v>
      </c>
      <c r="D58" s="549"/>
      <c r="E58" s="549">
        <v>2.02</v>
      </c>
      <c r="F58" s="549"/>
      <c r="G58" s="549"/>
      <c r="H58" s="549"/>
      <c r="I58" s="549"/>
      <c r="J58" s="549">
        <v>11.670344999999999</v>
      </c>
      <c r="K58" s="549"/>
      <c r="L58" s="549"/>
      <c r="M58" s="549"/>
      <c r="N58" s="549"/>
      <c r="O58" s="549">
        <v>0.30485099999999998</v>
      </c>
      <c r="P58" s="549">
        <v>15.012986</v>
      </c>
      <c r="Q58" s="549"/>
      <c r="R58" s="549"/>
      <c r="S58" s="549"/>
      <c r="T58" s="549"/>
      <c r="U58" s="549"/>
      <c r="V58" s="549"/>
      <c r="W58" s="549"/>
      <c r="X58" s="549"/>
      <c r="Y58" s="549"/>
      <c r="Z58" s="549">
        <v>7.63</v>
      </c>
      <c r="AA58" s="549"/>
      <c r="AB58" s="549"/>
      <c r="AC58" s="549"/>
      <c r="AD58" s="549"/>
      <c r="AE58" s="549"/>
      <c r="AF58" s="549"/>
      <c r="AG58" s="549"/>
      <c r="AH58" s="549"/>
      <c r="AI58" s="549"/>
      <c r="AJ58" s="549"/>
      <c r="AK58" s="549"/>
      <c r="AL58" s="549"/>
      <c r="AM58" s="551">
        <v>88.905197999999999</v>
      </c>
      <c r="AN58" s="552"/>
      <c r="AP58" s="553"/>
      <c r="AQ58" s="553"/>
      <c r="AR58" s="553"/>
      <c r="AS58" s="553"/>
      <c r="AT58" s="553"/>
      <c r="AU58" s="553"/>
      <c r="AV58" s="553"/>
      <c r="AW58" s="553"/>
      <c r="AX58" s="553"/>
      <c r="AY58" s="553"/>
      <c r="AZ58" s="553"/>
      <c r="BA58" s="553"/>
      <c r="BB58" s="553"/>
      <c r="BC58" s="553"/>
      <c r="BD58" s="553"/>
      <c r="BE58" s="553"/>
      <c r="BF58" s="553"/>
      <c r="BG58" s="553"/>
      <c r="BH58" s="553"/>
      <c r="BI58" s="553"/>
      <c r="BJ58" s="553"/>
      <c r="BK58" s="553"/>
      <c r="BL58" s="553"/>
      <c r="BM58" s="553"/>
      <c r="BN58" s="553"/>
      <c r="BO58" s="553"/>
      <c r="BP58" s="553"/>
      <c r="BQ58" s="553"/>
      <c r="BR58" s="553"/>
      <c r="BS58" s="553"/>
      <c r="BT58" s="553"/>
      <c r="BU58" s="553"/>
      <c r="BV58" s="553"/>
      <c r="BW58" s="553"/>
      <c r="BX58" s="553"/>
      <c r="BY58" s="553"/>
      <c r="BZ58" s="35"/>
      <c r="CA58" s="73">
        <v>-1.5900000000002024E-3</v>
      </c>
    </row>
    <row r="59" spans="2:79" s="40" customFormat="1" ht="30" customHeight="1">
      <c r="B59" s="446"/>
      <c r="C59" s="447" t="s">
        <v>105</v>
      </c>
      <c r="D59" s="324"/>
      <c r="E59" s="320"/>
      <c r="F59" s="324"/>
      <c r="G59" s="324"/>
      <c r="H59" s="324"/>
      <c r="I59" s="320"/>
      <c r="J59" s="320">
        <v>5.7511979999999996</v>
      </c>
      <c r="K59" s="324"/>
      <c r="L59" s="320">
        <v>357.00953399999997</v>
      </c>
      <c r="M59" s="324"/>
      <c r="N59" s="324"/>
      <c r="O59" s="320">
        <v>0.30485099999999998</v>
      </c>
      <c r="P59" s="320"/>
      <c r="Q59" s="320">
        <v>50.915889999999997</v>
      </c>
      <c r="R59" s="324"/>
      <c r="S59" s="324"/>
      <c r="T59" s="324"/>
      <c r="U59" s="324"/>
      <c r="V59" s="324"/>
      <c r="W59" s="324"/>
      <c r="X59" s="324"/>
      <c r="Y59" s="324"/>
      <c r="Z59" s="320"/>
      <c r="AA59" s="324"/>
      <c r="AB59" s="324"/>
      <c r="AC59" s="324"/>
      <c r="AD59" s="324"/>
      <c r="AE59" s="324"/>
      <c r="AF59" s="324"/>
      <c r="AG59" s="324"/>
      <c r="AH59" s="324"/>
      <c r="AI59" s="324"/>
      <c r="AJ59" s="324"/>
      <c r="AK59" s="324"/>
      <c r="AL59" s="324"/>
      <c r="AM59" s="331">
        <v>88.905197999999999</v>
      </c>
      <c r="AN59" s="361"/>
      <c r="AP59" s="75">
        <v>0</v>
      </c>
      <c r="AQ59" s="75">
        <v>0</v>
      </c>
      <c r="AR59" s="75">
        <v>0</v>
      </c>
      <c r="AS59" s="75">
        <v>0</v>
      </c>
      <c r="AT59" s="75">
        <v>0</v>
      </c>
      <c r="AU59" s="75">
        <v>0</v>
      </c>
      <c r="AV59" s="75">
        <v>0</v>
      </c>
      <c r="AW59" s="75">
        <v>0</v>
      </c>
      <c r="AX59" s="75">
        <v>0</v>
      </c>
      <c r="AY59" s="75">
        <v>0</v>
      </c>
      <c r="AZ59" s="75">
        <v>0</v>
      </c>
      <c r="BA59" s="75">
        <v>0</v>
      </c>
      <c r="BB59" s="75">
        <v>0</v>
      </c>
      <c r="BC59" s="75">
        <v>0</v>
      </c>
      <c r="BD59" s="75">
        <v>0</v>
      </c>
      <c r="BE59" s="75">
        <v>0</v>
      </c>
      <c r="BF59" s="75">
        <v>0</v>
      </c>
      <c r="BG59" s="75">
        <v>0</v>
      </c>
      <c r="BH59" s="75">
        <v>0</v>
      </c>
      <c r="BI59" s="75">
        <v>0</v>
      </c>
      <c r="BJ59" s="75">
        <v>0</v>
      </c>
      <c r="BK59" s="75">
        <v>0</v>
      </c>
      <c r="BL59" s="75">
        <v>0</v>
      </c>
      <c r="BM59" s="75">
        <v>0</v>
      </c>
      <c r="BN59" s="75">
        <v>0</v>
      </c>
      <c r="BO59" s="75">
        <v>0</v>
      </c>
      <c r="BP59" s="75">
        <v>0</v>
      </c>
      <c r="BQ59" s="75">
        <v>0</v>
      </c>
      <c r="BR59" s="75">
        <v>0</v>
      </c>
      <c r="BS59" s="75">
        <v>0</v>
      </c>
      <c r="BT59" s="75">
        <v>0</v>
      </c>
      <c r="BU59" s="75">
        <v>0</v>
      </c>
      <c r="BV59" s="75">
        <v>0</v>
      </c>
      <c r="BW59" s="75">
        <v>0</v>
      </c>
      <c r="BX59" s="75">
        <v>0</v>
      </c>
      <c r="BY59" s="75">
        <v>0</v>
      </c>
      <c r="BZ59" s="39"/>
      <c r="CA59" s="75">
        <v>9.9999990066379496E-7</v>
      </c>
    </row>
    <row r="60" spans="2:79" s="36" customFormat="1" ht="17.100000000000001" customHeight="1">
      <c r="B60" s="445"/>
      <c r="C60" s="198" t="s">
        <v>75</v>
      </c>
      <c r="D60" s="320"/>
      <c r="E60" s="320">
        <v>2.02</v>
      </c>
      <c r="F60" s="320"/>
      <c r="G60" s="320"/>
      <c r="H60" s="320"/>
      <c r="I60" s="320"/>
      <c r="J60" s="320">
        <v>5.9191469999999997</v>
      </c>
      <c r="K60" s="320"/>
      <c r="L60" s="320"/>
      <c r="M60" s="320"/>
      <c r="N60" s="320"/>
      <c r="O60" s="320"/>
      <c r="P60" s="320">
        <v>15.012986</v>
      </c>
      <c r="Q60" s="320">
        <v>12.908173</v>
      </c>
      <c r="R60" s="320"/>
      <c r="S60" s="320"/>
      <c r="T60" s="320"/>
      <c r="U60" s="320"/>
      <c r="V60" s="320"/>
      <c r="W60" s="320"/>
      <c r="X60" s="320"/>
      <c r="Y60" s="320"/>
      <c r="Z60" s="320">
        <v>7.63</v>
      </c>
      <c r="AA60" s="320"/>
      <c r="AB60" s="320"/>
      <c r="AC60" s="320"/>
      <c r="AD60" s="320"/>
      <c r="AE60" s="320"/>
      <c r="AF60" s="320"/>
      <c r="AG60" s="320"/>
      <c r="AH60" s="320"/>
      <c r="AI60" s="320"/>
      <c r="AJ60" s="320"/>
      <c r="AK60" s="320"/>
      <c r="AL60" s="320"/>
      <c r="AM60" s="331"/>
      <c r="AN60" s="362"/>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35"/>
      <c r="CA60" s="75">
        <v>-1.5899999999930969E-3</v>
      </c>
    </row>
    <row r="61" spans="2:79" s="36" customFormat="1" ht="17.100000000000001" customHeight="1">
      <c r="B61" s="445"/>
      <c r="C61" s="198" t="s">
        <v>190</v>
      </c>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31"/>
      <c r="AN61" s="362"/>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35"/>
      <c r="CA61" s="75">
        <v>0</v>
      </c>
    </row>
    <row r="62" spans="2:79" s="36" customFormat="1" ht="17.100000000000001" customHeight="1">
      <c r="B62" s="445"/>
      <c r="C62" s="198" t="s">
        <v>106</v>
      </c>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31"/>
      <c r="AN62" s="362"/>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35"/>
      <c r="CA62" s="75">
        <v>0</v>
      </c>
    </row>
    <row r="63" spans="2:79" s="36" customFormat="1" ht="17.100000000000001" customHeight="1">
      <c r="B63" s="445"/>
      <c r="C63" s="451" t="s">
        <v>53</v>
      </c>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31"/>
      <c r="AN63" s="362"/>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35"/>
      <c r="CA63" s="75">
        <v>0</v>
      </c>
    </row>
    <row r="64" spans="2:79" s="36" customFormat="1" ht="16.5" customHeight="1">
      <c r="B64" s="445"/>
      <c r="C64" s="448" t="s">
        <v>162</v>
      </c>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31"/>
      <c r="AN64" s="362"/>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35"/>
      <c r="CA64" s="75">
        <v>0</v>
      </c>
    </row>
    <row r="65" spans="2:79" s="40" customFormat="1" ht="24.95" customHeight="1">
      <c r="B65" s="446"/>
      <c r="C65" s="195" t="s">
        <v>12</v>
      </c>
      <c r="D65" s="324"/>
      <c r="E65" s="320">
        <v>16.329999999999998</v>
      </c>
      <c r="F65" s="324"/>
      <c r="G65" s="324"/>
      <c r="H65" s="324"/>
      <c r="I65" s="320">
        <v>1.4877089999999999</v>
      </c>
      <c r="J65" s="320">
        <v>4.9455460000000002</v>
      </c>
      <c r="K65" s="324"/>
      <c r="L65" s="320"/>
      <c r="M65" s="324"/>
      <c r="N65" s="324"/>
      <c r="O65" s="320"/>
      <c r="P65" s="320">
        <v>234.754154</v>
      </c>
      <c r="Q65" s="320"/>
      <c r="R65" s="324"/>
      <c r="S65" s="324"/>
      <c r="T65" s="324"/>
      <c r="U65" s="324"/>
      <c r="V65" s="324"/>
      <c r="W65" s="324"/>
      <c r="X65" s="324"/>
      <c r="Y65" s="324"/>
      <c r="Z65" s="320">
        <v>10.400570999999999</v>
      </c>
      <c r="AA65" s="324"/>
      <c r="AB65" s="324"/>
      <c r="AC65" s="324"/>
      <c r="AD65" s="324"/>
      <c r="AE65" s="324"/>
      <c r="AF65" s="324"/>
      <c r="AG65" s="324"/>
      <c r="AH65" s="324"/>
      <c r="AI65" s="324"/>
      <c r="AJ65" s="324"/>
      <c r="AK65" s="324"/>
      <c r="AL65" s="324"/>
      <c r="AM65" s="331"/>
      <c r="AN65" s="361"/>
      <c r="AP65" s="75">
        <v>0</v>
      </c>
      <c r="AQ65" s="75">
        <v>0</v>
      </c>
      <c r="AR65" s="75">
        <v>0</v>
      </c>
      <c r="AS65" s="75">
        <v>0</v>
      </c>
      <c r="AT65" s="75">
        <v>0</v>
      </c>
      <c r="AU65" s="75">
        <v>0</v>
      </c>
      <c r="AV65" s="75">
        <v>1.000000000139778E-6</v>
      </c>
      <c r="AW65" s="75">
        <v>0</v>
      </c>
      <c r="AX65" s="75">
        <v>0</v>
      </c>
      <c r="AY65" s="75">
        <v>0</v>
      </c>
      <c r="AZ65" s="75">
        <v>0</v>
      </c>
      <c r="BA65" s="75">
        <v>0</v>
      </c>
      <c r="BB65" s="75">
        <v>0</v>
      </c>
      <c r="BC65" s="75">
        <v>0</v>
      </c>
      <c r="BD65" s="75">
        <v>0</v>
      </c>
      <c r="BE65" s="75">
        <v>0</v>
      </c>
      <c r="BF65" s="75">
        <v>0</v>
      </c>
      <c r="BG65" s="75">
        <v>0</v>
      </c>
      <c r="BH65" s="75">
        <v>0</v>
      </c>
      <c r="BI65" s="75">
        <v>0</v>
      </c>
      <c r="BJ65" s="75">
        <v>0</v>
      </c>
      <c r="BK65" s="75">
        <v>0</v>
      </c>
      <c r="BL65" s="75">
        <v>0</v>
      </c>
      <c r="BM65" s="75">
        <v>0</v>
      </c>
      <c r="BN65" s="75">
        <v>0</v>
      </c>
      <c r="BO65" s="75">
        <v>0</v>
      </c>
      <c r="BP65" s="75">
        <v>0</v>
      </c>
      <c r="BQ65" s="75">
        <v>0</v>
      </c>
      <c r="BR65" s="75">
        <v>0</v>
      </c>
      <c r="BS65" s="75">
        <v>0</v>
      </c>
      <c r="BT65" s="75">
        <v>0</v>
      </c>
      <c r="BU65" s="75">
        <v>0</v>
      </c>
      <c r="BV65" s="75">
        <v>0</v>
      </c>
      <c r="BW65" s="75">
        <v>0</v>
      </c>
      <c r="BX65" s="75">
        <v>0</v>
      </c>
      <c r="BY65" s="75">
        <v>0</v>
      </c>
      <c r="BZ65" s="39"/>
      <c r="CA65" s="75">
        <v>-3.2751999999973691E-2</v>
      </c>
    </row>
    <row r="66" spans="2:79" s="88" customFormat="1" ht="17.100000000000001" customHeight="1">
      <c r="B66" s="316"/>
      <c r="C66" s="198" t="s">
        <v>60</v>
      </c>
      <c r="D66" s="326"/>
      <c r="E66" s="320">
        <v>16.32</v>
      </c>
      <c r="F66" s="326"/>
      <c r="G66" s="326"/>
      <c r="H66" s="326"/>
      <c r="I66" s="320">
        <v>1.4877089999999999</v>
      </c>
      <c r="J66" s="320">
        <v>1.031021</v>
      </c>
      <c r="K66" s="326"/>
      <c r="L66" s="320"/>
      <c r="M66" s="326"/>
      <c r="N66" s="326"/>
      <c r="O66" s="320"/>
      <c r="P66" s="320">
        <v>228.89742799999999</v>
      </c>
      <c r="Q66" s="320"/>
      <c r="R66" s="326"/>
      <c r="S66" s="326"/>
      <c r="T66" s="326"/>
      <c r="U66" s="326"/>
      <c r="V66" s="326"/>
      <c r="W66" s="326"/>
      <c r="X66" s="326"/>
      <c r="Y66" s="326"/>
      <c r="Z66" s="320">
        <v>9.3905709999999996</v>
      </c>
      <c r="AA66" s="326"/>
      <c r="AB66" s="326"/>
      <c r="AC66" s="326"/>
      <c r="AD66" s="326"/>
      <c r="AE66" s="326"/>
      <c r="AF66" s="326"/>
      <c r="AG66" s="326"/>
      <c r="AH66" s="326"/>
      <c r="AI66" s="326"/>
      <c r="AJ66" s="326"/>
      <c r="AK66" s="326"/>
      <c r="AL66" s="326"/>
      <c r="AM66" s="331"/>
      <c r="AN66" s="363"/>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7"/>
      <c r="CA66" s="73">
        <v>3.6660000000381388E-3</v>
      </c>
    </row>
    <row r="67" spans="2:79" s="36" customFormat="1" ht="17.100000000000001" customHeight="1">
      <c r="B67" s="445"/>
      <c r="C67" s="198" t="s">
        <v>61</v>
      </c>
      <c r="D67" s="320"/>
      <c r="E67" s="320">
        <v>0.01</v>
      </c>
      <c r="F67" s="320"/>
      <c r="G67" s="320"/>
      <c r="H67" s="320"/>
      <c r="I67" s="320"/>
      <c r="J67" s="320">
        <v>3.9145240000000001</v>
      </c>
      <c r="K67" s="320"/>
      <c r="L67" s="320"/>
      <c r="M67" s="320"/>
      <c r="N67" s="320"/>
      <c r="O67" s="320"/>
      <c r="P67" s="320">
        <v>5.8567260000000001</v>
      </c>
      <c r="Q67" s="320"/>
      <c r="R67" s="320"/>
      <c r="S67" s="320"/>
      <c r="T67" s="320"/>
      <c r="U67" s="320"/>
      <c r="V67" s="320"/>
      <c r="W67" s="320"/>
      <c r="X67" s="320"/>
      <c r="Y67" s="320"/>
      <c r="Z67" s="320">
        <v>1.01</v>
      </c>
      <c r="AA67" s="320"/>
      <c r="AB67" s="320"/>
      <c r="AC67" s="320"/>
      <c r="AD67" s="320"/>
      <c r="AE67" s="320"/>
      <c r="AF67" s="320"/>
      <c r="AG67" s="320"/>
      <c r="AH67" s="320"/>
      <c r="AI67" s="320"/>
      <c r="AJ67" s="320"/>
      <c r="AK67" s="320"/>
      <c r="AL67" s="320"/>
      <c r="AM67" s="331"/>
      <c r="AN67" s="362"/>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35"/>
      <c r="CA67" s="73">
        <v>-3.6419000000000423E-2</v>
      </c>
    </row>
    <row r="68" spans="2:79" s="40" customFormat="1" ht="30" customHeight="1">
      <c r="B68" s="449"/>
      <c r="C68" s="195" t="s">
        <v>56</v>
      </c>
      <c r="D68" s="325">
        <v>0</v>
      </c>
      <c r="E68" s="325">
        <v>18.349999999999998</v>
      </c>
      <c r="F68" s="325">
        <v>0</v>
      </c>
      <c r="G68" s="325">
        <v>0</v>
      </c>
      <c r="H68" s="325">
        <v>0</v>
      </c>
      <c r="I68" s="325">
        <v>1.4877089999999999</v>
      </c>
      <c r="J68" s="325">
        <v>190.169679</v>
      </c>
      <c r="K68" s="325">
        <v>0</v>
      </c>
      <c r="L68" s="325">
        <v>468.04725599999995</v>
      </c>
      <c r="M68" s="325">
        <v>0</v>
      </c>
      <c r="N68" s="325">
        <v>0</v>
      </c>
      <c r="O68" s="325">
        <v>7.1324930000000002</v>
      </c>
      <c r="P68" s="325">
        <v>423.32092799999998</v>
      </c>
      <c r="Q68" s="325">
        <v>165.655843</v>
      </c>
      <c r="R68" s="325">
        <v>0</v>
      </c>
      <c r="S68" s="325">
        <v>0</v>
      </c>
      <c r="T68" s="325">
        <v>0</v>
      </c>
      <c r="U68" s="325">
        <v>0</v>
      </c>
      <c r="V68" s="325">
        <v>0</v>
      </c>
      <c r="W68" s="325">
        <v>0</v>
      </c>
      <c r="X68" s="325">
        <v>0</v>
      </c>
      <c r="Y68" s="325">
        <v>0</v>
      </c>
      <c r="Z68" s="325">
        <v>18.030570999999998</v>
      </c>
      <c r="AA68" s="325">
        <v>0</v>
      </c>
      <c r="AB68" s="325">
        <v>0</v>
      </c>
      <c r="AC68" s="325">
        <v>0</v>
      </c>
      <c r="AD68" s="325">
        <v>0</v>
      </c>
      <c r="AE68" s="325">
        <v>0</v>
      </c>
      <c r="AF68" s="325">
        <v>0</v>
      </c>
      <c r="AG68" s="325">
        <v>0</v>
      </c>
      <c r="AH68" s="325">
        <v>0</v>
      </c>
      <c r="AI68" s="325">
        <v>0</v>
      </c>
      <c r="AJ68" s="325">
        <v>0</v>
      </c>
      <c r="AK68" s="325">
        <v>0</v>
      </c>
      <c r="AL68" s="325">
        <v>0</v>
      </c>
      <c r="AM68" s="323">
        <v>118.717608</v>
      </c>
      <c r="AN68" s="340"/>
      <c r="AO68" s="39"/>
      <c r="AP68" s="75">
        <v>0</v>
      </c>
      <c r="AQ68" s="75">
        <v>0</v>
      </c>
      <c r="AR68" s="75">
        <v>0</v>
      </c>
      <c r="AS68" s="75">
        <v>0</v>
      </c>
      <c r="AT68" s="75">
        <v>0</v>
      </c>
      <c r="AU68" s="75">
        <v>0</v>
      </c>
      <c r="AV68" s="75">
        <v>0</v>
      </c>
      <c r="AW68" s="75">
        <v>0</v>
      </c>
      <c r="AX68" s="75">
        <v>-5.6843418860808015E-14</v>
      </c>
      <c r="AY68" s="75">
        <v>0</v>
      </c>
      <c r="AZ68" s="75">
        <v>0</v>
      </c>
      <c r="BA68" s="75">
        <v>2.2204460492503131E-16</v>
      </c>
      <c r="BB68" s="75">
        <v>0</v>
      </c>
      <c r="BC68" s="75">
        <v>7.1054273576010019E-15</v>
      </c>
      <c r="BD68" s="75">
        <v>0</v>
      </c>
      <c r="BE68" s="75">
        <v>0</v>
      </c>
      <c r="BF68" s="75">
        <v>0</v>
      </c>
      <c r="BG68" s="75">
        <v>0</v>
      </c>
      <c r="BH68" s="75">
        <v>0</v>
      </c>
      <c r="BI68" s="75">
        <v>0</v>
      </c>
      <c r="BJ68" s="75">
        <v>0</v>
      </c>
      <c r="BK68" s="75">
        <v>0</v>
      </c>
      <c r="BL68" s="75">
        <v>0</v>
      </c>
      <c r="BM68" s="75">
        <v>0</v>
      </c>
      <c r="BN68" s="75">
        <v>0</v>
      </c>
      <c r="BO68" s="75">
        <v>0</v>
      </c>
      <c r="BP68" s="75">
        <v>0</v>
      </c>
      <c r="BQ68" s="75">
        <v>0</v>
      </c>
      <c r="BR68" s="75">
        <v>0</v>
      </c>
      <c r="BS68" s="75">
        <v>0</v>
      </c>
      <c r="BT68" s="75">
        <v>0</v>
      </c>
      <c r="BU68" s="75">
        <v>0</v>
      </c>
      <c r="BV68" s="75">
        <v>0</v>
      </c>
      <c r="BW68" s="75">
        <v>0</v>
      </c>
      <c r="BX68" s="75">
        <v>0</v>
      </c>
      <c r="BY68" s="75">
        <v>0</v>
      </c>
      <c r="BZ68" s="39"/>
      <c r="CA68" s="75">
        <v>-0.26255800000012641</v>
      </c>
    </row>
    <row r="69" spans="2:79" s="88" customFormat="1" ht="17.100000000000001" customHeight="1">
      <c r="B69" s="316"/>
      <c r="C69" s="317" t="s">
        <v>174</v>
      </c>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42">
        <v>2.8122000000000001E-2</v>
      </c>
      <c r="AN69" s="363"/>
      <c r="AO69" s="87"/>
      <c r="AP69" s="84">
        <v>0</v>
      </c>
      <c r="AQ69" s="84">
        <v>0</v>
      </c>
      <c r="AR69" s="84">
        <v>0</v>
      </c>
      <c r="AS69" s="84">
        <v>0</v>
      </c>
      <c r="AT69" s="84">
        <v>0</v>
      </c>
      <c r="AU69" s="84">
        <v>0</v>
      </c>
      <c r="AV69" s="84">
        <v>0</v>
      </c>
      <c r="AW69" s="84">
        <v>0</v>
      </c>
      <c r="AX69" s="84">
        <v>0</v>
      </c>
      <c r="AY69" s="84">
        <v>0</v>
      </c>
      <c r="AZ69" s="84">
        <v>0</v>
      </c>
      <c r="BA69" s="84">
        <v>0</v>
      </c>
      <c r="BB69" s="84">
        <v>0</v>
      </c>
      <c r="BC69" s="84">
        <v>0</v>
      </c>
      <c r="BD69" s="84">
        <v>0</v>
      </c>
      <c r="BE69" s="84">
        <v>0</v>
      </c>
      <c r="BF69" s="84">
        <v>0</v>
      </c>
      <c r="BG69" s="84">
        <v>0</v>
      </c>
      <c r="BH69" s="84">
        <v>0</v>
      </c>
      <c r="BI69" s="84">
        <v>0</v>
      </c>
      <c r="BJ69" s="84">
        <v>0</v>
      </c>
      <c r="BK69" s="84">
        <v>0</v>
      </c>
      <c r="BL69" s="84">
        <v>0</v>
      </c>
      <c r="BM69" s="84">
        <v>0</v>
      </c>
      <c r="BN69" s="84">
        <v>0</v>
      </c>
      <c r="BO69" s="84">
        <v>0</v>
      </c>
      <c r="BP69" s="84">
        <v>0</v>
      </c>
      <c r="BQ69" s="84">
        <v>0</v>
      </c>
      <c r="BR69" s="84">
        <v>0</v>
      </c>
      <c r="BS69" s="84">
        <v>0</v>
      </c>
      <c r="BT69" s="84">
        <v>0</v>
      </c>
      <c r="BU69" s="84">
        <v>0</v>
      </c>
      <c r="BV69" s="84">
        <v>0</v>
      </c>
      <c r="BW69" s="84">
        <v>0</v>
      </c>
      <c r="BX69" s="84">
        <v>0</v>
      </c>
      <c r="BY69" s="84">
        <v>0</v>
      </c>
      <c r="BZ69" s="87"/>
      <c r="CA69" s="84">
        <v>2.8122000000000001E-2</v>
      </c>
    </row>
    <row r="70" spans="2:79" s="88" customFormat="1" ht="17.100000000000001" customHeight="1">
      <c r="B70" s="316"/>
      <c r="C70" s="319" t="s">
        <v>175</v>
      </c>
      <c r="D70" s="326"/>
      <c r="E70" s="326"/>
      <c r="F70" s="326"/>
      <c r="G70" s="326"/>
      <c r="H70" s="326"/>
      <c r="I70" s="326"/>
      <c r="J70" s="326">
        <v>0.31311499999999998</v>
      </c>
      <c r="K70" s="326"/>
      <c r="L70" s="326"/>
      <c r="M70" s="326"/>
      <c r="N70" s="326"/>
      <c r="O70" s="326"/>
      <c r="P70" s="326">
        <v>191.02644599999999</v>
      </c>
      <c r="Q70" s="326"/>
      <c r="R70" s="326"/>
      <c r="S70" s="326"/>
      <c r="T70" s="326"/>
      <c r="U70" s="326"/>
      <c r="V70" s="326"/>
      <c r="W70" s="326"/>
      <c r="X70" s="326"/>
      <c r="Y70" s="326"/>
      <c r="Z70" s="326">
        <v>0.10249</v>
      </c>
      <c r="AA70" s="326"/>
      <c r="AB70" s="326"/>
      <c r="AC70" s="326"/>
      <c r="AD70" s="326"/>
      <c r="AE70" s="326"/>
      <c r="AF70" s="326"/>
      <c r="AG70" s="326"/>
      <c r="AH70" s="326"/>
      <c r="AI70" s="326"/>
      <c r="AJ70" s="326"/>
      <c r="AK70" s="326"/>
      <c r="AL70" s="326"/>
      <c r="AM70" s="342">
        <v>0.01</v>
      </c>
      <c r="AN70" s="363"/>
      <c r="AO70" s="87"/>
      <c r="AP70" s="84">
        <v>0</v>
      </c>
      <c r="AQ70" s="84">
        <v>0</v>
      </c>
      <c r="AR70" s="84">
        <v>0</v>
      </c>
      <c r="AS70" s="84">
        <v>0</v>
      </c>
      <c r="AT70" s="84">
        <v>0</v>
      </c>
      <c r="AU70" s="84">
        <v>0</v>
      </c>
      <c r="AV70" s="84">
        <v>0</v>
      </c>
      <c r="AW70" s="84">
        <v>0</v>
      </c>
      <c r="AX70" s="84">
        <v>0</v>
      </c>
      <c r="AY70" s="84">
        <v>0</v>
      </c>
      <c r="AZ70" s="84">
        <v>0</v>
      </c>
      <c r="BA70" s="84">
        <v>0</v>
      </c>
      <c r="BB70" s="84">
        <v>0</v>
      </c>
      <c r="BC70" s="84">
        <v>0</v>
      </c>
      <c r="BD70" s="84">
        <v>0</v>
      </c>
      <c r="BE70" s="84">
        <v>0</v>
      </c>
      <c r="BF70" s="84">
        <v>0</v>
      </c>
      <c r="BG70" s="84">
        <v>0</v>
      </c>
      <c r="BH70" s="84">
        <v>0</v>
      </c>
      <c r="BI70" s="84">
        <v>0</v>
      </c>
      <c r="BJ70" s="84">
        <v>0</v>
      </c>
      <c r="BK70" s="84">
        <v>0</v>
      </c>
      <c r="BL70" s="84">
        <v>0</v>
      </c>
      <c r="BM70" s="84">
        <v>0</v>
      </c>
      <c r="BN70" s="84">
        <v>0</v>
      </c>
      <c r="BO70" s="84">
        <v>0</v>
      </c>
      <c r="BP70" s="84">
        <v>0</v>
      </c>
      <c r="BQ70" s="84">
        <v>0</v>
      </c>
      <c r="BR70" s="84">
        <v>0</v>
      </c>
      <c r="BS70" s="84">
        <v>0</v>
      </c>
      <c r="BT70" s="84">
        <v>0</v>
      </c>
      <c r="BU70" s="84">
        <v>0</v>
      </c>
      <c r="BV70" s="84">
        <v>0</v>
      </c>
      <c r="BW70" s="84">
        <v>0</v>
      </c>
      <c r="BX70" s="84">
        <v>0</v>
      </c>
      <c r="BY70" s="84">
        <v>0</v>
      </c>
      <c r="BZ70" s="87"/>
      <c r="CA70" s="84">
        <v>-2.8421709430404007E-14</v>
      </c>
    </row>
    <row r="71" spans="2:79" s="36" customFormat="1" ht="24.95" customHeight="1">
      <c r="B71" s="444"/>
      <c r="C71" s="452" t="s">
        <v>67</v>
      </c>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31"/>
      <c r="AN71" s="362"/>
      <c r="AO71" s="35"/>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35"/>
      <c r="CA71" s="78"/>
    </row>
    <row r="72" spans="2:79" s="36" customFormat="1" ht="17.100000000000001" customHeight="1">
      <c r="B72" s="445"/>
      <c r="C72" s="198" t="s">
        <v>69</v>
      </c>
      <c r="D72" s="320"/>
      <c r="E72" s="320">
        <v>18.350000000000001</v>
      </c>
      <c r="F72" s="320"/>
      <c r="G72" s="320"/>
      <c r="H72" s="320"/>
      <c r="I72" s="320">
        <v>1.4877089999999999</v>
      </c>
      <c r="J72" s="320">
        <v>188.73660599999999</v>
      </c>
      <c r="K72" s="320"/>
      <c r="L72" s="320">
        <v>468.047256</v>
      </c>
      <c r="M72" s="320"/>
      <c r="N72" s="320"/>
      <c r="O72" s="320">
        <v>7.1324930000000002</v>
      </c>
      <c r="P72" s="320">
        <v>423.32092799999998</v>
      </c>
      <c r="Q72" s="320">
        <v>159.185046</v>
      </c>
      <c r="R72" s="320"/>
      <c r="S72" s="320"/>
      <c r="T72" s="320"/>
      <c r="U72" s="320"/>
      <c r="V72" s="320"/>
      <c r="W72" s="320"/>
      <c r="X72" s="320"/>
      <c r="Y72" s="320"/>
      <c r="Z72" s="320">
        <v>18.030570999999998</v>
      </c>
      <c r="AA72" s="320"/>
      <c r="AB72" s="320"/>
      <c r="AC72" s="320"/>
      <c r="AD72" s="320"/>
      <c r="AE72" s="320"/>
      <c r="AF72" s="320"/>
      <c r="AG72" s="320"/>
      <c r="AH72" s="320"/>
      <c r="AI72" s="320"/>
      <c r="AJ72" s="320"/>
      <c r="AK72" s="320"/>
      <c r="AL72" s="320"/>
      <c r="AM72" s="331">
        <v>116.095112</v>
      </c>
      <c r="AN72" s="362"/>
      <c r="AO72" s="35"/>
      <c r="AP72" s="73">
        <v>0</v>
      </c>
      <c r="AQ72" s="73">
        <v>0</v>
      </c>
      <c r="AR72" s="73">
        <v>0</v>
      </c>
      <c r="AS72" s="73">
        <v>0</v>
      </c>
      <c r="AT72" s="73">
        <v>0</v>
      </c>
      <c r="AU72" s="73">
        <v>0</v>
      </c>
      <c r="AV72" s="73">
        <v>0</v>
      </c>
      <c r="AW72" s="73">
        <v>0</v>
      </c>
      <c r="AX72" s="73">
        <v>0</v>
      </c>
      <c r="AY72" s="73">
        <v>0</v>
      </c>
      <c r="AZ72" s="73">
        <v>0</v>
      </c>
      <c r="BA72" s="73">
        <v>0</v>
      </c>
      <c r="BB72" s="73">
        <v>0</v>
      </c>
      <c r="BC72" s="73">
        <v>0</v>
      </c>
      <c r="BD72" s="73">
        <v>0</v>
      </c>
      <c r="BE72" s="73">
        <v>0</v>
      </c>
      <c r="BF72" s="73">
        <v>0</v>
      </c>
      <c r="BG72" s="73">
        <v>0</v>
      </c>
      <c r="BH72" s="73">
        <v>0</v>
      </c>
      <c r="BI72" s="73">
        <v>0</v>
      </c>
      <c r="BJ72" s="73">
        <v>0</v>
      </c>
      <c r="BK72" s="73">
        <v>0</v>
      </c>
      <c r="BL72" s="73">
        <v>0</v>
      </c>
      <c r="BM72" s="73">
        <v>0</v>
      </c>
      <c r="BN72" s="73">
        <v>0</v>
      </c>
      <c r="BO72" s="73">
        <v>0</v>
      </c>
      <c r="BP72" s="73">
        <v>0</v>
      </c>
      <c r="BQ72" s="73">
        <v>0</v>
      </c>
      <c r="BR72" s="73">
        <v>0</v>
      </c>
      <c r="BS72" s="73">
        <v>0</v>
      </c>
      <c r="BT72" s="73">
        <v>0</v>
      </c>
      <c r="BU72" s="73">
        <v>0</v>
      </c>
      <c r="BV72" s="73">
        <v>0</v>
      </c>
      <c r="BW72" s="73">
        <v>0</v>
      </c>
      <c r="BX72" s="73">
        <v>0</v>
      </c>
      <c r="BY72" s="73">
        <v>0</v>
      </c>
      <c r="BZ72" s="35"/>
      <c r="CA72" s="72">
        <v>7.560899999987214E-2</v>
      </c>
    </row>
    <row r="73" spans="2:79" s="36" customFormat="1" ht="17.100000000000001" customHeight="1">
      <c r="B73" s="445"/>
      <c r="C73" s="198" t="s">
        <v>70</v>
      </c>
      <c r="D73" s="320"/>
      <c r="E73" s="320"/>
      <c r="F73" s="320"/>
      <c r="G73" s="320"/>
      <c r="H73" s="320"/>
      <c r="I73" s="320"/>
      <c r="J73" s="320">
        <v>1.433073</v>
      </c>
      <c r="K73" s="320"/>
      <c r="L73" s="320"/>
      <c r="M73" s="320"/>
      <c r="N73" s="320"/>
      <c r="O73" s="320"/>
      <c r="P73" s="320"/>
      <c r="Q73" s="320">
        <v>6.4707970000000001</v>
      </c>
      <c r="R73" s="320"/>
      <c r="S73" s="320"/>
      <c r="T73" s="320"/>
      <c r="U73" s="320"/>
      <c r="V73" s="320"/>
      <c r="W73" s="320"/>
      <c r="X73" s="320"/>
      <c r="Y73" s="320"/>
      <c r="Z73" s="320"/>
      <c r="AA73" s="320"/>
      <c r="AB73" s="320"/>
      <c r="AC73" s="320"/>
      <c r="AD73" s="320"/>
      <c r="AE73" s="320"/>
      <c r="AF73" s="320"/>
      <c r="AG73" s="320"/>
      <c r="AH73" s="320"/>
      <c r="AI73" s="320"/>
      <c r="AJ73" s="320"/>
      <c r="AK73" s="320"/>
      <c r="AL73" s="320"/>
      <c r="AM73" s="331">
        <v>2.6224959999999999</v>
      </c>
      <c r="AN73" s="362"/>
      <c r="AO73" s="35"/>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35"/>
      <c r="CA73" s="78">
        <v>-0.34167200000000086</v>
      </c>
    </row>
    <row r="74" spans="2:79" s="36" customFormat="1" ht="17.100000000000001" customHeight="1">
      <c r="B74" s="444"/>
      <c r="C74" s="198" t="s">
        <v>71</v>
      </c>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31"/>
      <c r="AN74" s="362"/>
      <c r="AO74" s="35"/>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35"/>
      <c r="CA74" s="78">
        <v>0</v>
      </c>
    </row>
    <row r="75" spans="2:79" s="40" customFormat="1" ht="30" customHeight="1">
      <c r="B75" s="450"/>
      <c r="C75" s="202" t="s">
        <v>197</v>
      </c>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4"/>
      <c r="AN75" s="361"/>
      <c r="AO75" s="39"/>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39"/>
      <c r="CA75" s="79"/>
    </row>
    <row r="76" spans="2:79" s="36" customFormat="1" ht="17.100000000000001" customHeight="1">
      <c r="B76" s="444"/>
      <c r="C76" s="183" t="s">
        <v>10</v>
      </c>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31"/>
      <c r="AN76" s="362"/>
      <c r="AP76" s="73">
        <v>0</v>
      </c>
      <c r="AQ76" s="73">
        <v>0</v>
      </c>
      <c r="AR76" s="73">
        <v>0</v>
      </c>
      <c r="AS76" s="73">
        <v>0</v>
      </c>
      <c r="AT76" s="73">
        <v>0</v>
      </c>
      <c r="AU76" s="73">
        <v>0</v>
      </c>
      <c r="AV76" s="73">
        <v>0</v>
      </c>
      <c r="AW76" s="73">
        <v>0</v>
      </c>
      <c r="AX76" s="73">
        <v>0</v>
      </c>
      <c r="AY76" s="73">
        <v>0</v>
      </c>
      <c r="AZ76" s="73">
        <v>0</v>
      </c>
      <c r="BA76" s="73">
        <v>0</v>
      </c>
      <c r="BB76" s="73">
        <v>0</v>
      </c>
      <c r="BC76" s="73">
        <v>0</v>
      </c>
      <c r="BD76" s="73">
        <v>0</v>
      </c>
      <c r="BE76" s="73">
        <v>0</v>
      </c>
      <c r="BF76" s="73">
        <v>0</v>
      </c>
      <c r="BG76" s="73">
        <v>0</v>
      </c>
      <c r="BH76" s="73">
        <v>0</v>
      </c>
      <c r="BI76" s="73">
        <v>0</v>
      </c>
      <c r="BJ76" s="73">
        <v>0</v>
      </c>
      <c r="BK76" s="73">
        <v>0</v>
      </c>
      <c r="BL76" s="73">
        <v>0</v>
      </c>
      <c r="BM76" s="73">
        <v>0</v>
      </c>
      <c r="BN76" s="73">
        <v>0</v>
      </c>
      <c r="BO76" s="73">
        <v>0</v>
      </c>
      <c r="BP76" s="73">
        <v>0</v>
      </c>
      <c r="BQ76" s="73">
        <v>0</v>
      </c>
      <c r="BR76" s="73">
        <v>0</v>
      </c>
      <c r="BS76" s="73">
        <v>0</v>
      </c>
      <c r="BT76" s="73">
        <v>0</v>
      </c>
      <c r="BU76" s="73">
        <v>0</v>
      </c>
      <c r="BV76" s="73">
        <v>0</v>
      </c>
      <c r="BW76" s="73">
        <v>0</v>
      </c>
      <c r="BX76" s="73">
        <v>0</v>
      </c>
      <c r="BY76" s="73">
        <v>0</v>
      </c>
      <c r="BZ76" s="35"/>
      <c r="CA76" s="73">
        <v>0</v>
      </c>
    </row>
    <row r="77" spans="2:79" s="36" customFormat="1" ht="17.100000000000001" customHeight="1">
      <c r="B77" s="445"/>
      <c r="C77" s="198" t="s">
        <v>60</v>
      </c>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31"/>
      <c r="AN77" s="362"/>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35"/>
      <c r="CA77" s="73">
        <v>0</v>
      </c>
    </row>
    <row r="78" spans="2:79" s="36" customFormat="1" ht="17.100000000000001" customHeight="1">
      <c r="B78" s="445"/>
      <c r="C78" s="198" t="s">
        <v>61</v>
      </c>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31"/>
      <c r="AN78" s="362"/>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35"/>
      <c r="CA78" s="73">
        <v>0</v>
      </c>
    </row>
    <row r="79" spans="2:79" s="36" customFormat="1" ht="30" customHeight="1">
      <c r="B79" s="444"/>
      <c r="C79" s="183" t="s">
        <v>11</v>
      </c>
      <c r="D79" s="320"/>
      <c r="E79" s="320"/>
      <c r="F79" s="320"/>
      <c r="G79" s="320"/>
      <c r="H79" s="320"/>
      <c r="I79" s="320"/>
      <c r="J79" s="320">
        <v>58.175068799999998</v>
      </c>
      <c r="K79" s="320"/>
      <c r="L79" s="320"/>
      <c r="M79" s="320"/>
      <c r="N79" s="320"/>
      <c r="O79" s="320"/>
      <c r="P79" s="320">
        <v>58.175068799999998</v>
      </c>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31"/>
      <c r="AN79" s="362"/>
      <c r="AP79" s="73">
        <v>0</v>
      </c>
      <c r="AQ79" s="73">
        <v>0</v>
      </c>
      <c r="AR79" s="73">
        <v>0</v>
      </c>
      <c r="AS79" s="73">
        <v>0</v>
      </c>
      <c r="AT79" s="73">
        <v>0</v>
      </c>
      <c r="AU79" s="73">
        <v>0</v>
      </c>
      <c r="AV79" s="73">
        <v>0</v>
      </c>
      <c r="AW79" s="73">
        <v>0</v>
      </c>
      <c r="AX79" s="73">
        <v>0</v>
      </c>
      <c r="AY79" s="73">
        <v>0</v>
      </c>
      <c r="AZ79" s="73">
        <v>0</v>
      </c>
      <c r="BA79" s="73">
        <v>0</v>
      </c>
      <c r="BB79" s="73">
        <v>0</v>
      </c>
      <c r="BC79" s="73">
        <v>0</v>
      </c>
      <c r="BD79" s="73">
        <v>0</v>
      </c>
      <c r="BE79" s="73">
        <v>0</v>
      </c>
      <c r="BF79" s="73">
        <v>0</v>
      </c>
      <c r="BG79" s="73">
        <v>0</v>
      </c>
      <c r="BH79" s="73">
        <v>0</v>
      </c>
      <c r="BI79" s="73">
        <v>0</v>
      </c>
      <c r="BJ79" s="73">
        <v>0</v>
      </c>
      <c r="BK79" s="73">
        <v>0</v>
      </c>
      <c r="BL79" s="73">
        <v>0</v>
      </c>
      <c r="BM79" s="73">
        <v>0</v>
      </c>
      <c r="BN79" s="73">
        <v>0</v>
      </c>
      <c r="BO79" s="73">
        <v>0</v>
      </c>
      <c r="BP79" s="73">
        <v>0</v>
      </c>
      <c r="BQ79" s="73">
        <v>0</v>
      </c>
      <c r="BR79" s="73">
        <v>0</v>
      </c>
      <c r="BS79" s="73">
        <v>0</v>
      </c>
      <c r="BT79" s="73">
        <v>0</v>
      </c>
      <c r="BU79" s="73">
        <v>0</v>
      </c>
      <c r="BV79" s="73">
        <v>0</v>
      </c>
      <c r="BW79" s="73">
        <v>0</v>
      </c>
      <c r="BX79" s="73">
        <v>0</v>
      </c>
      <c r="BY79" s="73">
        <v>0</v>
      </c>
      <c r="BZ79" s="35"/>
      <c r="CA79" s="73">
        <v>-4.0000000467443897E-7</v>
      </c>
    </row>
    <row r="80" spans="2:79" s="36" customFormat="1" ht="17.100000000000001" customHeight="1">
      <c r="B80" s="444"/>
      <c r="C80" s="198" t="s">
        <v>60</v>
      </c>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31"/>
      <c r="AN80" s="362"/>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35"/>
      <c r="CA80" s="73">
        <v>0</v>
      </c>
    </row>
    <row r="81" spans="2:79" s="36" customFormat="1" ht="17.100000000000001" customHeight="1">
      <c r="B81" s="444"/>
      <c r="C81" s="198" t="s">
        <v>61</v>
      </c>
      <c r="D81" s="320"/>
      <c r="E81" s="320"/>
      <c r="F81" s="320"/>
      <c r="G81" s="320"/>
      <c r="H81" s="320"/>
      <c r="I81" s="320"/>
      <c r="J81" s="320">
        <v>58.175068799999998</v>
      </c>
      <c r="K81" s="320"/>
      <c r="L81" s="320"/>
      <c r="M81" s="320"/>
      <c r="N81" s="320"/>
      <c r="O81" s="320"/>
      <c r="P81" s="320">
        <v>58.175068799999998</v>
      </c>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31"/>
      <c r="AN81" s="362"/>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35"/>
      <c r="CA81" s="73">
        <v>-4.0000000467443897E-7</v>
      </c>
    </row>
    <row r="82" spans="2:79" s="40" customFormat="1" ht="30" customHeight="1">
      <c r="B82" s="446"/>
      <c r="C82" s="447" t="s">
        <v>105</v>
      </c>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43"/>
      <c r="AN82" s="361"/>
      <c r="AP82" s="75">
        <v>0</v>
      </c>
      <c r="AQ82" s="75">
        <v>0</v>
      </c>
      <c r="AR82" s="75">
        <v>0</v>
      </c>
      <c r="AS82" s="75">
        <v>0</v>
      </c>
      <c r="AT82" s="75">
        <v>0</v>
      </c>
      <c r="AU82" s="75">
        <v>0</v>
      </c>
      <c r="AV82" s="75">
        <v>0</v>
      </c>
      <c r="AW82" s="75">
        <v>0</v>
      </c>
      <c r="AX82" s="75">
        <v>0</v>
      </c>
      <c r="AY82" s="75">
        <v>0</v>
      </c>
      <c r="AZ82" s="75">
        <v>0</v>
      </c>
      <c r="BA82" s="75">
        <v>0</v>
      </c>
      <c r="BB82" s="75">
        <v>0</v>
      </c>
      <c r="BC82" s="75">
        <v>0</v>
      </c>
      <c r="BD82" s="75">
        <v>0</v>
      </c>
      <c r="BE82" s="75">
        <v>0</v>
      </c>
      <c r="BF82" s="75">
        <v>0</v>
      </c>
      <c r="BG82" s="75">
        <v>0</v>
      </c>
      <c r="BH82" s="75">
        <v>0</v>
      </c>
      <c r="BI82" s="75">
        <v>0</v>
      </c>
      <c r="BJ82" s="75">
        <v>0</v>
      </c>
      <c r="BK82" s="75">
        <v>0</v>
      </c>
      <c r="BL82" s="75">
        <v>0</v>
      </c>
      <c r="BM82" s="75">
        <v>0</v>
      </c>
      <c r="BN82" s="75">
        <v>0</v>
      </c>
      <c r="BO82" s="75">
        <v>0</v>
      </c>
      <c r="BP82" s="75">
        <v>0</v>
      </c>
      <c r="BQ82" s="75">
        <v>0</v>
      </c>
      <c r="BR82" s="75">
        <v>0</v>
      </c>
      <c r="BS82" s="75">
        <v>0</v>
      </c>
      <c r="BT82" s="75">
        <v>0</v>
      </c>
      <c r="BU82" s="75">
        <v>0</v>
      </c>
      <c r="BV82" s="75">
        <v>0</v>
      </c>
      <c r="BW82" s="75">
        <v>0</v>
      </c>
      <c r="BX82" s="75">
        <v>0</v>
      </c>
      <c r="BY82" s="75">
        <v>0</v>
      </c>
      <c r="BZ82" s="39"/>
      <c r="CA82" s="75">
        <v>0</v>
      </c>
    </row>
    <row r="83" spans="2:79" s="36" customFormat="1" ht="17.100000000000001" customHeight="1">
      <c r="B83" s="445"/>
      <c r="C83" s="198" t="s">
        <v>75</v>
      </c>
      <c r="D83" s="320"/>
      <c r="E83" s="320"/>
      <c r="F83" s="320"/>
      <c r="G83" s="320"/>
      <c r="H83" s="320"/>
      <c r="I83" s="320"/>
      <c r="J83" s="320">
        <v>58.175068799999998</v>
      </c>
      <c r="K83" s="320"/>
      <c r="L83" s="320"/>
      <c r="M83" s="320"/>
      <c r="N83" s="320"/>
      <c r="O83" s="320"/>
      <c r="P83" s="320">
        <v>58.175068799999998</v>
      </c>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31"/>
      <c r="AN83" s="362"/>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35"/>
      <c r="CA83" s="75">
        <v>-4.0000000467443897E-7</v>
      </c>
    </row>
    <row r="84" spans="2:79" s="36" customFormat="1" ht="17.100000000000001" customHeight="1">
      <c r="B84" s="445"/>
      <c r="C84" s="198" t="s">
        <v>190</v>
      </c>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31"/>
      <c r="AN84" s="362"/>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35"/>
      <c r="CA84" s="75">
        <v>0</v>
      </c>
    </row>
    <row r="85" spans="2:79" s="36" customFormat="1" ht="17.100000000000001" customHeight="1">
      <c r="B85" s="445"/>
      <c r="C85" s="198" t="s">
        <v>106</v>
      </c>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31"/>
      <c r="AN85" s="362"/>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35"/>
      <c r="CA85" s="75">
        <v>0</v>
      </c>
    </row>
    <row r="86" spans="2:79" s="36" customFormat="1" ht="17.100000000000001" customHeight="1">
      <c r="B86" s="445"/>
      <c r="C86" s="451" t="s">
        <v>53</v>
      </c>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31"/>
      <c r="AN86" s="362"/>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35"/>
      <c r="CA86" s="75">
        <v>0</v>
      </c>
    </row>
    <row r="87" spans="2:79" s="36" customFormat="1" ht="16.5" customHeight="1">
      <c r="B87" s="445"/>
      <c r="C87" s="448" t="s">
        <v>162</v>
      </c>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31"/>
      <c r="AN87" s="362"/>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35"/>
      <c r="CA87" s="75">
        <v>0</v>
      </c>
    </row>
    <row r="88" spans="2:79" s="40" customFormat="1" ht="24.95" customHeight="1">
      <c r="B88" s="446"/>
      <c r="C88" s="195" t="s">
        <v>12</v>
      </c>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43"/>
      <c r="AN88" s="361"/>
      <c r="AP88" s="75">
        <v>0</v>
      </c>
      <c r="AQ88" s="75">
        <v>0</v>
      </c>
      <c r="AR88" s="75">
        <v>0</v>
      </c>
      <c r="AS88" s="75">
        <v>0</v>
      </c>
      <c r="AT88" s="75">
        <v>0</v>
      </c>
      <c r="AU88" s="75">
        <v>0</v>
      </c>
      <c r="AV88" s="75">
        <v>0</v>
      </c>
      <c r="AW88" s="75">
        <v>0</v>
      </c>
      <c r="AX88" s="75">
        <v>0</v>
      </c>
      <c r="AY88" s="75">
        <v>0</v>
      </c>
      <c r="AZ88" s="75">
        <v>0</v>
      </c>
      <c r="BA88" s="75">
        <v>0</v>
      </c>
      <c r="BB88" s="75">
        <v>0</v>
      </c>
      <c r="BC88" s="75">
        <v>0</v>
      </c>
      <c r="BD88" s="75">
        <v>0</v>
      </c>
      <c r="BE88" s="75">
        <v>0</v>
      </c>
      <c r="BF88" s="75">
        <v>0</v>
      </c>
      <c r="BG88" s="75">
        <v>0</v>
      </c>
      <c r="BH88" s="75">
        <v>0</v>
      </c>
      <c r="BI88" s="75">
        <v>0</v>
      </c>
      <c r="BJ88" s="75">
        <v>0</v>
      </c>
      <c r="BK88" s="75">
        <v>0</v>
      </c>
      <c r="BL88" s="75">
        <v>0</v>
      </c>
      <c r="BM88" s="75">
        <v>0</v>
      </c>
      <c r="BN88" s="75">
        <v>0</v>
      </c>
      <c r="BO88" s="75">
        <v>0</v>
      </c>
      <c r="BP88" s="75">
        <v>0</v>
      </c>
      <c r="BQ88" s="75">
        <v>0</v>
      </c>
      <c r="BR88" s="75">
        <v>0</v>
      </c>
      <c r="BS88" s="75">
        <v>0</v>
      </c>
      <c r="BT88" s="75">
        <v>0</v>
      </c>
      <c r="BU88" s="75">
        <v>0</v>
      </c>
      <c r="BV88" s="75">
        <v>0</v>
      </c>
      <c r="BW88" s="75">
        <v>0</v>
      </c>
      <c r="BX88" s="75">
        <v>0</v>
      </c>
      <c r="BY88" s="75">
        <v>0</v>
      </c>
      <c r="BZ88" s="39"/>
      <c r="CA88" s="75">
        <v>0</v>
      </c>
    </row>
    <row r="89" spans="2:79" s="88" customFormat="1" ht="17.100000000000001" customHeight="1">
      <c r="B89" s="316"/>
      <c r="C89" s="198" t="s">
        <v>60</v>
      </c>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42"/>
      <c r="AN89" s="363"/>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7"/>
      <c r="CA89" s="73">
        <v>0</v>
      </c>
    </row>
    <row r="90" spans="2:79" s="36" customFormat="1" ht="17.100000000000001" customHeight="1">
      <c r="B90" s="445"/>
      <c r="C90" s="198" t="s">
        <v>61</v>
      </c>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31"/>
      <c r="AN90" s="362"/>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35"/>
      <c r="CA90" s="73">
        <v>0</v>
      </c>
    </row>
    <row r="91" spans="2:79" s="40" customFormat="1" ht="30" customHeight="1">
      <c r="B91" s="449"/>
      <c r="C91" s="195" t="s">
        <v>44</v>
      </c>
      <c r="D91" s="325">
        <v>0</v>
      </c>
      <c r="E91" s="325">
        <v>0</v>
      </c>
      <c r="F91" s="325">
        <v>0</v>
      </c>
      <c r="G91" s="325">
        <v>0</v>
      </c>
      <c r="H91" s="325">
        <v>0</v>
      </c>
      <c r="I91" s="325">
        <v>0</v>
      </c>
      <c r="J91" s="325">
        <v>58.175068799999998</v>
      </c>
      <c r="K91" s="325">
        <v>0</v>
      </c>
      <c r="L91" s="325">
        <v>0</v>
      </c>
      <c r="M91" s="325">
        <v>0</v>
      </c>
      <c r="N91" s="325">
        <v>0</v>
      </c>
      <c r="O91" s="325">
        <v>0</v>
      </c>
      <c r="P91" s="325">
        <v>58.175068799999998</v>
      </c>
      <c r="Q91" s="325">
        <v>0</v>
      </c>
      <c r="R91" s="325">
        <v>0</v>
      </c>
      <c r="S91" s="325">
        <v>0</v>
      </c>
      <c r="T91" s="325">
        <v>0</v>
      </c>
      <c r="U91" s="325">
        <v>0</v>
      </c>
      <c r="V91" s="325">
        <v>0</v>
      </c>
      <c r="W91" s="325">
        <v>0</v>
      </c>
      <c r="X91" s="325">
        <v>0</v>
      </c>
      <c r="Y91" s="325">
        <v>0</v>
      </c>
      <c r="Z91" s="325">
        <v>0</v>
      </c>
      <c r="AA91" s="325">
        <v>0</v>
      </c>
      <c r="AB91" s="325">
        <v>0</v>
      </c>
      <c r="AC91" s="325">
        <v>0</v>
      </c>
      <c r="AD91" s="325">
        <v>0</v>
      </c>
      <c r="AE91" s="325">
        <v>0</v>
      </c>
      <c r="AF91" s="325">
        <v>0</v>
      </c>
      <c r="AG91" s="325">
        <v>0</v>
      </c>
      <c r="AH91" s="325">
        <v>0</v>
      </c>
      <c r="AI91" s="325">
        <v>0</v>
      </c>
      <c r="AJ91" s="325">
        <v>0</v>
      </c>
      <c r="AK91" s="325">
        <v>0</v>
      </c>
      <c r="AL91" s="325">
        <v>0</v>
      </c>
      <c r="AM91" s="323">
        <v>0</v>
      </c>
      <c r="AN91" s="361"/>
      <c r="AO91" s="39"/>
      <c r="AP91" s="75">
        <v>0</v>
      </c>
      <c r="AQ91" s="75">
        <v>0</v>
      </c>
      <c r="AR91" s="75">
        <v>0</v>
      </c>
      <c r="AS91" s="75">
        <v>0</v>
      </c>
      <c r="AT91" s="75">
        <v>0</v>
      </c>
      <c r="AU91" s="75">
        <v>0</v>
      </c>
      <c r="AV91" s="75">
        <v>0</v>
      </c>
      <c r="AW91" s="75">
        <v>0</v>
      </c>
      <c r="AX91" s="75">
        <v>0</v>
      </c>
      <c r="AY91" s="75">
        <v>0</v>
      </c>
      <c r="AZ91" s="75">
        <v>0</v>
      </c>
      <c r="BA91" s="75">
        <v>0</v>
      </c>
      <c r="BB91" s="75">
        <v>0</v>
      </c>
      <c r="BC91" s="75">
        <v>0</v>
      </c>
      <c r="BD91" s="75">
        <v>0</v>
      </c>
      <c r="BE91" s="75">
        <v>0</v>
      </c>
      <c r="BF91" s="75">
        <v>0</v>
      </c>
      <c r="BG91" s="75">
        <v>0</v>
      </c>
      <c r="BH91" s="75">
        <v>0</v>
      </c>
      <c r="BI91" s="75">
        <v>0</v>
      </c>
      <c r="BJ91" s="75">
        <v>0</v>
      </c>
      <c r="BK91" s="75">
        <v>0</v>
      </c>
      <c r="BL91" s="75">
        <v>0</v>
      </c>
      <c r="BM91" s="75">
        <v>0</v>
      </c>
      <c r="BN91" s="75">
        <v>0</v>
      </c>
      <c r="BO91" s="75">
        <v>0</v>
      </c>
      <c r="BP91" s="75">
        <v>0</v>
      </c>
      <c r="BQ91" s="75">
        <v>0</v>
      </c>
      <c r="BR91" s="75">
        <v>0</v>
      </c>
      <c r="BS91" s="75">
        <v>0</v>
      </c>
      <c r="BT91" s="75">
        <v>0</v>
      </c>
      <c r="BU91" s="75">
        <v>0</v>
      </c>
      <c r="BV91" s="75">
        <v>0</v>
      </c>
      <c r="BW91" s="75">
        <v>0</v>
      </c>
      <c r="BX91" s="75">
        <v>0</v>
      </c>
      <c r="BY91" s="75">
        <v>0</v>
      </c>
      <c r="BZ91" s="39"/>
      <c r="CA91" s="75">
        <v>-4.0000000467443897E-7</v>
      </c>
    </row>
    <row r="92" spans="2:79" s="88" customFormat="1" ht="17.100000000000001" customHeight="1">
      <c r="B92" s="316"/>
      <c r="C92" s="317" t="s">
        <v>174</v>
      </c>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42"/>
      <c r="AN92" s="363"/>
      <c r="AO92" s="87"/>
      <c r="AP92" s="84">
        <v>0</v>
      </c>
      <c r="AQ92" s="84">
        <v>0</v>
      </c>
      <c r="AR92" s="84">
        <v>0</v>
      </c>
      <c r="AS92" s="84">
        <v>0</v>
      </c>
      <c r="AT92" s="84">
        <v>0</v>
      </c>
      <c r="AU92" s="84">
        <v>0</v>
      </c>
      <c r="AV92" s="84">
        <v>0</v>
      </c>
      <c r="AW92" s="84">
        <v>0</v>
      </c>
      <c r="AX92" s="84">
        <v>0</v>
      </c>
      <c r="AY92" s="84">
        <v>0</v>
      </c>
      <c r="AZ92" s="84">
        <v>0</v>
      </c>
      <c r="BA92" s="84">
        <v>0</v>
      </c>
      <c r="BB92" s="84">
        <v>0</v>
      </c>
      <c r="BC92" s="84">
        <v>0</v>
      </c>
      <c r="BD92" s="84">
        <v>0</v>
      </c>
      <c r="BE92" s="84">
        <v>0</v>
      </c>
      <c r="BF92" s="84">
        <v>0</v>
      </c>
      <c r="BG92" s="84">
        <v>0</v>
      </c>
      <c r="BH92" s="84">
        <v>0</v>
      </c>
      <c r="BI92" s="84">
        <v>0</v>
      </c>
      <c r="BJ92" s="84">
        <v>0</v>
      </c>
      <c r="BK92" s="84">
        <v>0</v>
      </c>
      <c r="BL92" s="84">
        <v>0</v>
      </c>
      <c r="BM92" s="84">
        <v>0</v>
      </c>
      <c r="BN92" s="84">
        <v>0</v>
      </c>
      <c r="BO92" s="84">
        <v>0</v>
      </c>
      <c r="BP92" s="84">
        <v>0</v>
      </c>
      <c r="BQ92" s="84">
        <v>0</v>
      </c>
      <c r="BR92" s="84">
        <v>0</v>
      </c>
      <c r="BS92" s="84">
        <v>0</v>
      </c>
      <c r="BT92" s="84">
        <v>0</v>
      </c>
      <c r="BU92" s="84">
        <v>0</v>
      </c>
      <c r="BV92" s="84">
        <v>0</v>
      </c>
      <c r="BW92" s="84">
        <v>0</v>
      </c>
      <c r="BX92" s="84">
        <v>0</v>
      </c>
      <c r="BY92" s="84">
        <v>0</v>
      </c>
      <c r="BZ92" s="87"/>
      <c r="CA92" s="84">
        <v>0</v>
      </c>
    </row>
    <row r="93" spans="2:79" s="88" customFormat="1" ht="17.100000000000001" customHeight="1">
      <c r="B93" s="316"/>
      <c r="C93" s="319" t="s">
        <v>175</v>
      </c>
      <c r="D93" s="326"/>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42"/>
      <c r="AN93" s="363"/>
      <c r="AO93" s="87"/>
      <c r="AP93" s="84">
        <v>0</v>
      </c>
      <c r="AQ93" s="84">
        <v>0</v>
      </c>
      <c r="AR93" s="84">
        <v>0</v>
      </c>
      <c r="AS93" s="84">
        <v>0</v>
      </c>
      <c r="AT93" s="84">
        <v>0</v>
      </c>
      <c r="AU93" s="84">
        <v>0</v>
      </c>
      <c r="AV93" s="84">
        <v>0</v>
      </c>
      <c r="AW93" s="84">
        <v>0</v>
      </c>
      <c r="AX93" s="84">
        <v>0</v>
      </c>
      <c r="AY93" s="84">
        <v>0</v>
      </c>
      <c r="AZ93" s="84">
        <v>0</v>
      </c>
      <c r="BA93" s="84">
        <v>0</v>
      </c>
      <c r="BB93" s="84">
        <v>0</v>
      </c>
      <c r="BC93" s="84">
        <v>0</v>
      </c>
      <c r="BD93" s="84">
        <v>0</v>
      </c>
      <c r="BE93" s="84">
        <v>0</v>
      </c>
      <c r="BF93" s="84">
        <v>0</v>
      </c>
      <c r="BG93" s="84">
        <v>0</v>
      </c>
      <c r="BH93" s="84">
        <v>0</v>
      </c>
      <c r="BI93" s="84">
        <v>0</v>
      </c>
      <c r="BJ93" s="84">
        <v>0</v>
      </c>
      <c r="BK93" s="84">
        <v>0</v>
      </c>
      <c r="BL93" s="84">
        <v>0</v>
      </c>
      <c r="BM93" s="84">
        <v>0</v>
      </c>
      <c r="BN93" s="84">
        <v>0</v>
      </c>
      <c r="BO93" s="84">
        <v>0</v>
      </c>
      <c r="BP93" s="84">
        <v>0</v>
      </c>
      <c r="BQ93" s="84">
        <v>0</v>
      </c>
      <c r="BR93" s="84">
        <v>0</v>
      </c>
      <c r="BS93" s="84">
        <v>0</v>
      </c>
      <c r="BT93" s="84">
        <v>0</v>
      </c>
      <c r="BU93" s="84">
        <v>0</v>
      </c>
      <c r="BV93" s="84">
        <v>0</v>
      </c>
      <c r="BW93" s="84">
        <v>0</v>
      </c>
      <c r="BX93" s="84">
        <v>0</v>
      </c>
      <c r="BY93" s="84">
        <v>0</v>
      </c>
      <c r="BZ93" s="87"/>
      <c r="CA93" s="84">
        <v>0</v>
      </c>
    </row>
    <row r="94" spans="2:79" s="40" customFormat="1" ht="24.95" customHeight="1">
      <c r="B94" s="450"/>
      <c r="C94" s="202" t="s">
        <v>21</v>
      </c>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4"/>
      <c r="AN94" s="361"/>
      <c r="AO94" s="39"/>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39"/>
      <c r="CA94" s="79"/>
    </row>
    <row r="95" spans="2:79" s="40" customFormat="1" ht="30" customHeight="1">
      <c r="B95" s="450"/>
      <c r="C95" s="202" t="s">
        <v>17</v>
      </c>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4"/>
      <c r="AN95" s="361"/>
      <c r="AO95" s="39"/>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39"/>
      <c r="CA95" s="79"/>
    </row>
    <row r="96" spans="2:79" s="36" customFormat="1" ht="17.100000000000001" customHeight="1">
      <c r="B96" s="444"/>
      <c r="C96" s="183" t="s">
        <v>10</v>
      </c>
      <c r="D96" s="320"/>
      <c r="E96" s="320"/>
      <c r="F96" s="320"/>
      <c r="G96" s="320"/>
      <c r="H96" s="320"/>
      <c r="I96" s="320"/>
      <c r="J96" s="320">
        <v>9.2939999999999995E-2</v>
      </c>
      <c r="K96" s="320"/>
      <c r="L96" s="320">
        <v>4.6202670000000001</v>
      </c>
      <c r="M96" s="320"/>
      <c r="N96" s="320"/>
      <c r="O96" s="320"/>
      <c r="P96" s="320">
        <v>9.8899000000000001E-2</v>
      </c>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31"/>
      <c r="AN96" s="362"/>
      <c r="AP96" s="73">
        <v>0</v>
      </c>
      <c r="AQ96" s="73">
        <v>0</v>
      </c>
      <c r="AR96" s="73">
        <v>0</v>
      </c>
      <c r="AS96" s="73">
        <v>0</v>
      </c>
      <c r="AT96" s="73">
        <v>0</v>
      </c>
      <c r="AU96" s="73">
        <v>0</v>
      </c>
      <c r="AV96" s="73">
        <v>0</v>
      </c>
      <c r="AW96" s="73">
        <v>0</v>
      </c>
      <c r="AX96" s="73">
        <v>0</v>
      </c>
      <c r="AY96" s="73">
        <v>0</v>
      </c>
      <c r="AZ96" s="73">
        <v>0</v>
      </c>
      <c r="BA96" s="73">
        <v>0</v>
      </c>
      <c r="BB96" s="73">
        <v>0</v>
      </c>
      <c r="BC96" s="73">
        <v>0</v>
      </c>
      <c r="BD96" s="73">
        <v>0</v>
      </c>
      <c r="BE96" s="73">
        <v>0</v>
      </c>
      <c r="BF96" s="73">
        <v>0</v>
      </c>
      <c r="BG96" s="73">
        <v>0</v>
      </c>
      <c r="BH96" s="73">
        <v>0</v>
      </c>
      <c r="BI96" s="73">
        <v>0</v>
      </c>
      <c r="BJ96" s="73">
        <v>0</v>
      </c>
      <c r="BK96" s="73">
        <v>0</v>
      </c>
      <c r="BL96" s="73">
        <v>0</v>
      </c>
      <c r="BM96" s="73">
        <v>0</v>
      </c>
      <c r="BN96" s="73">
        <v>0</v>
      </c>
      <c r="BO96" s="73">
        <v>0</v>
      </c>
      <c r="BP96" s="73">
        <v>0</v>
      </c>
      <c r="BQ96" s="73">
        <v>0</v>
      </c>
      <c r="BR96" s="73">
        <v>0</v>
      </c>
      <c r="BS96" s="73">
        <v>0</v>
      </c>
      <c r="BT96" s="73">
        <v>0</v>
      </c>
      <c r="BU96" s="73">
        <v>0</v>
      </c>
      <c r="BV96" s="73">
        <v>0</v>
      </c>
      <c r="BW96" s="73">
        <v>0</v>
      </c>
      <c r="BX96" s="73">
        <v>0</v>
      </c>
      <c r="BY96" s="73">
        <v>0</v>
      </c>
      <c r="BZ96" s="35"/>
      <c r="CA96" s="73">
        <v>0.18587899999999988</v>
      </c>
    </row>
    <row r="97" spans="2:79" s="36" customFormat="1" ht="17.100000000000001" customHeight="1">
      <c r="B97" s="445"/>
      <c r="C97" s="198" t="s">
        <v>60</v>
      </c>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31"/>
      <c r="AN97" s="362"/>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35"/>
      <c r="CA97" s="73">
        <v>0</v>
      </c>
    </row>
    <row r="98" spans="2:79" s="36" customFormat="1" ht="17.100000000000001" customHeight="1">
      <c r="B98" s="445"/>
      <c r="C98" s="198" t="s">
        <v>61</v>
      </c>
      <c r="D98" s="320"/>
      <c r="E98" s="320"/>
      <c r="F98" s="320"/>
      <c r="G98" s="320"/>
      <c r="H98" s="320"/>
      <c r="I98" s="320"/>
      <c r="J98" s="320">
        <v>9.2939999999999995E-2</v>
      </c>
      <c r="K98" s="320"/>
      <c r="L98" s="320">
        <v>4.6202670000000001</v>
      </c>
      <c r="M98" s="320"/>
      <c r="N98" s="320"/>
      <c r="O98" s="320"/>
      <c r="P98" s="320">
        <v>9.8899000000000001E-2</v>
      </c>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31"/>
      <c r="AN98" s="362"/>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35"/>
      <c r="CA98" s="73">
        <v>0.18587899999999988</v>
      </c>
    </row>
    <row r="99" spans="2:79" s="36" customFormat="1" ht="30" customHeight="1">
      <c r="B99" s="444"/>
      <c r="C99" s="183" t="s">
        <v>11</v>
      </c>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31"/>
      <c r="AN99" s="362"/>
      <c r="AP99" s="73">
        <v>0</v>
      </c>
      <c r="AQ99" s="73">
        <v>0</v>
      </c>
      <c r="AR99" s="73">
        <v>0</v>
      </c>
      <c r="AS99" s="73">
        <v>0</v>
      </c>
      <c r="AT99" s="73">
        <v>0</v>
      </c>
      <c r="AU99" s="73">
        <v>0</v>
      </c>
      <c r="AV99" s="73">
        <v>0</v>
      </c>
      <c r="AW99" s="73">
        <v>0</v>
      </c>
      <c r="AX99" s="73">
        <v>0</v>
      </c>
      <c r="AY99" s="73">
        <v>0</v>
      </c>
      <c r="AZ99" s="73">
        <v>0</v>
      </c>
      <c r="BA99" s="73">
        <v>0</v>
      </c>
      <c r="BB99" s="73">
        <v>0</v>
      </c>
      <c r="BC99" s="73">
        <v>0</v>
      </c>
      <c r="BD99" s="73">
        <v>0</v>
      </c>
      <c r="BE99" s="73">
        <v>0</v>
      </c>
      <c r="BF99" s="73">
        <v>0</v>
      </c>
      <c r="BG99" s="73">
        <v>0</v>
      </c>
      <c r="BH99" s="73">
        <v>0</v>
      </c>
      <c r="BI99" s="73">
        <v>0</v>
      </c>
      <c r="BJ99" s="73">
        <v>0</v>
      </c>
      <c r="BK99" s="73">
        <v>0</v>
      </c>
      <c r="BL99" s="73">
        <v>0</v>
      </c>
      <c r="BM99" s="73">
        <v>0</v>
      </c>
      <c r="BN99" s="73">
        <v>0</v>
      </c>
      <c r="BO99" s="73">
        <v>0</v>
      </c>
      <c r="BP99" s="73">
        <v>0</v>
      </c>
      <c r="BQ99" s="73">
        <v>0</v>
      </c>
      <c r="BR99" s="73">
        <v>0</v>
      </c>
      <c r="BS99" s="73">
        <v>0</v>
      </c>
      <c r="BT99" s="73">
        <v>0</v>
      </c>
      <c r="BU99" s="73">
        <v>0</v>
      </c>
      <c r="BV99" s="73">
        <v>0</v>
      </c>
      <c r="BW99" s="73">
        <v>0</v>
      </c>
      <c r="BX99" s="73">
        <v>0</v>
      </c>
      <c r="BY99" s="73">
        <v>0</v>
      </c>
      <c r="BZ99" s="35"/>
      <c r="CA99" s="73">
        <v>0</v>
      </c>
    </row>
    <row r="100" spans="2:79" s="36" customFormat="1" ht="17.100000000000001" customHeight="1">
      <c r="B100" s="444"/>
      <c r="C100" s="198" t="s">
        <v>60</v>
      </c>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31"/>
      <c r="AN100" s="362"/>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35"/>
      <c r="CA100" s="73">
        <v>0</v>
      </c>
    </row>
    <row r="101" spans="2:79" s="36" customFormat="1" ht="17.100000000000001" customHeight="1">
      <c r="B101" s="444"/>
      <c r="C101" s="198" t="s">
        <v>61</v>
      </c>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31"/>
      <c r="AN101" s="362"/>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35"/>
      <c r="CA101" s="73">
        <v>0</v>
      </c>
    </row>
    <row r="102" spans="2:79" s="40" customFormat="1" ht="30" customHeight="1">
      <c r="B102" s="446"/>
      <c r="C102" s="447" t="s">
        <v>105</v>
      </c>
      <c r="D102" s="324"/>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4"/>
      <c r="AL102" s="324"/>
      <c r="AM102" s="343"/>
      <c r="AN102" s="361"/>
      <c r="AP102" s="75">
        <v>0</v>
      </c>
      <c r="AQ102" s="75">
        <v>0</v>
      </c>
      <c r="AR102" s="75">
        <v>0</v>
      </c>
      <c r="AS102" s="75">
        <v>0</v>
      </c>
      <c r="AT102" s="75">
        <v>0</v>
      </c>
      <c r="AU102" s="75">
        <v>0</v>
      </c>
      <c r="AV102" s="75">
        <v>0</v>
      </c>
      <c r="AW102" s="75">
        <v>0</v>
      </c>
      <c r="AX102" s="75">
        <v>0</v>
      </c>
      <c r="AY102" s="75">
        <v>0</v>
      </c>
      <c r="AZ102" s="75">
        <v>0</v>
      </c>
      <c r="BA102" s="75">
        <v>0</v>
      </c>
      <c r="BB102" s="75">
        <v>0</v>
      </c>
      <c r="BC102" s="75">
        <v>0</v>
      </c>
      <c r="BD102" s="75">
        <v>0</v>
      </c>
      <c r="BE102" s="75">
        <v>0</v>
      </c>
      <c r="BF102" s="75">
        <v>0</v>
      </c>
      <c r="BG102" s="75">
        <v>0</v>
      </c>
      <c r="BH102" s="75">
        <v>0</v>
      </c>
      <c r="BI102" s="75">
        <v>0</v>
      </c>
      <c r="BJ102" s="75">
        <v>0</v>
      </c>
      <c r="BK102" s="75">
        <v>0</v>
      </c>
      <c r="BL102" s="75">
        <v>0</v>
      </c>
      <c r="BM102" s="75">
        <v>0</v>
      </c>
      <c r="BN102" s="75">
        <v>0</v>
      </c>
      <c r="BO102" s="75">
        <v>0</v>
      </c>
      <c r="BP102" s="75">
        <v>0</v>
      </c>
      <c r="BQ102" s="75">
        <v>0</v>
      </c>
      <c r="BR102" s="75">
        <v>0</v>
      </c>
      <c r="BS102" s="75">
        <v>0</v>
      </c>
      <c r="BT102" s="75">
        <v>0</v>
      </c>
      <c r="BU102" s="75">
        <v>0</v>
      </c>
      <c r="BV102" s="75">
        <v>0</v>
      </c>
      <c r="BW102" s="75">
        <v>0</v>
      </c>
      <c r="BX102" s="75">
        <v>0</v>
      </c>
      <c r="BY102" s="75">
        <v>0</v>
      </c>
      <c r="BZ102" s="39"/>
      <c r="CA102" s="75">
        <v>0</v>
      </c>
    </row>
    <row r="103" spans="2:79" s="36" customFormat="1" ht="17.100000000000001" customHeight="1">
      <c r="B103" s="445"/>
      <c r="C103" s="198" t="s">
        <v>75</v>
      </c>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320"/>
      <c r="AL103" s="320"/>
      <c r="AM103" s="331"/>
      <c r="AN103" s="362"/>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35"/>
      <c r="CA103" s="75">
        <v>0</v>
      </c>
    </row>
    <row r="104" spans="2:79" s="36" customFormat="1" ht="17.100000000000001" customHeight="1">
      <c r="B104" s="445"/>
      <c r="C104" s="198" t="s">
        <v>190</v>
      </c>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31"/>
      <c r="AN104" s="362"/>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35"/>
      <c r="CA104" s="75">
        <v>0</v>
      </c>
    </row>
    <row r="105" spans="2:79" s="36" customFormat="1" ht="17.100000000000001" customHeight="1">
      <c r="B105" s="445"/>
      <c r="C105" s="198" t="s">
        <v>106</v>
      </c>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31"/>
      <c r="AN105" s="362"/>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35"/>
      <c r="CA105" s="75">
        <v>0</v>
      </c>
    </row>
    <row r="106" spans="2:79" s="36" customFormat="1" ht="17.100000000000001" customHeight="1">
      <c r="B106" s="445"/>
      <c r="C106" s="451" t="s">
        <v>53</v>
      </c>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31"/>
      <c r="AN106" s="362"/>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35"/>
      <c r="CA106" s="75">
        <v>0</v>
      </c>
    </row>
    <row r="107" spans="2:79" s="36" customFormat="1" ht="16.5" customHeight="1">
      <c r="B107" s="445"/>
      <c r="C107" s="448" t="s">
        <v>162</v>
      </c>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31"/>
      <c r="AN107" s="362"/>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35"/>
      <c r="CA107" s="75">
        <v>0</v>
      </c>
    </row>
    <row r="108" spans="2:79" s="40" customFormat="1" ht="24.95" customHeight="1">
      <c r="B108" s="446"/>
      <c r="C108" s="195" t="s">
        <v>12</v>
      </c>
      <c r="D108" s="324"/>
      <c r="E108" s="324"/>
      <c r="F108" s="324"/>
      <c r="G108" s="324"/>
      <c r="H108" s="324"/>
      <c r="I108" s="324"/>
      <c r="J108" s="324"/>
      <c r="K108" s="324"/>
      <c r="L108" s="324">
        <v>4.6818200000000001</v>
      </c>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43"/>
      <c r="AN108" s="361"/>
      <c r="AP108" s="75">
        <v>0</v>
      </c>
      <c r="AQ108" s="75">
        <v>0</v>
      </c>
      <c r="AR108" s="75">
        <v>0</v>
      </c>
      <c r="AS108" s="75">
        <v>0</v>
      </c>
      <c r="AT108" s="75">
        <v>0</v>
      </c>
      <c r="AU108" s="75">
        <v>0</v>
      </c>
      <c r="AV108" s="75">
        <v>0</v>
      </c>
      <c r="AW108" s="75">
        <v>0</v>
      </c>
      <c r="AX108" s="75">
        <v>0</v>
      </c>
      <c r="AY108" s="75">
        <v>0</v>
      </c>
      <c r="AZ108" s="75">
        <v>0</v>
      </c>
      <c r="BA108" s="75">
        <v>0</v>
      </c>
      <c r="BB108" s="75">
        <v>0</v>
      </c>
      <c r="BC108" s="75">
        <v>0</v>
      </c>
      <c r="BD108" s="75">
        <v>0</v>
      </c>
      <c r="BE108" s="75">
        <v>0</v>
      </c>
      <c r="BF108" s="75">
        <v>0</v>
      </c>
      <c r="BG108" s="75">
        <v>0</v>
      </c>
      <c r="BH108" s="75">
        <v>0</v>
      </c>
      <c r="BI108" s="75">
        <v>0</v>
      </c>
      <c r="BJ108" s="75">
        <v>0</v>
      </c>
      <c r="BK108" s="75">
        <v>0</v>
      </c>
      <c r="BL108" s="75">
        <v>0</v>
      </c>
      <c r="BM108" s="75">
        <v>0</v>
      </c>
      <c r="BN108" s="75">
        <v>0</v>
      </c>
      <c r="BO108" s="75">
        <v>0</v>
      </c>
      <c r="BP108" s="75">
        <v>0</v>
      </c>
      <c r="BQ108" s="75">
        <v>0</v>
      </c>
      <c r="BR108" s="75">
        <v>0</v>
      </c>
      <c r="BS108" s="75">
        <v>0</v>
      </c>
      <c r="BT108" s="75">
        <v>0</v>
      </c>
      <c r="BU108" s="75">
        <v>0</v>
      </c>
      <c r="BV108" s="75">
        <v>0</v>
      </c>
      <c r="BW108" s="75">
        <v>0</v>
      </c>
      <c r="BX108" s="75">
        <v>0</v>
      </c>
      <c r="BY108" s="75">
        <v>0</v>
      </c>
      <c r="BZ108" s="39"/>
      <c r="CA108" s="75">
        <v>0</v>
      </c>
    </row>
    <row r="109" spans="2:79" s="88" customFormat="1" ht="17.100000000000001" customHeight="1">
      <c r="B109" s="316"/>
      <c r="C109" s="198" t="s">
        <v>60</v>
      </c>
      <c r="D109" s="326"/>
      <c r="E109" s="326"/>
      <c r="F109" s="326"/>
      <c r="G109" s="326"/>
      <c r="H109" s="326"/>
      <c r="I109" s="326"/>
      <c r="J109" s="326"/>
      <c r="K109" s="326"/>
      <c r="L109" s="326">
        <v>4.6818200000000001</v>
      </c>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42"/>
      <c r="AN109" s="363"/>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7"/>
      <c r="CA109" s="73">
        <v>0</v>
      </c>
    </row>
    <row r="110" spans="2:79" s="36" customFormat="1" ht="17.100000000000001" customHeight="1">
      <c r="B110" s="445"/>
      <c r="C110" s="198" t="s">
        <v>61</v>
      </c>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31"/>
      <c r="AN110" s="362"/>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35"/>
      <c r="CA110" s="73">
        <v>0</v>
      </c>
    </row>
    <row r="111" spans="2:79" s="40" customFormat="1" ht="30" customHeight="1">
      <c r="B111" s="449"/>
      <c r="C111" s="195" t="s">
        <v>45</v>
      </c>
      <c r="D111" s="325">
        <v>0</v>
      </c>
      <c r="E111" s="325">
        <v>0</v>
      </c>
      <c r="F111" s="325">
        <v>0</v>
      </c>
      <c r="G111" s="325">
        <v>0</v>
      </c>
      <c r="H111" s="325">
        <v>0</v>
      </c>
      <c r="I111" s="325">
        <v>0</v>
      </c>
      <c r="J111" s="325">
        <v>9.2939999999999995E-2</v>
      </c>
      <c r="K111" s="325">
        <v>0</v>
      </c>
      <c r="L111" s="325">
        <v>9.3020870000000002</v>
      </c>
      <c r="M111" s="325">
        <v>0</v>
      </c>
      <c r="N111" s="325">
        <v>0</v>
      </c>
      <c r="O111" s="325">
        <v>0</v>
      </c>
      <c r="P111" s="325">
        <v>9.8899000000000001E-2</v>
      </c>
      <c r="Q111" s="325">
        <v>0</v>
      </c>
      <c r="R111" s="325">
        <v>0</v>
      </c>
      <c r="S111" s="325">
        <v>0</v>
      </c>
      <c r="T111" s="325">
        <v>0</v>
      </c>
      <c r="U111" s="325">
        <v>0</v>
      </c>
      <c r="V111" s="325">
        <v>0</v>
      </c>
      <c r="W111" s="325">
        <v>0</v>
      </c>
      <c r="X111" s="325">
        <v>0</v>
      </c>
      <c r="Y111" s="325">
        <v>0</v>
      </c>
      <c r="Z111" s="325">
        <v>0</v>
      </c>
      <c r="AA111" s="325">
        <v>0</v>
      </c>
      <c r="AB111" s="325">
        <v>0</v>
      </c>
      <c r="AC111" s="325">
        <v>0</v>
      </c>
      <c r="AD111" s="325">
        <v>0</v>
      </c>
      <c r="AE111" s="325">
        <v>0</v>
      </c>
      <c r="AF111" s="325">
        <v>0</v>
      </c>
      <c r="AG111" s="325">
        <v>0</v>
      </c>
      <c r="AH111" s="325">
        <v>0</v>
      </c>
      <c r="AI111" s="325">
        <v>0</v>
      </c>
      <c r="AJ111" s="325">
        <v>0</v>
      </c>
      <c r="AK111" s="325">
        <v>0</v>
      </c>
      <c r="AL111" s="325">
        <v>0</v>
      </c>
      <c r="AM111" s="323">
        <v>0</v>
      </c>
      <c r="AN111" s="361"/>
      <c r="AO111" s="39"/>
      <c r="AP111" s="75">
        <v>0</v>
      </c>
      <c r="AQ111" s="75">
        <v>0</v>
      </c>
      <c r="AR111" s="75">
        <v>0</v>
      </c>
      <c r="AS111" s="75">
        <v>0</v>
      </c>
      <c r="AT111" s="75">
        <v>0</v>
      </c>
      <c r="AU111" s="75">
        <v>0</v>
      </c>
      <c r="AV111" s="75">
        <v>0</v>
      </c>
      <c r="AW111" s="75">
        <v>0</v>
      </c>
      <c r="AX111" s="75">
        <v>0</v>
      </c>
      <c r="AY111" s="75">
        <v>0</v>
      </c>
      <c r="AZ111" s="75">
        <v>0</v>
      </c>
      <c r="BA111" s="75">
        <v>0</v>
      </c>
      <c r="BB111" s="75">
        <v>0</v>
      </c>
      <c r="BC111" s="75">
        <v>0</v>
      </c>
      <c r="BD111" s="75">
        <v>0</v>
      </c>
      <c r="BE111" s="75">
        <v>0</v>
      </c>
      <c r="BF111" s="75">
        <v>0</v>
      </c>
      <c r="BG111" s="75">
        <v>0</v>
      </c>
      <c r="BH111" s="75">
        <v>0</v>
      </c>
      <c r="BI111" s="75">
        <v>0</v>
      </c>
      <c r="BJ111" s="75">
        <v>0</v>
      </c>
      <c r="BK111" s="75">
        <v>0</v>
      </c>
      <c r="BL111" s="75">
        <v>0</v>
      </c>
      <c r="BM111" s="75">
        <v>0</v>
      </c>
      <c r="BN111" s="75">
        <v>0</v>
      </c>
      <c r="BO111" s="75">
        <v>0</v>
      </c>
      <c r="BP111" s="75">
        <v>0</v>
      </c>
      <c r="BQ111" s="75">
        <v>0</v>
      </c>
      <c r="BR111" s="75">
        <v>0</v>
      </c>
      <c r="BS111" s="75">
        <v>0</v>
      </c>
      <c r="BT111" s="75">
        <v>0</v>
      </c>
      <c r="BU111" s="75">
        <v>0</v>
      </c>
      <c r="BV111" s="75">
        <v>0</v>
      </c>
      <c r="BW111" s="75">
        <v>0</v>
      </c>
      <c r="BX111" s="75">
        <v>0</v>
      </c>
      <c r="BY111" s="75">
        <v>0</v>
      </c>
      <c r="BZ111" s="39"/>
      <c r="CA111" s="75">
        <v>0.18587899999999988</v>
      </c>
    </row>
    <row r="112" spans="2:79" s="88" customFormat="1" ht="17.100000000000001" customHeight="1">
      <c r="B112" s="316"/>
      <c r="C112" s="317" t="s">
        <v>174</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42"/>
      <c r="AN112" s="363"/>
      <c r="AO112" s="87"/>
      <c r="AP112" s="84">
        <v>0</v>
      </c>
      <c r="AQ112" s="84">
        <v>0</v>
      </c>
      <c r="AR112" s="84">
        <v>0</v>
      </c>
      <c r="AS112" s="84">
        <v>0</v>
      </c>
      <c r="AT112" s="84">
        <v>0</v>
      </c>
      <c r="AU112" s="84">
        <v>0</v>
      </c>
      <c r="AV112" s="84">
        <v>0</v>
      </c>
      <c r="AW112" s="84">
        <v>0</v>
      </c>
      <c r="AX112" s="84">
        <v>0</v>
      </c>
      <c r="AY112" s="84">
        <v>0</v>
      </c>
      <c r="AZ112" s="84">
        <v>0</v>
      </c>
      <c r="BA112" s="84">
        <v>0</v>
      </c>
      <c r="BB112" s="84">
        <v>0</v>
      </c>
      <c r="BC112" s="84">
        <v>0</v>
      </c>
      <c r="BD112" s="84">
        <v>0</v>
      </c>
      <c r="BE112" s="84">
        <v>0</v>
      </c>
      <c r="BF112" s="84">
        <v>0</v>
      </c>
      <c r="BG112" s="84">
        <v>0</v>
      </c>
      <c r="BH112" s="84">
        <v>0</v>
      </c>
      <c r="BI112" s="84">
        <v>0</v>
      </c>
      <c r="BJ112" s="84">
        <v>0</v>
      </c>
      <c r="BK112" s="84">
        <v>0</v>
      </c>
      <c r="BL112" s="84">
        <v>0</v>
      </c>
      <c r="BM112" s="84">
        <v>0</v>
      </c>
      <c r="BN112" s="84">
        <v>0</v>
      </c>
      <c r="BO112" s="84">
        <v>0</v>
      </c>
      <c r="BP112" s="84">
        <v>0</v>
      </c>
      <c r="BQ112" s="84">
        <v>0</v>
      </c>
      <c r="BR112" s="84">
        <v>0</v>
      </c>
      <c r="BS112" s="84">
        <v>0</v>
      </c>
      <c r="BT112" s="84">
        <v>0</v>
      </c>
      <c r="BU112" s="84">
        <v>0</v>
      </c>
      <c r="BV112" s="84">
        <v>0</v>
      </c>
      <c r="BW112" s="84">
        <v>0</v>
      </c>
      <c r="BX112" s="84">
        <v>0</v>
      </c>
      <c r="BY112" s="84">
        <v>0</v>
      </c>
      <c r="BZ112" s="87"/>
      <c r="CA112" s="84">
        <v>0</v>
      </c>
    </row>
    <row r="113" spans="2:79" s="88" customFormat="1" ht="17.100000000000001" customHeight="1">
      <c r="B113" s="316"/>
      <c r="C113" s="319" t="s">
        <v>175</v>
      </c>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42"/>
      <c r="AN113" s="363"/>
      <c r="AO113" s="87"/>
      <c r="AP113" s="84">
        <v>0</v>
      </c>
      <c r="AQ113" s="84">
        <v>0</v>
      </c>
      <c r="AR113" s="84">
        <v>0</v>
      </c>
      <c r="AS113" s="84">
        <v>0</v>
      </c>
      <c r="AT113" s="84">
        <v>0</v>
      </c>
      <c r="AU113" s="84">
        <v>0</v>
      </c>
      <c r="AV113" s="84">
        <v>0</v>
      </c>
      <c r="AW113" s="84">
        <v>0</v>
      </c>
      <c r="AX113" s="84">
        <v>0</v>
      </c>
      <c r="AY113" s="84">
        <v>0</v>
      </c>
      <c r="AZ113" s="84">
        <v>0</v>
      </c>
      <c r="BA113" s="84">
        <v>0</v>
      </c>
      <c r="BB113" s="84">
        <v>0</v>
      </c>
      <c r="BC113" s="84">
        <v>0</v>
      </c>
      <c r="BD113" s="84">
        <v>0</v>
      </c>
      <c r="BE113" s="84">
        <v>0</v>
      </c>
      <c r="BF113" s="84">
        <v>0</v>
      </c>
      <c r="BG113" s="84">
        <v>0</v>
      </c>
      <c r="BH113" s="84">
        <v>0</v>
      </c>
      <c r="BI113" s="84">
        <v>0</v>
      </c>
      <c r="BJ113" s="84">
        <v>0</v>
      </c>
      <c r="BK113" s="84">
        <v>0</v>
      </c>
      <c r="BL113" s="84">
        <v>0</v>
      </c>
      <c r="BM113" s="84">
        <v>0</v>
      </c>
      <c r="BN113" s="84">
        <v>0</v>
      </c>
      <c r="BO113" s="84">
        <v>0</v>
      </c>
      <c r="BP113" s="84">
        <v>0</v>
      </c>
      <c r="BQ113" s="84">
        <v>0</v>
      </c>
      <c r="BR113" s="84">
        <v>0</v>
      </c>
      <c r="BS113" s="84">
        <v>0</v>
      </c>
      <c r="BT113" s="84">
        <v>0</v>
      </c>
      <c r="BU113" s="84">
        <v>0</v>
      </c>
      <c r="BV113" s="84">
        <v>0</v>
      </c>
      <c r="BW113" s="84">
        <v>0</v>
      </c>
      <c r="BX113" s="84">
        <v>0</v>
      </c>
      <c r="BY113" s="84">
        <v>0</v>
      </c>
      <c r="BZ113" s="87"/>
      <c r="CA113" s="84">
        <v>0</v>
      </c>
    </row>
    <row r="114" spans="2:79" s="40" customFormat="1" ht="30" customHeight="1">
      <c r="B114" s="450"/>
      <c r="C114" s="202" t="s">
        <v>18</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4"/>
      <c r="AN114" s="361"/>
      <c r="AO114" s="39"/>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39"/>
      <c r="CA114" s="79"/>
    </row>
    <row r="115" spans="2:79" s="36" customFormat="1" ht="17.100000000000001" customHeight="1">
      <c r="B115" s="444"/>
      <c r="C115" s="183" t="s">
        <v>10</v>
      </c>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31"/>
      <c r="AN115" s="362"/>
      <c r="AP115" s="73">
        <v>0</v>
      </c>
      <c r="AQ115" s="73">
        <v>0</v>
      </c>
      <c r="AR115" s="73">
        <v>0</v>
      </c>
      <c r="AS115" s="73">
        <v>0</v>
      </c>
      <c r="AT115" s="73">
        <v>0</v>
      </c>
      <c r="AU115" s="73">
        <v>0</v>
      </c>
      <c r="AV115" s="73">
        <v>0</v>
      </c>
      <c r="AW115" s="73">
        <v>0</v>
      </c>
      <c r="AX115" s="73">
        <v>0</v>
      </c>
      <c r="AY115" s="73">
        <v>0</v>
      </c>
      <c r="AZ115" s="73">
        <v>0</v>
      </c>
      <c r="BA115" s="73">
        <v>0</v>
      </c>
      <c r="BB115" s="73">
        <v>0</v>
      </c>
      <c r="BC115" s="73">
        <v>0</v>
      </c>
      <c r="BD115" s="73">
        <v>0</v>
      </c>
      <c r="BE115" s="73">
        <v>0</v>
      </c>
      <c r="BF115" s="73">
        <v>0</v>
      </c>
      <c r="BG115" s="73">
        <v>0</v>
      </c>
      <c r="BH115" s="73">
        <v>0</v>
      </c>
      <c r="BI115" s="73">
        <v>0</v>
      </c>
      <c r="BJ115" s="73">
        <v>0</v>
      </c>
      <c r="BK115" s="73">
        <v>0</v>
      </c>
      <c r="BL115" s="73">
        <v>0</v>
      </c>
      <c r="BM115" s="73">
        <v>0</v>
      </c>
      <c r="BN115" s="73">
        <v>0</v>
      </c>
      <c r="BO115" s="73">
        <v>0</v>
      </c>
      <c r="BP115" s="73">
        <v>0</v>
      </c>
      <c r="BQ115" s="73">
        <v>0</v>
      </c>
      <c r="BR115" s="73">
        <v>0</v>
      </c>
      <c r="BS115" s="73">
        <v>0</v>
      </c>
      <c r="BT115" s="73">
        <v>0</v>
      </c>
      <c r="BU115" s="73">
        <v>0</v>
      </c>
      <c r="BV115" s="73">
        <v>0</v>
      </c>
      <c r="BW115" s="73">
        <v>0</v>
      </c>
      <c r="BX115" s="73">
        <v>0</v>
      </c>
      <c r="BY115" s="73">
        <v>0</v>
      </c>
      <c r="BZ115" s="35"/>
      <c r="CA115" s="73">
        <v>0</v>
      </c>
    </row>
    <row r="116" spans="2:79" s="36" customFormat="1" ht="17.100000000000001" customHeight="1">
      <c r="B116" s="445"/>
      <c r="C116" s="198" t="s">
        <v>60</v>
      </c>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31"/>
      <c r="AN116" s="362"/>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35"/>
      <c r="CA116" s="73">
        <v>0</v>
      </c>
    </row>
    <row r="117" spans="2:79" s="36" customFormat="1" ht="17.100000000000001" customHeight="1">
      <c r="B117" s="445"/>
      <c r="C117" s="198" t="s">
        <v>61</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31"/>
      <c r="AN117" s="362"/>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35"/>
      <c r="CA117" s="73">
        <v>0</v>
      </c>
    </row>
    <row r="118" spans="2:79" s="36" customFormat="1" ht="30" customHeight="1">
      <c r="B118" s="444"/>
      <c r="C118" s="183" t="s">
        <v>11</v>
      </c>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31"/>
      <c r="AN118" s="362"/>
      <c r="AP118" s="73">
        <v>0</v>
      </c>
      <c r="AQ118" s="73">
        <v>0</v>
      </c>
      <c r="AR118" s="73">
        <v>0</v>
      </c>
      <c r="AS118" s="73">
        <v>0</v>
      </c>
      <c r="AT118" s="73">
        <v>0</v>
      </c>
      <c r="AU118" s="73">
        <v>0</v>
      </c>
      <c r="AV118" s="73">
        <v>0</v>
      </c>
      <c r="AW118" s="73">
        <v>0</v>
      </c>
      <c r="AX118" s="73">
        <v>0</v>
      </c>
      <c r="AY118" s="73">
        <v>0</v>
      </c>
      <c r="AZ118" s="73">
        <v>0</v>
      </c>
      <c r="BA118" s="73">
        <v>0</v>
      </c>
      <c r="BB118" s="73">
        <v>0</v>
      </c>
      <c r="BC118" s="73">
        <v>0</v>
      </c>
      <c r="BD118" s="73">
        <v>0</v>
      </c>
      <c r="BE118" s="73">
        <v>0</v>
      </c>
      <c r="BF118" s="73">
        <v>0</v>
      </c>
      <c r="BG118" s="73">
        <v>0</v>
      </c>
      <c r="BH118" s="73">
        <v>0</v>
      </c>
      <c r="BI118" s="73">
        <v>0</v>
      </c>
      <c r="BJ118" s="73">
        <v>0</v>
      </c>
      <c r="BK118" s="73">
        <v>0</v>
      </c>
      <c r="BL118" s="73">
        <v>0</v>
      </c>
      <c r="BM118" s="73">
        <v>0</v>
      </c>
      <c r="BN118" s="73">
        <v>0</v>
      </c>
      <c r="BO118" s="73">
        <v>0</v>
      </c>
      <c r="BP118" s="73">
        <v>0</v>
      </c>
      <c r="BQ118" s="73">
        <v>0</v>
      </c>
      <c r="BR118" s="73">
        <v>0</v>
      </c>
      <c r="BS118" s="73">
        <v>0</v>
      </c>
      <c r="BT118" s="73">
        <v>0</v>
      </c>
      <c r="BU118" s="73">
        <v>0</v>
      </c>
      <c r="BV118" s="73">
        <v>0</v>
      </c>
      <c r="BW118" s="73">
        <v>0</v>
      </c>
      <c r="BX118" s="73">
        <v>0</v>
      </c>
      <c r="BY118" s="73">
        <v>0</v>
      </c>
      <c r="BZ118" s="35"/>
      <c r="CA118" s="73">
        <v>0</v>
      </c>
    </row>
    <row r="119" spans="2:79" s="36" customFormat="1" ht="17.100000000000001" customHeight="1">
      <c r="B119" s="444"/>
      <c r="C119" s="198" t="s">
        <v>60</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31"/>
      <c r="AN119" s="362"/>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35"/>
      <c r="CA119" s="73">
        <v>0</v>
      </c>
    </row>
    <row r="120" spans="2:79" s="36" customFormat="1" ht="17.100000000000001" customHeight="1">
      <c r="B120" s="444"/>
      <c r="C120" s="198" t="s">
        <v>61</v>
      </c>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31"/>
      <c r="AN120" s="362"/>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35"/>
      <c r="CA120" s="73">
        <v>0</v>
      </c>
    </row>
    <row r="121" spans="2:79" s="40" customFormat="1" ht="30" customHeight="1">
      <c r="B121" s="446"/>
      <c r="C121" s="447" t="s">
        <v>105</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324"/>
      <c r="AE121" s="324"/>
      <c r="AF121" s="324"/>
      <c r="AG121" s="324"/>
      <c r="AH121" s="324"/>
      <c r="AI121" s="324"/>
      <c r="AJ121" s="324"/>
      <c r="AK121" s="324"/>
      <c r="AL121" s="324"/>
      <c r="AM121" s="343"/>
      <c r="AN121" s="361"/>
      <c r="AP121" s="75">
        <v>0</v>
      </c>
      <c r="AQ121" s="75">
        <v>0</v>
      </c>
      <c r="AR121" s="75">
        <v>0</v>
      </c>
      <c r="AS121" s="75">
        <v>0</v>
      </c>
      <c r="AT121" s="75">
        <v>0</v>
      </c>
      <c r="AU121" s="75">
        <v>0</v>
      </c>
      <c r="AV121" s="75">
        <v>0</v>
      </c>
      <c r="AW121" s="75">
        <v>0</v>
      </c>
      <c r="AX121" s="75">
        <v>0</v>
      </c>
      <c r="AY121" s="75">
        <v>0</v>
      </c>
      <c r="AZ121" s="75">
        <v>0</v>
      </c>
      <c r="BA121" s="75">
        <v>0</v>
      </c>
      <c r="BB121" s="75">
        <v>0</v>
      </c>
      <c r="BC121" s="75">
        <v>0</v>
      </c>
      <c r="BD121" s="75">
        <v>0</v>
      </c>
      <c r="BE121" s="75">
        <v>0</v>
      </c>
      <c r="BF121" s="75">
        <v>0</v>
      </c>
      <c r="BG121" s="75">
        <v>0</v>
      </c>
      <c r="BH121" s="75">
        <v>0</v>
      </c>
      <c r="BI121" s="75">
        <v>0</v>
      </c>
      <c r="BJ121" s="75">
        <v>0</v>
      </c>
      <c r="BK121" s="75">
        <v>0</v>
      </c>
      <c r="BL121" s="75">
        <v>0</v>
      </c>
      <c r="BM121" s="75">
        <v>0</v>
      </c>
      <c r="BN121" s="75">
        <v>0</v>
      </c>
      <c r="BO121" s="75">
        <v>0</v>
      </c>
      <c r="BP121" s="75">
        <v>0</v>
      </c>
      <c r="BQ121" s="75">
        <v>0</v>
      </c>
      <c r="BR121" s="75">
        <v>0</v>
      </c>
      <c r="BS121" s="75">
        <v>0</v>
      </c>
      <c r="BT121" s="75">
        <v>0</v>
      </c>
      <c r="BU121" s="75">
        <v>0</v>
      </c>
      <c r="BV121" s="75">
        <v>0</v>
      </c>
      <c r="BW121" s="75">
        <v>0</v>
      </c>
      <c r="BX121" s="75">
        <v>0</v>
      </c>
      <c r="BY121" s="75">
        <v>0</v>
      </c>
      <c r="BZ121" s="39"/>
      <c r="CA121" s="75">
        <v>0</v>
      </c>
    </row>
    <row r="122" spans="2:79" s="36" customFormat="1" ht="17.100000000000001" customHeight="1">
      <c r="B122" s="445"/>
      <c r="C122" s="198" t="s">
        <v>75</v>
      </c>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c r="AL122" s="320"/>
      <c r="AM122" s="331"/>
      <c r="AN122" s="362"/>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35"/>
      <c r="CA122" s="75">
        <v>0</v>
      </c>
    </row>
    <row r="123" spans="2:79" s="36" customFormat="1" ht="17.100000000000001" customHeight="1">
      <c r="B123" s="445"/>
      <c r="C123" s="198" t="s">
        <v>190</v>
      </c>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0"/>
      <c r="AL123" s="320"/>
      <c r="AM123" s="331"/>
      <c r="AN123" s="362"/>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35"/>
      <c r="CA123" s="75">
        <v>0</v>
      </c>
    </row>
    <row r="124" spans="2:79" s="36" customFormat="1" ht="17.100000000000001" customHeight="1">
      <c r="B124" s="445"/>
      <c r="C124" s="198" t="s">
        <v>106</v>
      </c>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320"/>
      <c r="AH124" s="320"/>
      <c r="AI124" s="320"/>
      <c r="AJ124" s="320"/>
      <c r="AK124" s="320"/>
      <c r="AL124" s="320"/>
      <c r="AM124" s="331"/>
      <c r="AN124" s="362"/>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35"/>
      <c r="CA124" s="75">
        <v>0</v>
      </c>
    </row>
    <row r="125" spans="2:79" s="36" customFormat="1" ht="17.100000000000001" customHeight="1">
      <c r="B125" s="445"/>
      <c r="C125" s="451" t="s">
        <v>53</v>
      </c>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31"/>
      <c r="AN125" s="362"/>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35"/>
      <c r="CA125" s="75">
        <v>0</v>
      </c>
    </row>
    <row r="126" spans="2:79" s="36" customFormat="1" ht="16.5" customHeight="1">
      <c r="B126" s="445"/>
      <c r="C126" s="448" t="s">
        <v>162</v>
      </c>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31"/>
      <c r="AN126" s="362"/>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35"/>
      <c r="CA126" s="75">
        <v>0</v>
      </c>
    </row>
    <row r="127" spans="2:79" s="40" customFormat="1" ht="24.95" customHeight="1">
      <c r="B127" s="446"/>
      <c r="C127" s="195" t="s">
        <v>12</v>
      </c>
      <c r="D127" s="324"/>
      <c r="E127" s="324"/>
      <c r="F127" s="324"/>
      <c r="G127" s="324"/>
      <c r="H127" s="324"/>
      <c r="I127" s="324"/>
      <c r="J127" s="324">
        <v>9.2939999999999995E-2</v>
      </c>
      <c r="K127" s="324"/>
      <c r="L127" s="324">
        <v>1.0612250000000001</v>
      </c>
      <c r="M127" s="324"/>
      <c r="N127" s="324"/>
      <c r="O127" s="324"/>
      <c r="P127" s="324">
        <v>9.8899000000000001E-2</v>
      </c>
      <c r="Q127" s="324"/>
      <c r="R127" s="324"/>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43"/>
      <c r="AN127" s="361"/>
      <c r="AP127" s="75">
        <v>0</v>
      </c>
      <c r="AQ127" s="75">
        <v>0</v>
      </c>
      <c r="AR127" s="75">
        <v>0</v>
      </c>
      <c r="AS127" s="75">
        <v>0</v>
      </c>
      <c r="AT127" s="75">
        <v>0</v>
      </c>
      <c r="AU127" s="75">
        <v>0</v>
      </c>
      <c r="AV127" s="75">
        <v>0</v>
      </c>
      <c r="AW127" s="75">
        <v>0</v>
      </c>
      <c r="AX127" s="75">
        <v>0</v>
      </c>
      <c r="AY127" s="75">
        <v>0</v>
      </c>
      <c r="AZ127" s="75">
        <v>0</v>
      </c>
      <c r="BA127" s="75">
        <v>0</v>
      </c>
      <c r="BB127" s="75">
        <v>0</v>
      </c>
      <c r="BC127" s="75">
        <v>0</v>
      </c>
      <c r="BD127" s="75">
        <v>0</v>
      </c>
      <c r="BE127" s="75">
        <v>0</v>
      </c>
      <c r="BF127" s="75">
        <v>0</v>
      </c>
      <c r="BG127" s="75">
        <v>0</v>
      </c>
      <c r="BH127" s="75">
        <v>0</v>
      </c>
      <c r="BI127" s="75">
        <v>0</v>
      </c>
      <c r="BJ127" s="75">
        <v>0</v>
      </c>
      <c r="BK127" s="75">
        <v>0</v>
      </c>
      <c r="BL127" s="75">
        <v>0</v>
      </c>
      <c r="BM127" s="75">
        <v>0</v>
      </c>
      <c r="BN127" s="75">
        <v>0</v>
      </c>
      <c r="BO127" s="75">
        <v>0</v>
      </c>
      <c r="BP127" s="75">
        <v>0</v>
      </c>
      <c r="BQ127" s="75">
        <v>0</v>
      </c>
      <c r="BR127" s="75">
        <v>0</v>
      </c>
      <c r="BS127" s="75">
        <v>0</v>
      </c>
      <c r="BT127" s="75">
        <v>0</v>
      </c>
      <c r="BU127" s="75">
        <v>0</v>
      </c>
      <c r="BV127" s="75">
        <v>0</v>
      </c>
      <c r="BW127" s="75">
        <v>0</v>
      </c>
      <c r="BX127" s="75">
        <v>0</v>
      </c>
      <c r="BY127" s="75">
        <v>0</v>
      </c>
      <c r="BZ127" s="39"/>
      <c r="CA127" s="75">
        <v>0.1858790000000001</v>
      </c>
    </row>
    <row r="128" spans="2:79" s="88" customFormat="1" ht="17.100000000000001" customHeight="1">
      <c r="B128" s="316"/>
      <c r="C128" s="198" t="s">
        <v>60</v>
      </c>
      <c r="D128" s="326"/>
      <c r="E128" s="326"/>
      <c r="F128" s="326"/>
      <c r="G128" s="326"/>
      <c r="H128" s="326"/>
      <c r="I128" s="326"/>
      <c r="J128" s="326">
        <v>9.2939999999999995E-2</v>
      </c>
      <c r="K128" s="326"/>
      <c r="L128" s="326">
        <v>1.0612250000000001</v>
      </c>
      <c r="M128" s="326"/>
      <c r="N128" s="326"/>
      <c r="O128" s="326"/>
      <c r="P128" s="326">
        <v>9.8899000000000001E-2</v>
      </c>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42"/>
      <c r="AN128" s="363"/>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7"/>
      <c r="CA128" s="73">
        <v>0.1858790000000001</v>
      </c>
    </row>
    <row r="129" spans="2:79" s="36" customFormat="1" ht="17.100000000000001" customHeight="1">
      <c r="B129" s="445"/>
      <c r="C129" s="198" t="s">
        <v>61</v>
      </c>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31"/>
      <c r="AN129" s="362"/>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35"/>
      <c r="CA129" s="73">
        <v>0</v>
      </c>
    </row>
    <row r="130" spans="2:79" s="40" customFormat="1" ht="30" customHeight="1">
      <c r="B130" s="449"/>
      <c r="C130" s="195" t="s">
        <v>46</v>
      </c>
      <c r="D130" s="325">
        <v>0</v>
      </c>
      <c r="E130" s="325">
        <v>0</v>
      </c>
      <c r="F130" s="325">
        <v>0</v>
      </c>
      <c r="G130" s="325">
        <v>0</v>
      </c>
      <c r="H130" s="325">
        <v>0</v>
      </c>
      <c r="I130" s="325">
        <v>0</v>
      </c>
      <c r="J130" s="325">
        <v>9.2939999999999995E-2</v>
      </c>
      <c r="K130" s="325">
        <v>0</v>
      </c>
      <c r="L130" s="325">
        <v>1.0612250000000001</v>
      </c>
      <c r="M130" s="325">
        <v>0</v>
      </c>
      <c r="N130" s="325">
        <v>0</v>
      </c>
      <c r="O130" s="325">
        <v>0</v>
      </c>
      <c r="P130" s="325">
        <v>9.8899000000000001E-2</v>
      </c>
      <c r="Q130" s="325">
        <v>0</v>
      </c>
      <c r="R130" s="325">
        <v>0</v>
      </c>
      <c r="S130" s="325">
        <v>0</v>
      </c>
      <c r="T130" s="325">
        <v>0</v>
      </c>
      <c r="U130" s="325">
        <v>0</v>
      </c>
      <c r="V130" s="325">
        <v>0</v>
      </c>
      <c r="W130" s="325">
        <v>0</v>
      </c>
      <c r="X130" s="325">
        <v>0</v>
      </c>
      <c r="Y130" s="325">
        <v>0</v>
      </c>
      <c r="Z130" s="325">
        <v>0</v>
      </c>
      <c r="AA130" s="325">
        <v>0</v>
      </c>
      <c r="AB130" s="325">
        <v>0</v>
      </c>
      <c r="AC130" s="325">
        <v>0</v>
      </c>
      <c r="AD130" s="325">
        <v>0</v>
      </c>
      <c r="AE130" s="325">
        <v>0</v>
      </c>
      <c r="AF130" s="325">
        <v>0</v>
      </c>
      <c r="AG130" s="325">
        <v>0</v>
      </c>
      <c r="AH130" s="325">
        <v>0</v>
      </c>
      <c r="AI130" s="325">
        <v>0</v>
      </c>
      <c r="AJ130" s="325">
        <v>0</v>
      </c>
      <c r="AK130" s="325">
        <v>0</v>
      </c>
      <c r="AL130" s="325">
        <v>0</v>
      </c>
      <c r="AM130" s="323">
        <v>0</v>
      </c>
      <c r="AN130" s="361"/>
      <c r="AP130" s="75">
        <v>0</v>
      </c>
      <c r="AQ130" s="75">
        <v>0</v>
      </c>
      <c r="AR130" s="75">
        <v>0</v>
      </c>
      <c r="AS130" s="75">
        <v>0</v>
      </c>
      <c r="AT130" s="75">
        <v>0</v>
      </c>
      <c r="AU130" s="75">
        <v>0</v>
      </c>
      <c r="AV130" s="75">
        <v>0</v>
      </c>
      <c r="AW130" s="75">
        <v>0</v>
      </c>
      <c r="AX130" s="75">
        <v>0</v>
      </c>
      <c r="AY130" s="75">
        <v>0</v>
      </c>
      <c r="AZ130" s="75">
        <v>0</v>
      </c>
      <c r="BA130" s="75">
        <v>0</v>
      </c>
      <c r="BB130" s="75">
        <v>0</v>
      </c>
      <c r="BC130" s="75">
        <v>0</v>
      </c>
      <c r="BD130" s="75">
        <v>0</v>
      </c>
      <c r="BE130" s="75">
        <v>0</v>
      </c>
      <c r="BF130" s="75">
        <v>0</v>
      </c>
      <c r="BG130" s="75">
        <v>0</v>
      </c>
      <c r="BH130" s="75">
        <v>0</v>
      </c>
      <c r="BI130" s="75">
        <v>0</v>
      </c>
      <c r="BJ130" s="75">
        <v>0</v>
      </c>
      <c r="BK130" s="75">
        <v>0</v>
      </c>
      <c r="BL130" s="75">
        <v>0</v>
      </c>
      <c r="BM130" s="75">
        <v>0</v>
      </c>
      <c r="BN130" s="75">
        <v>0</v>
      </c>
      <c r="BO130" s="75">
        <v>0</v>
      </c>
      <c r="BP130" s="75">
        <v>0</v>
      </c>
      <c r="BQ130" s="75">
        <v>0</v>
      </c>
      <c r="BR130" s="75">
        <v>0</v>
      </c>
      <c r="BS130" s="75">
        <v>0</v>
      </c>
      <c r="BT130" s="75">
        <v>0</v>
      </c>
      <c r="BU130" s="75">
        <v>0</v>
      </c>
      <c r="BV130" s="75">
        <v>0</v>
      </c>
      <c r="BW130" s="75">
        <v>0</v>
      </c>
      <c r="BX130" s="75">
        <v>0</v>
      </c>
      <c r="BY130" s="75">
        <v>0</v>
      </c>
      <c r="BZ130" s="39"/>
      <c r="CA130" s="75">
        <v>0.1858790000000001</v>
      </c>
    </row>
    <row r="131" spans="2:79" s="88" customFormat="1" ht="17.100000000000001" customHeight="1">
      <c r="B131" s="316"/>
      <c r="C131" s="317" t="s">
        <v>174</v>
      </c>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42"/>
      <c r="AN131" s="363"/>
      <c r="AP131" s="84">
        <v>0</v>
      </c>
      <c r="AQ131" s="84">
        <v>0</v>
      </c>
      <c r="AR131" s="84">
        <v>0</v>
      </c>
      <c r="AS131" s="84">
        <v>0</v>
      </c>
      <c r="AT131" s="84">
        <v>0</v>
      </c>
      <c r="AU131" s="84">
        <v>0</v>
      </c>
      <c r="AV131" s="84">
        <v>0</v>
      </c>
      <c r="AW131" s="84">
        <v>0</v>
      </c>
      <c r="AX131" s="84">
        <v>0</v>
      </c>
      <c r="AY131" s="84">
        <v>0</v>
      </c>
      <c r="AZ131" s="84">
        <v>0</v>
      </c>
      <c r="BA131" s="84">
        <v>0</v>
      </c>
      <c r="BB131" s="84">
        <v>0</v>
      </c>
      <c r="BC131" s="84">
        <v>0</v>
      </c>
      <c r="BD131" s="84">
        <v>0</v>
      </c>
      <c r="BE131" s="84">
        <v>0</v>
      </c>
      <c r="BF131" s="84">
        <v>0</v>
      </c>
      <c r="BG131" s="84">
        <v>0</v>
      </c>
      <c r="BH131" s="84">
        <v>0</v>
      </c>
      <c r="BI131" s="84">
        <v>0</v>
      </c>
      <c r="BJ131" s="84">
        <v>0</v>
      </c>
      <c r="BK131" s="84">
        <v>0</v>
      </c>
      <c r="BL131" s="84">
        <v>0</v>
      </c>
      <c r="BM131" s="84">
        <v>0</v>
      </c>
      <c r="BN131" s="84">
        <v>0</v>
      </c>
      <c r="BO131" s="84">
        <v>0</v>
      </c>
      <c r="BP131" s="84">
        <v>0</v>
      </c>
      <c r="BQ131" s="84">
        <v>0</v>
      </c>
      <c r="BR131" s="84">
        <v>0</v>
      </c>
      <c r="BS131" s="84">
        <v>0</v>
      </c>
      <c r="BT131" s="84">
        <v>0</v>
      </c>
      <c r="BU131" s="84">
        <v>0</v>
      </c>
      <c r="BV131" s="84">
        <v>0</v>
      </c>
      <c r="BW131" s="84">
        <v>0</v>
      </c>
      <c r="BX131" s="84">
        <v>0</v>
      </c>
      <c r="BY131" s="84">
        <v>0</v>
      </c>
      <c r="BZ131" s="87"/>
      <c r="CA131" s="84">
        <v>0</v>
      </c>
    </row>
    <row r="132" spans="2:79" s="88" customFormat="1" ht="17.100000000000001" customHeight="1">
      <c r="B132" s="316"/>
      <c r="C132" s="319" t="s">
        <v>175</v>
      </c>
      <c r="D132" s="326"/>
      <c r="E132" s="326"/>
      <c r="F132" s="326"/>
      <c r="G132" s="326"/>
      <c r="H132" s="326"/>
      <c r="I132" s="326"/>
      <c r="J132" s="326"/>
      <c r="K132" s="326"/>
      <c r="L132" s="326"/>
      <c r="M132" s="326"/>
      <c r="N132" s="326"/>
      <c r="O132" s="326"/>
      <c r="P132" s="326">
        <v>5.96E-3</v>
      </c>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42"/>
      <c r="AN132" s="363"/>
      <c r="AO132" s="87"/>
      <c r="AP132" s="84">
        <v>0</v>
      </c>
      <c r="AQ132" s="84">
        <v>0</v>
      </c>
      <c r="AR132" s="84">
        <v>0</v>
      </c>
      <c r="AS132" s="84">
        <v>0</v>
      </c>
      <c r="AT132" s="84">
        <v>0</v>
      </c>
      <c r="AU132" s="84">
        <v>0</v>
      </c>
      <c r="AV132" s="84">
        <v>0</v>
      </c>
      <c r="AW132" s="84">
        <v>0</v>
      </c>
      <c r="AX132" s="84">
        <v>0</v>
      </c>
      <c r="AY132" s="84">
        <v>0</v>
      </c>
      <c r="AZ132" s="84">
        <v>0</v>
      </c>
      <c r="BA132" s="84">
        <v>0</v>
      </c>
      <c r="BB132" s="84">
        <v>0</v>
      </c>
      <c r="BC132" s="84">
        <v>0</v>
      </c>
      <c r="BD132" s="84">
        <v>0</v>
      </c>
      <c r="BE132" s="84">
        <v>0</v>
      </c>
      <c r="BF132" s="84">
        <v>0</v>
      </c>
      <c r="BG132" s="84">
        <v>0</v>
      </c>
      <c r="BH132" s="84">
        <v>0</v>
      </c>
      <c r="BI132" s="84">
        <v>0</v>
      </c>
      <c r="BJ132" s="84">
        <v>0</v>
      </c>
      <c r="BK132" s="84">
        <v>0</v>
      </c>
      <c r="BL132" s="84">
        <v>0</v>
      </c>
      <c r="BM132" s="84">
        <v>0</v>
      </c>
      <c r="BN132" s="84">
        <v>0</v>
      </c>
      <c r="BO132" s="84">
        <v>0</v>
      </c>
      <c r="BP132" s="84">
        <v>0</v>
      </c>
      <c r="BQ132" s="84">
        <v>0</v>
      </c>
      <c r="BR132" s="84">
        <v>0</v>
      </c>
      <c r="BS132" s="84">
        <v>0</v>
      </c>
      <c r="BT132" s="84">
        <v>0</v>
      </c>
      <c r="BU132" s="84">
        <v>0</v>
      </c>
      <c r="BV132" s="84">
        <v>0</v>
      </c>
      <c r="BW132" s="84">
        <v>0</v>
      </c>
      <c r="BX132" s="84">
        <v>0</v>
      </c>
      <c r="BY132" s="84">
        <v>0</v>
      </c>
      <c r="BZ132" s="87"/>
      <c r="CA132" s="84">
        <v>0</v>
      </c>
    </row>
    <row r="133" spans="2:79" s="40" customFormat="1" ht="30" customHeight="1">
      <c r="B133" s="450"/>
      <c r="C133" s="202" t="s">
        <v>19</v>
      </c>
      <c r="D133" s="335">
        <v>0</v>
      </c>
      <c r="E133" s="335">
        <v>0</v>
      </c>
      <c r="F133" s="335">
        <v>0</v>
      </c>
      <c r="G133" s="335">
        <v>0</v>
      </c>
      <c r="H133" s="335">
        <v>0</v>
      </c>
      <c r="I133" s="335">
        <v>0</v>
      </c>
      <c r="J133" s="335">
        <v>0.18587999999999999</v>
      </c>
      <c r="K133" s="335">
        <v>0</v>
      </c>
      <c r="L133" s="335">
        <v>10.363312000000001</v>
      </c>
      <c r="M133" s="335">
        <v>0</v>
      </c>
      <c r="N133" s="335">
        <v>0</v>
      </c>
      <c r="O133" s="335">
        <v>0</v>
      </c>
      <c r="P133" s="335">
        <v>0.197798</v>
      </c>
      <c r="Q133" s="335">
        <v>0</v>
      </c>
      <c r="R133" s="335">
        <v>0</v>
      </c>
      <c r="S133" s="335">
        <v>0</v>
      </c>
      <c r="T133" s="335">
        <v>0</v>
      </c>
      <c r="U133" s="335">
        <v>0</v>
      </c>
      <c r="V133" s="335">
        <v>0</v>
      </c>
      <c r="W133" s="335">
        <v>0</v>
      </c>
      <c r="X133" s="335">
        <v>0</v>
      </c>
      <c r="Y133" s="335">
        <v>0</v>
      </c>
      <c r="Z133" s="335">
        <v>0</v>
      </c>
      <c r="AA133" s="335">
        <v>0</v>
      </c>
      <c r="AB133" s="335">
        <v>0</v>
      </c>
      <c r="AC133" s="335">
        <v>0</v>
      </c>
      <c r="AD133" s="335">
        <v>0</v>
      </c>
      <c r="AE133" s="335">
        <v>0</v>
      </c>
      <c r="AF133" s="335">
        <v>0</v>
      </c>
      <c r="AG133" s="335">
        <v>0</v>
      </c>
      <c r="AH133" s="335">
        <v>0</v>
      </c>
      <c r="AI133" s="335">
        <v>0</v>
      </c>
      <c r="AJ133" s="335">
        <v>0</v>
      </c>
      <c r="AK133" s="335">
        <v>0</v>
      </c>
      <c r="AL133" s="335">
        <v>0</v>
      </c>
      <c r="AM133" s="346">
        <v>0</v>
      </c>
      <c r="AN133" s="361"/>
      <c r="AO133" s="39"/>
      <c r="AP133" s="75">
        <v>0</v>
      </c>
      <c r="AQ133" s="75">
        <v>0</v>
      </c>
      <c r="AR133" s="75">
        <v>0</v>
      </c>
      <c r="AS133" s="75">
        <v>0</v>
      </c>
      <c r="AT133" s="75">
        <v>0</v>
      </c>
      <c r="AU133" s="75">
        <v>0</v>
      </c>
      <c r="AV133" s="75">
        <v>0</v>
      </c>
      <c r="AW133" s="75">
        <v>0</v>
      </c>
      <c r="AX133" s="75">
        <v>0</v>
      </c>
      <c r="AY133" s="75">
        <v>0</v>
      </c>
      <c r="AZ133" s="75">
        <v>0</v>
      </c>
      <c r="BA133" s="75">
        <v>0</v>
      </c>
      <c r="BB133" s="75">
        <v>0</v>
      </c>
      <c r="BC133" s="75">
        <v>0</v>
      </c>
      <c r="BD133" s="75">
        <v>0</v>
      </c>
      <c r="BE133" s="75">
        <v>0</v>
      </c>
      <c r="BF133" s="75">
        <v>0</v>
      </c>
      <c r="BG133" s="75">
        <v>0</v>
      </c>
      <c r="BH133" s="75">
        <v>0</v>
      </c>
      <c r="BI133" s="75">
        <v>0</v>
      </c>
      <c r="BJ133" s="75">
        <v>0</v>
      </c>
      <c r="BK133" s="75">
        <v>0</v>
      </c>
      <c r="BL133" s="75">
        <v>0</v>
      </c>
      <c r="BM133" s="75">
        <v>0</v>
      </c>
      <c r="BN133" s="75">
        <v>0</v>
      </c>
      <c r="BO133" s="75">
        <v>0</v>
      </c>
      <c r="BP133" s="75">
        <v>0</v>
      </c>
      <c r="BQ133" s="75">
        <v>0</v>
      </c>
      <c r="BR133" s="75">
        <v>0</v>
      </c>
      <c r="BS133" s="75">
        <v>0</v>
      </c>
      <c r="BT133" s="75">
        <v>0</v>
      </c>
      <c r="BU133" s="75">
        <v>0</v>
      </c>
      <c r="BV133" s="75">
        <v>0</v>
      </c>
      <c r="BW133" s="75">
        <v>0</v>
      </c>
      <c r="BX133" s="75">
        <v>0</v>
      </c>
      <c r="BY133" s="75">
        <v>0</v>
      </c>
      <c r="BZ133" s="39"/>
      <c r="CA133" s="75">
        <v>0.37175799999999976</v>
      </c>
    </row>
    <row r="134" spans="2:79" s="40" customFormat="1" ht="30" customHeight="1">
      <c r="B134" s="450"/>
      <c r="C134" s="202" t="s">
        <v>20</v>
      </c>
      <c r="D134" s="335">
        <v>0</v>
      </c>
      <c r="E134" s="335">
        <v>120.11426499999999</v>
      </c>
      <c r="F134" s="335">
        <v>0</v>
      </c>
      <c r="G134" s="335">
        <v>0</v>
      </c>
      <c r="H134" s="335">
        <v>0</v>
      </c>
      <c r="I134" s="335">
        <v>35.244091000000004</v>
      </c>
      <c r="J134" s="335">
        <v>516.88888580000003</v>
      </c>
      <c r="K134" s="335">
        <v>0</v>
      </c>
      <c r="L134" s="335">
        <v>1188.917571</v>
      </c>
      <c r="M134" s="335">
        <v>0</v>
      </c>
      <c r="N134" s="335">
        <v>2.5027719999999998</v>
      </c>
      <c r="O134" s="335">
        <v>12.295457000000001</v>
      </c>
      <c r="P134" s="335">
        <v>1038.2919138</v>
      </c>
      <c r="Q134" s="335">
        <v>168.514578</v>
      </c>
      <c r="R134" s="335">
        <v>0.15692600000000001</v>
      </c>
      <c r="S134" s="335">
        <v>0</v>
      </c>
      <c r="T134" s="335">
        <v>0</v>
      </c>
      <c r="U134" s="335">
        <v>0</v>
      </c>
      <c r="V134" s="335">
        <v>0</v>
      </c>
      <c r="W134" s="335">
        <v>0</v>
      </c>
      <c r="X134" s="335">
        <v>0.59528399999999992</v>
      </c>
      <c r="Y134" s="335">
        <v>3.3085400000000003</v>
      </c>
      <c r="Z134" s="335">
        <v>178.62193600000001</v>
      </c>
      <c r="AA134" s="335">
        <v>0</v>
      </c>
      <c r="AB134" s="335">
        <v>0</v>
      </c>
      <c r="AC134" s="335">
        <v>8.5337639999999997</v>
      </c>
      <c r="AD134" s="335">
        <v>0</v>
      </c>
      <c r="AE134" s="335">
        <v>0</v>
      </c>
      <c r="AF134" s="335">
        <v>0</v>
      </c>
      <c r="AG134" s="335">
        <v>8.5114999999999996E-2</v>
      </c>
      <c r="AH134" s="335">
        <v>0.145036</v>
      </c>
      <c r="AI134" s="335">
        <v>4.4169999999999999E-3</v>
      </c>
      <c r="AJ134" s="335">
        <v>6.7070000000000003E-3</v>
      </c>
      <c r="AK134" s="335">
        <v>0</v>
      </c>
      <c r="AL134" s="335">
        <v>3.8739999999999997E-2</v>
      </c>
      <c r="AM134" s="346">
        <v>498.31285800000001</v>
      </c>
      <c r="AN134" s="361"/>
      <c r="AO134" s="39"/>
      <c r="AP134" s="75">
        <v>0</v>
      </c>
      <c r="AQ134" s="75">
        <v>-3.5527136788005009E-15</v>
      </c>
      <c r="AR134" s="75">
        <v>0</v>
      </c>
      <c r="AS134" s="75">
        <v>0</v>
      </c>
      <c r="AT134" s="75">
        <v>0</v>
      </c>
      <c r="AU134" s="75">
        <v>2.4424906541753444E-15</v>
      </c>
      <c r="AV134" s="75">
        <v>-9.7144514654701197E-15</v>
      </c>
      <c r="AW134" s="75">
        <v>0</v>
      </c>
      <c r="AX134" s="75">
        <v>-4.9515946898281982E-14</v>
      </c>
      <c r="AY134" s="75">
        <v>0</v>
      </c>
      <c r="AZ134" s="75">
        <v>0</v>
      </c>
      <c r="BA134" s="75">
        <v>0</v>
      </c>
      <c r="BB134" s="75">
        <v>5.5649929109335972E-14</v>
      </c>
      <c r="BC134" s="75">
        <v>0</v>
      </c>
      <c r="BD134" s="75">
        <v>0</v>
      </c>
      <c r="BE134" s="75">
        <v>0</v>
      </c>
      <c r="BF134" s="75">
        <v>0</v>
      </c>
      <c r="BG134" s="75">
        <v>0</v>
      </c>
      <c r="BH134" s="75">
        <v>0</v>
      </c>
      <c r="BI134" s="75">
        <v>0</v>
      </c>
      <c r="BJ134" s="75">
        <v>0</v>
      </c>
      <c r="BK134" s="75">
        <v>0</v>
      </c>
      <c r="BL134" s="75">
        <v>3.5527136788005009E-15</v>
      </c>
      <c r="BM134" s="75">
        <v>0</v>
      </c>
      <c r="BN134" s="75">
        <v>0</v>
      </c>
      <c r="BO134" s="75">
        <v>0</v>
      </c>
      <c r="BP134" s="75">
        <v>0</v>
      </c>
      <c r="BQ134" s="75">
        <v>0</v>
      </c>
      <c r="BR134" s="75">
        <v>0</v>
      </c>
      <c r="BS134" s="75">
        <v>0</v>
      </c>
      <c r="BT134" s="75">
        <v>0</v>
      </c>
      <c r="BU134" s="75">
        <v>0</v>
      </c>
      <c r="BV134" s="75">
        <v>0</v>
      </c>
      <c r="BW134" s="75">
        <v>0</v>
      </c>
      <c r="BX134" s="75">
        <v>0</v>
      </c>
      <c r="BY134" s="75">
        <v>-1.4210854715202004E-14</v>
      </c>
      <c r="BZ134" s="39"/>
      <c r="CA134" s="235">
        <v>0.37074159999906442</v>
      </c>
    </row>
    <row r="135" spans="2:79" s="88" customFormat="1" ht="17.100000000000001" customHeight="1">
      <c r="B135" s="316"/>
      <c r="C135" s="317" t="s">
        <v>174</v>
      </c>
      <c r="D135" s="326">
        <v>0</v>
      </c>
      <c r="E135" s="326">
        <v>0</v>
      </c>
      <c r="F135" s="326">
        <v>0</v>
      </c>
      <c r="G135" s="326">
        <v>0</v>
      </c>
      <c r="H135" s="326">
        <v>0</v>
      </c>
      <c r="I135" s="326">
        <v>0</v>
      </c>
      <c r="J135" s="326">
        <v>0</v>
      </c>
      <c r="K135" s="326">
        <v>0</v>
      </c>
      <c r="L135" s="326">
        <v>0</v>
      </c>
      <c r="M135" s="326">
        <v>0</v>
      </c>
      <c r="N135" s="326">
        <v>0</v>
      </c>
      <c r="O135" s="326">
        <v>0</v>
      </c>
      <c r="P135" s="326">
        <v>0</v>
      </c>
      <c r="Q135" s="326">
        <v>0</v>
      </c>
      <c r="R135" s="326">
        <v>0</v>
      </c>
      <c r="S135" s="326">
        <v>0</v>
      </c>
      <c r="T135" s="326">
        <v>0</v>
      </c>
      <c r="U135" s="326">
        <v>0</v>
      </c>
      <c r="V135" s="326">
        <v>0</v>
      </c>
      <c r="W135" s="326">
        <v>0</v>
      </c>
      <c r="X135" s="326">
        <v>0</v>
      </c>
      <c r="Y135" s="326">
        <v>0</v>
      </c>
      <c r="Z135" s="326">
        <v>0</v>
      </c>
      <c r="AA135" s="326">
        <v>0</v>
      </c>
      <c r="AB135" s="326">
        <v>0</v>
      </c>
      <c r="AC135" s="326">
        <v>0</v>
      </c>
      <c r="AD135" s="326">
        <v>0</v>
      </c>
      <c r="AE135" s="326">
        <v>0</v>
      </c>
      <c r="AF135" s="326">
        <v>0</v>
      </c>
      <c r="AG135" s="326">
        <v>0</v>
      </c>
      <c r="AH135" s="326">
        <v>0</v>
      </c>
      <c r="AI135" s="326">
        <v>0</v>
      </c>
      <c r="AJ135" s="326">
        <v>0</v>
      </c>
      <c r="AK135" s="326">
        <v>0</v>
      </c>
      <c r="AL135" s="326">
        <v>0</v>
      </c>
      <c r="AM135" s="342">
        <v>0.12235199999999999</v>
      </c>
      <c r="AN135" s="363"/>
      <c r="AO135" s="87"/>
      <c r="AP135" s="84">
        <v>0</v>
      </c>
      <c r="AQ135" s="84">
        <v>0</v>
      </c>
      <c r="AR135" s="84">
        <v>0</v>
      </c>
      <c r="AS135" s="84">
        <v>0</v>
      </c>
      <c r="AT135" s="84">
        <v>0</v>
      </c>
      <c r="AU135" s="84">
        <v>0</v>
      </c>
      <c r="AV135" s="84">
        <v>0</v>
      </c>
      <c r="AW135" s="84">
        <v>0</v>
      </c>
      <c r="AX135" s="84">
        <v>0</v>
      </c>
      <c r="AY135" s="84">
        <v>0</v>
      </c>
      <c r="AZ135" s="84">
        <v>0</v>
      </c>
      <c r="BA135" s="84">
        <v>0</v>
      </c>
      <c r="BB135" s="84">
        <v>0</v>
      </c>
      <c r="BC135" s="84">
        <v>0</v>
      </c>
      <c r="BD135" s="84">
        <v>0</v>
      </c>
      <c r="BE135" s="84">
        <v>0</v>
      </c>
      <c r="BF135" s="84">
        <v>0</v>
      </c>
      <c r="BG135" s="84">
        <v>0</v>
      </c>
      <c r="BH135" s="84">
        <v>0</v>
      </c>
      <c r="BI135" s="84">
        <v>0</v>
      </c>
      <c r="BJ135" s="84">
        <v>0</v>
      </c>
      <c r="BK135" s="84">
        <v>0</v>
      </c>
      <c r="BL135" s="84">
        <v>0</v>
      </c>
      <c r="BM135" s="84">
        <v>0</v>
      </c>
      <c r="BN135" s="84">
        <v>0</v>
      </c>
      <c r="BO135" s="84">
        <v>0</v>
      </c>
      <c r="BP135" s="84">
        <v>0</v>
      </c>
      <c r="BQ135" s="84">
        <v>0</v>
      </c>
      <c r="BR135" s="84">
        <v>0</v>
      </c>
      <c r="BS135" s="84">
        <v>0</v>
      </c>
      <c r="BT135" s="84">
        <v>0</v>
      </c>
      <c r="BU135" s="84">
        <v>0</v>
      </c>
      <c r="BV135" s="84">
        <v>0</v>
      </c>
      <c r="BW135" s="84">
        <v>0</v>
      </c>
      <c r="BX135" s="84">
        <v>0</v>
      </c>
      <c r="BY135" s="84">
        <v>0</v>
      </c>
      <c r="BZ135" s="233"/>
      <c r="CA135" s="235">
        <v>2.8121999999999994E-2</v>
      </c>
    </row>
    <row r="136" spans="2:79" s="88" customFormat="1" ht="17.100000000000001" customHeight="1">
      <c r="B136" s="316"/>
      <c r="C136" s="319" t="s">
        <v>175</v>
      </c>
      <c r="D136" s="326">
        <v>0</v>
      </c>
      <c r="E136" s="326">
        <v>0</v>
      </c>
      <c r="F136" s="326">
        <v>0</v>
      </c>
      <c r="G136" s="326">
        <v>0</v>
      </c>
      <c r="H136" s="326">
        <v>0</v>
      </c>
      <c r="I136" s="326">
        <v>0</v>
      </c>
      <c r="J136" s="326">
        <v>1.2443960000000001</v>
      </c>
      <c r="K136" s="326">
        <v>0</v>
      </c>
      <c r="L136" s="326">
        <v>0</v>
      </c>
      <c r="M136" s="326">
        <v>0</v>
      </c>
      <c r="N136" s="326">
        <v>0</v>
      </c>
      <c r="O136" s="326">
        <v>0</v>
      </c>
      <c r="P136" s="326">
        <v>194.60932099999999</v>
      </c>
      <c r="Q136" s="326">
        <v>0</v>
      </c>
      <c r="R136" s="326">
        <v>0</v>
      </c>
      <c r="S136" s="326">
        <v>0</v>
      </c>
      <c r="T136" s="326">
        <v>0</v>
      </c>
      <c r="U136" s="326">
        <v>0</v>
      </c>
      <c r="V136" s="326">
        <v>0</v>
      </c>
      <c r="W136" s="326">
        <v>0</v>
      </c>
      <c r="X136" s="326">
        <v>0</v>
      </c>
      <c r="Y136" s="326">
        <v>0</v>
      </c>
      <c r="Z136" s="326">
        <v>0.10249</v>
      </c>
      <c r="AA136" s="326">
        <v>0</v>
      </c>
      <c r="AB136" s="326">
        <v>0</v>
      </c>
      <c r="AC136" s="326">
        <v>0</v>
      </c>
      <c r="AD136" s="326">
        <v>0</v>
      </c>
      <c r="AE136" s="326">
        <v>0</v>
      </c>
      <c r="AF136" s="326">
        <v>0</v>
      </c>
      <c r="AG136" s="326">
        <v>0</v>
      </c>
      <c r="AH136" s="326">
        <v>0</v>
      </c>
      <c r="AI136" s="326">
        <v>0</v>
      </c>
      <c r="AJ136" s="326">
        <v>0</v>
      </c>
      <c r="AK136" s="326">
        <v>0</v>
      </c>
      <c r="AL136" s="326">
        <v>0</v>
      </c>
      <c r="AM136" s="342">
        <v>1.716493</v>
      </c>
      <c r="AN136" s="363"/>
      <c r="AO136" s="87"/>
      <c r="AP136" s="84">
        <v>0</v>
      </c>
      <c r="AQ136" s="84">
        <v>0</v>
      </c>
      <c r="AR136" s="84">
        <v>0</v>
      </c>
      <c r="AS136" s="84">
        <v>0</v>
      </c>
      <c r="AT136" s="84">
        <v>0</v>
      </c>
      <c r="AU136" s="84">
        <v>0</v>
      </c>
      <c r="AV136" s="84">
        <v>0</v>
      </c>
      <c r="AW136" s="84">
        <v>0</v>
      </c>
      <c r="AX136" s="84">
        <v>0</v>
      </c>
      <c r="AY136" s="84">
        <v>0</v>
      </c>
      <c r="AZ136" s="84">
        <v>0</v>
      </c>
      <c r="BA136" s="84">
        <v>0</v>
      </c>
      <c r="BB136" s="84">
        <v>0</v>
      </c>
      <c r="BC136" s="84">
        <v>0</v>
      </c>
      <c r="BD136" s="84">
        <v>0</v>
      </c>
      <c r="BE136" s="84">
        <v>0</v>
      </c>
      <c r="BF136" s="84">
        <v>0</v>
      </c>
      <c r="BG136" s="84">
        <v>0</v>
      </c>
      <c r="BH136" s="84">
        <v>0</v>
      </c>
      <c r="BI136" s="84">
        <v>0</v>
      </c>
      <c r="BJ136" s="84">
        <v>0</v>
      </c>
      <c r="BK136" s="84">
        <v>0</v>
      </c>
      <c r="BL136" s="84">
        <v>0</v>
      </c>
      <c r="BM136" s="84">
        <v>0</v>
      </c>
      <c r="BN136" s="84">
        <v>0</v>
      </c>
      <c r="BO136" s="84">
        <v>0</v>
      </c>
      <c r="BP136" s="84">
        <v>0</v>
      </c>
      <c r="BQ136" s="84">
        <v>0</v>
      </c>
      <c r="BR136" s="84">
        <v>0</v>
      </c>
      <c r="BS136" s="84">
        <v>0</v>
      </c>
      <c r="BT136" s="84">
        <v>0</v>
      </c>
      <c r="BU136" s="84">
        <v>0</v>
      </c>
      <c r="BV136" s="84">
        <v>0</v>
      </c>
      <c r="BW136" s="84">
        <v>0</v>
      </c>
      <c r="BX136" s="84">
        <v>0</v>
      </c>
      <c r="BY136" s="84">
        <v>0</v>
      </c>
      <c r="BZ136" s="233"/>
      <c r="CA136" s="235">
        <v>0</v>
      </c>
    </row>
    <row r="137" spans="2:79" s="176" customFormat="1" ht="9.9499999999999993" customHeight="1">
      <c r="B137" s="453"/>
      <c r="C137" s="454"/>
      <c r="D137" s="347"/>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8"/>
      <c r="AN137" s="366"/>
      <c r="AO137" s="178"/>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8"/>
      <c r="CA137" s="229"/>
    </row>
    <row r="138" spans="2:79" ht="87" customHeight="1">
      <c r="B138" s="535"/>
      <c r="C138" s="662" t="s">
        <v>316</v>
      </c>
      <c r="D138" s="662"/>
      <c r="E138" s="662"/>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662"/>
      <c r="AB138" s="662"/>
      <c r="AC138" s="662"/>
      <c r="AD138" s="662"/>
      <c r="AE138" s="662"/>
      <c r="AF138" s="662"/>
      <c r="AG138" s="662"/>
      <c r="AH138" s="662"/>
      <c r="AI138" s="662"/>
      <c r="AJ138" s="662"/>
      <c r="AK138" s="662"/>
      <c r="AL138" s="662"/>
      <c r="AM138" s="662"/>
      <c r="AN138" s="536"/>
      <c r="AP138" s="58"/>
      <c r="AQ138" s="58"/>
      <c r="BZ138" s="52"/>
      <c r="CA138" s="52"/>
    </row>
    <row r="139" spans="2:79"/>
    <row r="140" spans="2:79"/>
  </sheetData>
  <sheetProtection password="CC05" sheet="1" formatCells="0" formatColumns="0" formatRows="0" insertColumns="0" insertRows="0" insertHyperlinks="0" deleteColumns="0" deleteRows="0"/>
  <dataConsolidate/>
  <mergeCells count="10">
    <mergeCell ref="AP7:BY7"/>
    <mergeCell ref="CA7:CA8"/>
    <mergeCell ref="AP5:CA5"/>
    <mergeCell ref="C138:AM138"/>
    <mergeCell ref="D7:AM7"/>
    <mergeCell ref="D6:AN6"/>
    <mergeCell ref="C2:AM2"/>
    <mergeCell ref="C3:AM3"/>
    <mergeCell ref="C4:AM4"/>
    <mergeCell ref="C5:AM5"/>
  </mergeCells>
  <phoneticPr fontId="0" type="noConversion"/>
  <conditionalFormatting sqref="AN68 D9:AM137">
    <cfRule type="expression" dxfId="64" priority="1" stopIfTrue="1">
      <formula>AND(D9&lt;&gt;"",OR(D9&lt;0,NOT(ISNUMBER(D9))))</formula>
    </cfRule>
  </conditionalFormatting>
  <conditionalFormatting sqref="W6">
    <cfRule type="expression" dxfId="63" priority="2" stopIfTrue="1">
      <formula>COUNTA(W10:BH136)&lt;&gt;COUNTIF(W10:BH136,"&gt;=0")</formula>
    </cfRule>
  </conditionalFormatting>
  <conditionalFormatting sqref="AP9:CA137">
    <cfRule type="expression" dxfId="62" priority="3" stopIfTrue="1">
      <formula>ABS(AP9)&gt;10</formula>
    </cfRule>
  </conditionalFormatting>
  <conditionalFormatting sqref="D6:V6 Z6:AN6">
    <cfRule type="expression" dxfId="61" priority="65" stopIfTrue="1">
      <formula>COUNTA(D10:AM136)&lt;&gt;COUNTIF(D10:AM136,"&gt;=0")</formula>
    </cfRule>
  </conditionalFormatting>
  <conditionalFormatting sqref="X6:Y6">
    <cfRule type="expression" dxfId="60" priority="68" stopIfTrue="1">
      <formula>COUNTA(X10:BH136)&lt;&gt;COUNTIF(X10:BH136,"&gt;=0")</formula>
    </cfRule>
  </conditionalFormatting>
  <pageMargins left="0.74803149606299213" right="0.74803149606299213" top="0.98425196850393704" bottom="0.98425196850393704" header="0.51181102362204722" footer="0.51181102362204722"/>
  <pageSetup paperSize="8" scale="60" orientation="landscape" r:id="rId1"/>
  <headerFooter alignWithMargins="0">
    <oddFooter>&amp;R2016 Triennial Central Bank Survey</oddFooter>
  </headerFooter>
  <rowBreaks count="2" manualBreakCount="2">
    <brk id="51" min="1" max="41" man="1"/>
    <brk id="93" min="1" max="4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outlinePr summaryBelow="0" summaryRight="0"/>
  </sheetPr>
  <dimension ref="A1:CP59"/>
  <sheetViews>
    <sheetView showGridLines="0" zoomScale="70" zoomScaleNormal="70" workbookViewId="0">
      <pane xSplit="3" ySplit="7" topLeftCell="D8" activePane="bottomRight" state="frozen"/>
      <selection pane="topRight" activeCell="D1" sqref="D1"/>
      <selection pane="bottomLeft" activeCell="A8" sqref="A8"/>
      <selection pane="bottomRight" activeCell="D6" sqref="D6:AR6"/>
    </sheetView>
  </sheetViews>
  <sheetFormatPr defaultColWidth="0" defaultRowHeight="12" zeroHeight="1"/>
  <cols>
    <col min="1" max="2" width="1.7109375" style="99" customWidth="1"/>
    <col min="3" max="3" width="50.7109375" style="100" customWidth="1"/>
    <col min="4" max="32" width="6.7109375" style="17" customWidth="1"/>
    <col min="33" max="33" width="8.5703125" style="17" customWidth="1"/>
    <col min="34" max="41" width="6.7109375" style="17" customWidth="1"/>
    <col min="42" max="43" width="7.7109375" style="17" customWidth="1"/>
    <col min="44" max="44" width="1.7109375" style="17" customWidth="1"/>
    <col min="45" max="45" width="1.7109375" style="99" customWidth="1"/>
    <col min="46" max="85" width="6.7109375" style="17" hidden="1" customWidth="1"/>
    <col min="86" max="86" width="1.7109375" style="17" hidden="1" customWidth="1"/>
    <col min="87" max="87" width="6.7109375" style="17" hidden="1" customWidth="1"/>
    <col min="88" max="90" width="9.140625" style="17" hidden="1" customWidth="1"/>
    <col min="91" max="94" width="9.140625" style="17" hidden="1"/>
    <col min="95" max="16384" width="0" style="17" hidden="1"/>
  </cols>
  <sheetData>
    <row r="1" spans="1:87" s="26" customFormat="1" ht="20.100000000000001" customHeight="1">
      <c r="A1" s="27"/>
      <c r="B1" s="22" t="s">
        <v>107</v>
      </c>
      <c r="D1" s="24"/>
      <c r="E1" s="24"/>
      <c r="F1" s="24"/>
      <c r="G1" s="24"/>
      <c r="H1" s="24"/>
      <c r="I1" s="24"/>
      <c r="J1" s="24"/>
      <c r="K1" s="24"/>
      <c r="L1" s="30"/>
      <c r="M1" s="24"/>
      <c r="N1" s="24"/>
      <c r="O1" s="59"/>
      <c r="P1" s="59"/>
      <c r="Q1" s="59"/>
      <c r="R1" s="59"/>
      <c r="S1" s="59"/>
      <c r="T1" s="59"/>
      <c r="U1" s="59"/>
      <c r="V1" s="59"/>
      <c r="W1" s="59"/>
      <c r="X1" s="25"/>
      <c r="Y1" s="25"/>
      <c r="AQ1" s="245"/>
      <c r="AS1" s="27"/>
      <c r="AT1" s="59"/>
      <c r="AU1" s="59"/>
      <c r="AV1" s="25"/>
      <c r="CD1" s="135"/>
      <c r="CE1" s="50"/>
      <c r="CF1" s="136"/>
      <c r="CG1" s="136"/>
      <c r="CH1" s="136"/>
      <c r="CI1" s="136"/>
    </row>
    <row r="2" spans="1:87" s="26" customFormat="1" ht="20.100000000000001" customHeight="1">
      <c r="A2" s="27"/>
      <c r="B2" s="27"/>
      <c r="C2" s="644" t="s">
        <v>63</v>
      </c>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19"/>
      <c r="AS2" s="27"/>
      <c r="AT2" s="221" t="s">
        <v>64</v>
      </c>
      <c r="AU2" s="222">
        <v>0</v>
      </c>
      <c r="AV2" s="25"/>
      <c r="CD2" s="136"/>
      <c r="CF2" s="136"/>
      <c r="CG2" s="136"/>
      <c r="CH2" s="136"/>
      <c r="CI2" s="136"/>
    </row>
    <row r="3" spans="1:87" s="26" customFormat="1" ht="20.100000000000001" customHeight="1">
      <c r="A3" s="27"/>
      <c r="B3" s="27"/>
      <c r="C3" s="644" t="s">
        <v>113</v>
      </c>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19"/>
      <c r="AS3" s="27"/>
      <c r="AT3" s="223" t="s">
        <v>65</v>
      </c>
      <c r="AU3" s="224">
        <v>-1.1368683772161603E-13</v>
      </c>
      <c r="AV3" s="25"/>
      <c r="CD3" s="135"/>
      <c r="CE3" s="50"/>
      <c r="CF3" s="136"/>
      <c r="CG3" s="136"/>
      <c r="CH3" s="136"/>
      <c r="CI3" s="136"/>
    </row>
    <row r="4" spans="1:87" s="1" customFormat="1" ht="20.100000000000001" customHeight="1">
      <c r="A4" s="13"/>
      <c r="B4" s="13"/>
      <c r="C4" s="672" t="s">
        <v>199</v>
      </c>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15"/>
      <c r="AS4" s="291"/>
      <c r="AT4" s="26"/>
      <c r="AU4" s="26"/>
      <c r="AV4" s="62"/>
      <c r="AW4" s="62"/>
      <c r="AX4" s="62"/>
      <c r="AY4" s="62"/>
      <c r="AZ4" s="25"/>
      <c r="BA4" s="50"/>
      <c r="BB4" s="25"/>
      <c r="BC4" s="25"/>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135"/>
      <c r="CE4" s="50"/>
      <c r="CF4" s="136"/>
      <c r="CG4" s="136"/>
      <c r="CH4" s="136"/>
      <c r="CI4" s="136"/>
    </row>
    <row r="5" spans="1:87" s="26" customFormat="1" ht="20.100000000000001" customHeight="1">
      <c r="A5" s="27"/>
      <c r="B5" s="27"/>
      <c r="C5" s="644" t="s">
        <v>192</v>
      </c>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19"/>
      <c r="AS5" s="27"/>
      <c r="AT5" s="655" t="s">
        <v>62</v>
      </c>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6"/>
      <c r="BZ5" s="656"/>
      <c r="CA5" s="656"/>
      <c r="CB5" s="656"/>
      <c r="CC5" s="656"/>
      <c r="CD5" s="656"/>
      <c r="CE5" s="656"/>
      <c r="CF5" s="656"/>
      <c r="CG5" s="656"/>
      <c r="CH5" s="656"/>
      <c r="CI5" s="657"/>
    </row>
    <row r="6" spans="1:87" s="26" customFormat="1" ht="39.950000000000003" customHeight="1">
      <c r="A6" s="27"/>
      <c r="B6" s="27"/>
      <c r="C6" s="259"/>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27"/>
      <c r="AV6" s="59"/>
      <c r="AW6" s="59"/>
      <c r="AX6" s="59"/>
      <c r="AY6" s="59"/>
      <c r="AZ6" s="59"/>
      <c r="BA6" s="59"/>
      <c r="BB6" s="59"/>
      <c r="BC6" s="59"/>
      <c r="BD6" s="25"/>
      <c r="BE6" s="50"/>
      <c r="BF6" s="25"/>
      <c r="BG6" s="25"/>
      <c r="CD6" s="136"/>
      <c r="CF6" s="136"/>
      <c r="CG6" s="136"/>
      <c r="CH6" s="136"/>
      <c r="CI6" s="136"/>
    </row>
    <row r="7" spans="1:87" s="35" customFormat="1" ht="27.95" customHeight="1">
      <c r="A7" s="150"/>
      <c r="B7" s="151"/>
      <c r="C7" s="103" t="s">
        <v>0</v>
      </c>
      <c r="D7" s="152" t="s">
        <v>85</v>
      </c>
      <c r="E7" s="152" t="s">
        <v>7</v>
      </c>
      <c r="F7" s="152" t="s">
        <v>183</v>
      </c>
      <c r="G7" s="152" t="s">
        <v>86</v>
      </c>
      <c r="H7" s="152" t="s">
        <v>26</v>
      </c>
      <c r="I7" s="152" t="s">
        <v>6</v>
      </c>
      <c r="J7" s="152" t="s">
        <v>5</v>
      </c>
      <c r="K7" s="152" t="s">
        <v>81</v>
      </c>
      <c r="L7" s="152" t="s">
        <v>38</v>
      </c>
      <c r="M7" s="152" t="s">
        <v>87</v>
      </c>
      <c r="N7" s="152" t="s">
        <v>27</v>
      </c>
      <c r="O7" s="152" t="s">
        <v>24</v>
      </c>
      <c r="P7" s="153" t="s">
        <v>22</v>
      </c>
      <c r="Q7" s="152" t="s">
        <v>4</v>
      </c>
      <c r="R7" s="152" t="s">
        <v>28</v>
      </c>
      <c r="S7" s="152" t="s">
        <v>29</v>
      </c>
      <c r="T7" s="152" t="s">
        <v>39</v>
      </c>
      <c r="U7" s="152" t="s">
        <v>88</v>
      </c>
      <c r="V7" s="152" t="s">
        <v>40</v>
      </c>
      <c r="W7" s="152" t="s">
        <v>3</v>
      </c>
      <c r="X7" s="152" t="s">
        <v>30</v>
      </c>
      <c r="Y7" s="152" t="s">
        <v>31</v>
      </c>
      <c r="Z7" s="152" t="s">
        <v>89</v>
      </c>
      <c r="AA7" s="152" t="s">
        <v>42</v>
      </c>
      <c r="AB7" s="152" t="s">
        <v>41</v>
      </c>
      <c r="AC7" s="152" t="s">
        <v>90</v>
      </c>
      <c r="AD7" s="152" t="s">
        <v>32</v>
      </c>
      <c r="AE7" s="152" t="s">
        <v>33</v>
      </c>
      <c r="AF7" s="152" t="s">
        <v>184</v>
      </c>
      <c r="AG7" s="152" t="s">
        <v>34</v>
      </c>
      <c r="AH7" s="152" t="s">
        <v>91</v>
      </c>
      <c r="AI7" s="152" t="s">
        <v>25</v>
      </c>
      <c r="AJ7" s="152" t="s">
        <v>43</v>
      </c>
      <c r="AK7" s="152" t="s">
        <v>35</v>
      </c>
      <c r="AL7" s="152" t="s">
        <v>189</v>
      </c>
      <c r="AM7" s="152" t="s">
        <v>36</v>
      </c>
      <c r="AN7" s="153" t="s">
        <v>2</v>
      </c>
      <c r="AO7" s="152" t="s">
        <v>37</v>
      </c>
      <c r="AP7" s="154" t="s">
        <v>185</v>
      </c>
      <c r="AQ7" s="155" t="s">
        <v>8</v>
      </c>
      <c r="AR7" s="149"/>
      <c r="AS7" s="292"/>
      <c r="AT7" s="161" t="s">
        <v>85</v>
      </c>
      <c r="AU7" s="161" t="s">
        <v>7</v>
      </c>
      <c r="AV7" s="161" t="s">
        <v>183</v>
      </c>
      <c r="AW7" s="161" t="s">
        <v>86</v>
      </c>
      <c r="AX7" s="161" t="s">
        <v>26</v>
      </c>
      <c r="AY7" s="161" t="s">
        <v>6</v>
      </c>
      <c r="AZ7" s="161" t="s">
        <v>5</v>
      </c>
      <c r="BA7" s="161" t="s">
        <v>81</v>
      </c>
      <c r="BB7" s="161" t="s">
        <v>38</v>
      </c>
      <c r="BC7" s="161" t="s">
        <v>87</v>
      </c>
      <c r="BD7" s="161" t="s">
        <v>27</v>
      </c>
      <c r="BE7" s="161" t="s">
        <v>24</v>
      </c>
      <c r="BF7" s="161" t="s">
        <v>22</v>
      </c>
      <c r="BG7" s="161" t="s">
        <v>4</v>
      </c>
      <c r="BH7" s="161" t="s">
        <v>28</v>
      </c>
      <c r="BI7" s="161" t="s">
        <v>29</v>
      </c>
      <c r="BJ7" s="161" t="s">
        <v>39</v>
      </c>
      <c r="BK7" s="161" t="s">
        <v>88</v>
      </c>
      <c r="BL7" s="161" t="s">
        <v>40</v>
      </c>
      <c r="BM7" s="161" t="s">
        <v>3</v>
      </c>
      <c r="BN7" s="161" t="s">
        <v>30</v>
      </c>
      <c r="BO7" s="161" t="s">
        <v>31</v>
      </c>
      <c r="BP7" s="161" t="s">
        <v>89</v>
      </c>
      <c r="BQ7" s="161" t="s">
        <v>42</v>
      </c>
      <c r="BR7" s="161" t="s">
        <v>41</v>
      </c>
      <c r="BS7" s="161" t="s">
        <v>90</v>
      </c>
      <c r="BT7" s="161" t="s">
        <v>32</v>
      </c>
      <c r="BU7" s="161" t="s">
        <v>33</v>
      </c>
      <c r="BV7" s="161" t="s">
        <v>184</v>
      </c>
      <c r="BW7" s="161" t="s">
        <v>34</v>
      </c>
      <c r="BX7" s="161" t="s">
        <v>91</v>
      </c>
      <c r="BY7" s="161" t="s">
        <v>25</v>
      </c>
      <c r="BZ7" s="161" t="s">
        <v>43</v>
      </c>
      <c r="CA7" s="161" t="s">
        <v>35</v>
      </c>
      <c r="CB7" s="161" t="s">
        <v>189</v>
      </c>
      <c r="CC7" s="161" t="s">
        <v>36</v>
      </c>
      <c r="CD7" s="161" t="s">
        <v>2</v>
      </c>
      <c r="CE7" s="161" t="s">
        <v>37</v>
      </c>
      <c r="CF7" s="161" t="s">
        <v>185</v>
      </c>
      <c r="CG7" s="161" t="s">
        <v>8</v>
      </c>
      <c r="CI7" s="162" t="s">
        <v>8</v>
      </c>
    </row>
    <row r="8" spans="1:87" s="40" customFormat="1" ht="30" customHeight="1">
      <c r="B8" s="46"/>
      <c r="C8" s="47" t="s">
        <v>93</v>
      </c>
      <c r="D8" s="367"/>
      <c r="E8" s="367"/>
      <c r="F8" s="367"/>
      <c r="G8" s="367"/>
      <c r="H8" s="367"/>
      <c r="I8" s="367"/>
      <c r="J8" s="367"/>
      <c r="K8" s="367"/>
      <c r="L8" s="367"/>
      <c r="M8" s="367"/>
      <c r="N8" s="367"/>
      <c r="O8" s="368"/>
      <c r="P8" s="368"/>
      <c r="Q8" s="368"/>
      <c r="R8" s="368"/>
      <c r="S8" s="368"/>
      <c r="T8" s="368"/>
      <c r="U8" s="368"/>
      <c r="V8" s="368"/>
      <c r="W8" s="368"/>
      <c r="X8" s="369"/>
      <c r="Y8" s="369"/>
      <c r="Z8" s="370"/>
      <c r="AA8" s="370"/>
      <c r="AB8" s="370"/>
      <c r="AC8" s="370"/>
      <c r="AD8" s="370"/>
      <c r="AE8" s="370"/>
      <c r="AF8" s="370"/>
      <c r="AG8" s="370"/>
      <c r="AH8" s="370"/>
      <c r="AI8" s="370"/>
      <c r="AJ8" s="370"/>
      <c r="AK8" s="370"/>
      <c r="AL8" s="370"/>
      <c r="AM8" s="370"/>
      <c r="AN8" s="370"/>
      <c r="AO8" s="370"/>
      <c r="AP8" s="370"/>
      <c r="AQ8" s="371"/>
      <c r="AR8" s="350"/>
      <c r="AS8" s="97"/>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I8" s="279"/>
    </row>
    <row r="9" spans="1:87" s="36" customFormat="1" ht="17.100000000000001" customHeight="1">
      <c r="B9" s="41"/>
      <c r="C9" s="42" t="s">
        <v>10</v>
      </c>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72">
        <v>0</v>
      </c>
      <c r="AR9" s="355"/>
      <c r="AS9" s="42"/>
      <c r="AT9" s="72">
        <v>0</v>
      </c>
      <c r="AU9" s="72">
        <v>0</v>
      </c>
      <c r="AV9" s="72">
        <v>0</v>
      </c>
      <c r="AW9" s="72">
        <v>0</v>
      </c>
      <c r="AX9" s="72">
        <v>0</v>
      </c>
      <c r="AY9" s="72">
        <v>0</v>
      </c>
      <c r="AZ9" s="72">
        <v>0</v>
      </c>
      <c r="BA9" s="72">
        <v>0</v>
      </c>
      <c r="BB9" s="72">
        <v>0</v>
      </c>
      <c r="BC9" s="72">
        <v>0</v>
      </c>
      <c r="BD9" s="72">
        <v>0</v>
      </c>
      <c r="BE9" s="72">
        <v>0</v>
      </c>
      <c r="BF9" s="72">
        <v>0</v>
      </c>
      <c r="BG9" s="72">
        <v>0</v>
      </c>
      <c r="BH9" s="72">
        <v>0</v>
      </c>
      <c r="BI9" s="72">
        <v>0</v>
      </c>
      <c r="BJ9" s="72">
        <v>0</v>
      </c>
      <c r="BK9" s="72">
        <v>0</v>
      </c>
      <c r="BL9" s="72">
        <v>0</v>
      </c>
      <c r="BM9" s="72">
        <v>0</v>
      </c>
      <c r="BN9" s="72">
        <v>0</v>
      </c>
      <c r="BO9" s="72">
        <v>0</v>
      </c>
      <c r="BP9" s="72">
        <v>0</v>
      </c>
      <c r="BQ9" s="72">
        <v>0</v>
      </c>
      <c r="BR9" s="72">
        <v>0</v>
      </c>
      <c r="BS9" s="72">
        <v>0</v>
      </c>
      <c r="BT9" s="72">
        <v>0</v>
      </c>
      <c r="BU9" s="72">
        <v>0</v>
      </c>
      <c r="BV9" s="72">
        <v>0</v>
      </c>
      <c r="BW9" s="72">
        <v>0</v>
      </c>
      <c r="BX9" s="72">
        <v>0</v>
      </c>
      <c r="BY9" s="72">
        <v>0</v>
      </c>
      <c r="BZ9" s="72">
        <v>0</v>
      </c>
      <c r="CA9" s="72">
        <v>0</v>
      </c>
      <c r="CB9" s="72">
        <v>0</v>
      </c>
      <c r="CC9" s="72">
        <v>0</v>
      </c>
      <c r="CD9" s="72">
        <v>0</v>
      </c>
      <c r="CE9" s="72">
        <v>0</v>
      </c>
      <c r="CF9" s="72">
        <v>0</v>
      </c>
      <c r="CG9" s="72">
        <v>0</v>
      </c>
      <c r="CI9" s="72">
        <v>0</v>
      </c>
    </row>
    <row r="10" spans="1:87" s="36" customFormat="1" ht="17.100000000000001" customHeight="1">
      <c r="B10" s="44"/>
      <c r="C10" s="45" t="s">
        <v>60</v>
      </c>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72">
        <v>0</v>
      </c>
      <c r="AR10" s="355"/>
      <c r="AS10" s="4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I10" s="72">
        <v>0</v>
      </c>
    </row>
    <row r="11" spans="1:87" s="36" customFormat="1" ht="17.100000000000001" customHeight="1">
      <c r="B11" s="44"/>
      <c r="C11" s="45" t="s">
        <v>61</v>
      </c>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72">
        <v>0</v>
      </c>
      <c r="AR11" s="355"/>
      <c r="AS11" s="4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I11" s="72">
        <v>0</v>
      </c>
    </row>
    <row r="12" spans="1:87" s="8" customFormat="1" ht="17.100000000000001" customHeight="1">
      <c r="A12" s="11"/>
      <c r="B12" s="14"/>
      <c r="C12" s="101" t="s">
        <v>11</v>
      </c>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72">
        <v>0</v>
      </c>
      <c r="AR12" s="373"/>
      <c r="AS12" s="10"/>
      <c r="AT12" s="72">
        <v>0</v>
      </c>
      <c r="AU12" s="72">
        <v>0</v>
      </c>
      <c r="AV12" s="72">
        <v>0</v>
      </c>
      <c r="AW12" s="72">
        <v>0</v>
      </c>
      <c r="AX12" s="72">
        <v>0</v>
      </c>
      <c r="AY12" s="72">
        <v>0</v>
      </c>
      <c r="AZ12" s="72">
        <v>0</v>
      </c>
      <c r="BA12" s="72">
        <v>0</v>
      </c>
      <c r="BB12" s="72">
        <v>0</v>
      </c>
      <c r="BC12" s="72">
        <v>0</v>
      </c>
      <c r="BD12" s="72">
        <v>0</v>
      </c>
      <c r="BE12" s="72">
        <v>0</v>
      </c>
      <c r="BF12" s="72">
        <v>0</v>
      </c>
      <c r="BG12" s="72">
        <v>0</v>
      </c>
      <c r="BH12" s="72">
        <v>0</v>
      </c>
      <c r="BI12" s="72">
        <v>0</v>
      </c>
      <c r="BJ12" s="72">
        <v>0</v>
      </c>
      <c r="BK12" s="72">
        <v>0</v>
      </c>
      <c r="BL12" s="72">
        <v>0</v>
      </c>
      <c r="BM12" s="72">
        <v>0</v>
      </c>
      <c r="BN12" s="72">
        <v>0</v>
      </c>
      <c r="BO12" s="72">
        <v>0</v>
      </c>
      <c r="BP12" s="72">
        <v>0</v>
      </c>
      <c r="BQ12" s="72">
        <v>0</v>
      </c>
      <c r="BR12" s="72">
        <v>0</v>
      </c>
      <c r="BS12" s="72">
        <v>0</v>
      </c>
      <c r="BT12" s="72">
        <v>0</v>
      </c>
      <c r="BU12" s="72">
        <v>0</v>
      </c>
      <c r="BV12" s="72">
        <v>0</v>
      </c>
      <c r="BW12" s="72">
        <v>0</v>
      </c>
      <c r="BX12" s="72">
        <v>0</v>
      </c>
      <c r="BY12" s="72">
        <v>0</v>
      </c>
      <c r="BZ12" s="72">
        <v>0</v>
      </c>
      <c r="CA12" s="72">
        <v>0</v>
      </c>
      <c r="CB12" s="72">
        <v>0</v>
      </c>
      <c r="CC12" s="72">
        <v>0</v>
      </c>
      <c r="CD12" s="72">
        <v>0</v>
      </c>
      <c r="CE12" s="72">
        <v>0</v>
      </c>
      <c r="CF12" s="72">
        <v>0</v>
      </c>
      <c r="CG12" s="72">
        <v>0</v>
      </c>
      <c r="CI12" s="72">
        <v>0</v>
      </c>
    </row>
    <row r="13" spans="1:87" s="36" customFormat="1" ht="17.100000000000001" customHeight="1">
      <c r="B13" s="44"/>
      <c r="C13" s="45" t="s">
        <v>60</v>
      </c>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72">
        <v>0</v>
      </c>
      <c r="AR13" s="355"/>
      <c r="AS13" s="4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I13" s="72">
        <v>0</v>
      </c>
    </row>
    <row r="14" spans="1:87" s="36" customFormat="1" ht="17.100000000000001" customHeight="1">
      <c r="B14" s="44"/>
      <c r="C14" s="45" t="s">
        <v>61</v>
      </c>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72">
        <v>0</v>
      </c>
      <c r="AR14" s="355"/>
      <c r="AS14" s="4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I14" s="72">
        <v>0</v>
      </c>
    </row>
    <row r="15" spans="1:87" s="8" customFormat="1" ht="17.100000000000001" customHeight="1">
      <c r="A15" s="11"/>
      <c r="B15" s="14"/>
      <c r="C15" s="101" t="s">
        <v>12</v>
      </c>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72">
        <v>0</v>
      </c>
      <c r="AR15" s="373"/>
      <c r="AS15" s="10"/>
      <c r="AT15" s="72">
        <v>0</v>
      </c>
      <c r="AU15" s="72">
        <v>0</v>
      </c>
      <c r="AV15" s="72">
        <v>0</v>
      </c>
      <c r="AW15" s="72">
        <v>0</v>
      </c>
      <c r="AX15" s="72">
        <v>0</v>
      </c>
      <c r="AY15" s="72">
        <v>0</v>
      </c>
      <c r="AZ15" s="72">
        <v>0</v>
      </c>
      <c r="BA15" s="72">
        <v>0</v>
      </c>
      <c r="BB15" s="72">
        <v>0</v>
      </c>
      <c r="BC15" s="72">
        <v>0</v>
      </c>
      <c r="BD15" s="72">
        <v>0</v>
      </c>
      <c r="BE15" s="72">
        <v>0</v>
      </c>
      <c r="BF15" s="72">
        <v>0</v>
      </c>
      <c r="BG15" s="72">
        <v>0</v>
      </c>
      <c r="BH15" s="72">
        <v>0</v>
      </c>
      <c r="BI15" s="72">
        <v>0</v>
      </c>
      <c r="BJ15" s="72">
        <v>0</v>
      </c>
      <c r="BK15" s="72">
        <v>0</v>
      </c>
      <c r="BL15" s="72">
        <v>0</v>
      </c>
      <c r="BM15" s="72">
        <v>0</v>
      </c>
      <c r="BN15" s="72">
        <v>0</v>
      </c>
      <c r="BO15" s="72">
        <v>0</v>
      </c>
      <c r="BP15" s="72">
        <v>0</v>
      </c>
      <c r="BQ15" s="72">
        <v>0</v>
      </c>
      <c r="BR15" s="72">
        <v>0</v>
      </c>
      <c r="BS15" s="72">
        <v>0</v>
      </c>
      <c r="BT15" s="72">
        <v>0</v>
      </c>
      <c r="BU15" s="72">
        <v>0</v>
      </c>
      <c r="BV15" s="72">
        <v>0</v>
      </c>
      <c r="BW15" s="72">
        <v>0</v>
      </c>
      <c r="BX15" s="72">
        <v>0</v>
      </c>
      <c r="BY15" s="72">
        <v>0</v>
      </c>
      <c r="BZ15" s="72">
        <v>0</v>
      </c>
      <c r="CA15" s="72">
        <v>0</v>
      </c>
      <c r="CB15" s="72">
        <v>0</v>
      </c>
      <c r="CC15" s="72">
        <v>0</v>
      </c>
      <c r="CD15" s="72">
        <v>0</v>
      </c>
      <c r="CE15" s="72">
        <v>0</v>
      </c>
      <c r="CF15" s="72">
        <v>0</v>
      </c>
      <c r="CG15" s="72">
        <v>0</v>
      </c>
      <c r="CI15" s="72">
        <v>0</v>
      </c>
    </row>
    <row r="16" spans="1:87" s="36" customFormat="1" ht="17.100000000000001" customHeight="1">
      <c r="B16" s="44"/>
      <c r="C16" s="45" t="s">
        <v>60</v>
      </c>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72">
        <v>0</v>
      </c>
      <c r="AR16" s="355"/>
      <c r="AS16" s="4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I16" s="72">
        <v>0</v>
      </c>
    </row>
    <row r="17" spans="1:87" s="36" customFormat="1" ht="17.100000000000001" customHeight="1">
      <c r="B17" s="44"/>
      <c r="C17" s="45" t="s">
        <v>61</v>
      </c>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72">
        <v>0</v>
      </c>
      <c r="AR17" s="355"/>
      <c r="AS17" s="4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I17" s="72">
        <v>0</v>
      </c>
    </row>
    <row r="18" spans="1:87" s="8" customFormat="1" ht="17.100000000000001" customHeight="1">
      <c r="A18" s="11"/>
      <c r="B18" s="14"/>
      <c r="C18" s="101" t="s">
        <v>111</v>
      </c>
      <c r="D18" s="374">
        <v>0</v>
      </c>
      <c r="E18" s="374">
        <v>0</v>
      </c>
      <c r="F18" s="374">
        <v>0</v>
      </c>
      <c r="G18" s="374">
        <v>0</v>
      </c>
      <c r="H18" s="374">
        <v>0</v>
      </c>
      <c r="I18" s="374">
        <v>0</v>
      </c>
      <c r="J18" s="374">
        <v>0</v>
      </c>
      <c r="K18" s="374">
        <v>0</v>
      </c>
      <c r="L18" s="374">
        <v>0</v>
      </c>
      <c r="M18" s="374">
        <v>0</v>
      </c>
      <c r="N18" s="374">
        <v>0</v>
      </c>
      <c r="O18" s="374">
        <v>0</v>
      </c>
      <c r="P18" s="374">
        <v>0</v>
      </c>
      <c r="Q18" s="374">
        <v>0</v>
      </c>
      <c r="R18" s="374">
        <v>0</v>
      </c>
      <c r="S18" s="374">
        <v>0</v>
      </c>
      <c r="T18" s="374">
        <v>0</v>
      </c>
      <c r="U18" s="374">
        <v>0</v>
      </c>
      <c r="V18" s="374">
        <v>0</v>
      </c>
      <c r="W18" s="374">
        <v>0</v>
      </c>
      <c r="X18" s="374">
        <v>0</v>
      </c>
      <c r="Y18" s="374">
        <v>0</v>
      </c>
      <c r="Z18" s="374">
        <v>0</v>
      </c>
      <c r="AA18" s="374">
        <v>0</v>
      </c>
      <c r="AB18" s="374">
        <v>0</v>
      </c>
      <c r="AC18" s="374">
        <v>0</v>
      </c>
      <c r="AD18" s="374">
        <v>0</v>
      </c>
      <c r="AE18" s="374">
        <v>0</v>
      </c>
      <c r="AF18" s="374">
        <v>0</v>
      </c>
      <c r="AG18" s="374">
        <v>0</v>
      </c>
      <c r="AH18" s="374">
        <v>0</v>
      </c>
      <c r="AI18" s="374">
        <v>0</v>
      </c>
      <c r="AJ18" s="374">
        <v>0</v>
      </c>
      <c r="AK18" s="374">
        <v>0</v>
      </c>
      <c r="AL18" s="374">
        <v>0</v>
      </c>
      <c r="AM18" s="374">
        <v>0</v>
      </c>
      <c r="AN18" s="374">
        <v>0</v>
      </c>
      <c r="AO18" s="374">
        <v>0</v>
      </c>
      <c r="AP18" s="374">
        <v>0</v>
      </c>
      <c r="AQ18" s="372">
        <v>0</v>
      </c>
      <c r="AR18" s="373"/>
      <c r="AS18" s="10"/>
      <c r="AT18" s="72">
        <v>0</v>
      </c>
      <c r="AU18" s="72">
        <v>0</v>
      </c>
      <c r="AV18" s="72">
        <v>0</v>
      </c>
      <c r="AW18" s="72">
        <v>0</v>
      </c>
      <c r="AX18" s="72">
        <v>0</v>
      </c>
      <c r="AY18" s="72">
        <v>0</v>
      </c>
      <c r="AZ18" s="72">
        <v>0</v>
      </c>
      <c r="BA18" s="72">
        <v>0</v>
      </c>
      <c r="BB18" s="72">
        <v>0</v>
      </c>
      <c r="BC18" s="72">
        <v>0</v>
      </c>
      <c r="BD18" s="72">
        <v>0</v>
      </c>
      <c r="BE18" s="72">
        <v>0</v>
      </c>
      <c r="BF18" s="72">
        <v>0</v>
      </c>
      <c r="BG18" s="72">
        <v>0</v>
      </c>
      <c r="BH18" s="72">
        <v>0</v>
      </c>
      <c r="BI18" s="72">
        <v>0</v>
      </c>
      <c r="BJ18" s="72">
        <v>0</v>
      </c>
      <c r="BK18" s="72">
        <v>0</v>
      </c>
      <c r="BL18" s="72">
        <v>0</v>
      </c>
      <c r="BM18" s="72">
        <v>0</v>
      </c>
      <c r="BN18" s="72">
        <v>0</v>
      </c>
      <c r="BO18" s="72">
        <v>0</v>
      </c>
      <c r="BP18" s="72">
        <v>0</v>
      </c>
      <c r="BQ18" s="72">
        <v>0</v>
      </c>
      <c r="BR18" s="72">
        <v>0</v>
      </c>
      <c r="BS18" s="72">
        <v>0</v>
      </c>
      <c r="BT18" s="72">
        <v>0</v>
      </c>
      <c r="BU18" s="72">
        <v>0</v>
      </c>
      <c r="BV18" s="72">
        <v>0</v>
      </c>
      <c r="BW18" s="72">
        <v>0</v>
      </c>
      <c r="BX18" s="72">
        <v>0</v>
      </c>
      <c r="BY18" s="72">
        <v>0</v>
      </c>
      <c r="BZ18" s="72">
        <v>0</v>
      </c>
      <c r="CA18" s="72">
        <v>0</v>
      </c>
      <c r="CB18" s="72">
        <v>0</v>
      </c>
      <c r="CC18" s="72">
        <v>0</v>
      </c>
      <c r="CD18" s="72">
        <v>0</v>
      </c>
      <c r="CE18" s="72">
        <v>0</v>
      </c>
      <c r="CF18" s="72">
        <v>0</v>
      </c>
      <c r="CG18" s="72">
        <v>0</v>
      </c>
      <c r="CI18" s="72">
        <v>0</v>
      </c>
    </row>
    <row r="19" spans="1:87" s="40" customFormat="1" ht="30" customHeight="1">
      <c r="B19" s="46"/>
      <c r="C19" s="47" t="s">
        <v>110</v>
      </c>
      <c r="D19" s="367"/>
      <c r="E19" s="367"/>
      <c r="F19" s="367"/>
      <c r="G19" s="367"/>
      <c r="H19" s="367"/>
      <c r="I19" s="367"/>
      <c r="J19" s="367"/>
      <c r="K19" s="367"/>
      <c r="L19" s="367"/>
      <c r="M19" s="367"/>
      <c r="N19" s="367"/>
      <c r="O19" s="368"/>
      <c r="P19" s="368"/>
      <c r="Q19" s="368"/>
      <c r="R19" s="368"/>
      <c r="S19" s="368"/>
      <c r="T19" s="368"/>
      <c r="U19" s="368"/>
      <c r="V19" s="368"/>
      <c r="W19" s="368"/>
      <c r="X19" s="420"/>
      <c r="Y19" s="420"/>
      <c r="Z19" s="421"/>
      <c r="AA19" s="421"/>
      <c r="AB19" s="421"/>
      <c r="AC19" s="421"/>
      <c r="AD19" s="421"/>
      <c r="AE19" s="421"/>
      <c r="AF19" s="421"/>
      <c r="AG19" s="421"/>
      <c r="AH19" s="421"/>
      <c r="AI19" s="421"/>
      <c r="AJ19" s="421"/>
      <c r="AK19" s="421"/>
      <c r="AL19" s="421"/>
      <c r="AM19" s="421"/>
      <c r="AN19" s="421"/>
      <c r="AO19" s="421"/>
      <c r="AP19" s="421"/>
      <c r="AQ19" s="422"/>
      <c r="AR19" s="350"/>
      <c r="AS19" s="97"/>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I19" s="72"/>
    </row>
    <row r="20" spans="1:87" s="36" customFormat="1" ht="17.100000000000001" customHeight="1">
      <c r="B20" s="41"/>
      <c r="C20" s="42" t="s">
        <v>10</v>
      </c>
      <c r="D20" s="376"/>
      <c r="E20" s="376"/>
      <c r="F20" s="376"/>
      <c r="G20" s="376"/>
      <c r="H20" s="376"/>
      <c r="I20" s="376"/>
      <c r="J20" s="376"/>
      <c r="K20" s="376"/>
      <c r="L20" s="377"/>
      <c r="M20" s="377"/>
      <c r="N20" s="377"/>
      <c r="O20" s="378"/>
      <c r="P20" s="378">
        <v>204.69295700000001</v>
      </c>
      <c r="Q20" s="378"/>
      <c r="R20" s="378"/>
      <c r="S20" s="378"/>
      <c r="T20" s="378"/>
      <c r="U20" s="378"/>
      <c r="V20" s="378"/>
      <c r="W20" s="378"/>
      <c r="X20" s="378"/>
      <c r="Y20" s="378"/>
      <c r="Z20" s="634"/>
      <c r="AA20" s="634"/>
      <c r="AB20" s="634"/>
      <c r="AC20" s="634"/>
      <c r="AD20" s="634"/>
      <c r="AE20" s="634"/>
      <c r="AF20" s="634"/>
      <c r="AG20" s="634">
        <v>1610.247715</v>
      </c>
      <c r="AH20" s="634"/>
      <c r="AI20" s="634"/>
      <c r="AJ20" s="634"/>
      <c r="AK20" s="634"/>
      <c r="AL20" s="634"/>
      <c r="AM20" s="634"/>
      <c r="AN20" s="634">
        <v>634.52</v>
      </c>
      <c r="AO20" s="634"/>
      <c r="AP20" s="424"/>
      <c r="AQ20" s="372">
        <v>2449.4606720000002</v>
      </c>
      <c r="AR20" s="355"/>
      <c r="AS20" s="42"/>
      <c r="AT20" s="72">
        <v>0</v>
      </c>
      <c r="AU20" s="72">
        <v>0</v>
      </c>
      <c r="AV20" s="72">
        <v>0</v>
      </c>
      <c r="AW20" s="72">
        <v>0</v>
      </c>
      <c r="AX20" s="72">
        <v>0</v>
      </c>
      <c r="AY20" s="72">
        <v>0</v>
      </c>
      <c r="AZ20" s="72">
        <v>0</v>
      </c>
      <c r="BA20" s="72">
        <v>0</v>
      </c>
      <c r="BB20" s="72">
        <v>0</v>
      </c>
      <c r="BC20" s="72">
        <v>0</v>
      </c>
      <c r="BD20" s="72">
        <v>0</v>
      </c>
      <c r="BE20" s="72">
        <v>0</v>
      </c>
      <c r="BF20" s="72">
        <v>0</v>
      </c>
      <c r="BG20" s="72">
        <v>0</v>
      </c>
      <c r="BH20" s="72">
        <v>0</v>
      </c>
      <c r="BI20" s="72">
        <v>0</v>
      </c>
      <c r="BJ20" s="72">
        <v>0</v>
      </c>
      <c r="BK20" s="72">
        <v>0</v>
      </c>
      <c r="BL20" s="72">
        <v>0</v>
      </c>
      <c r="BM20" s="72">
        <v>0</v>
      </c>
      <c r="BN20" s="72">
        <v>0</v>
      </c>
      <c r="BO20" s="72">
        <v>0</v>
      </c>
      <c r="BP20" s="72">
        <v>0</v>
      </c>
      <c r="BQ20" s="72">
        <v>0</v>
      </c>
      <c r="BR20" s="72">
        <v>0</v>
      </c>
      <c r="BS20" s="72">
        <v>0</v>
      </c>
      <c r="BT20" s="72">
        <v>0</v>
      </c>
      <c r="BU20" s="72">
        <v>0</v>
      </c>
      <c r="BV20" s="72">
        <v>0</v>
      </c>
      <c r="BW20" s="72">
        <v>0</v>
      </c>
      <c r="BX20" s="72">
        <v>0</v>
      </c>
      <c r="BY20" s="72">
        <v>0</v>
      </c>
      <c r="BZ20" s="72">
        <v>0</v>
      </c>
      <c r="CA20" s="72">
        <v>0</v>
      </c>
      <c r="CB20" s="72">
        <v>0</v>
      </c>
      <c r="CC20" s="72">
        <v>0</v>
      </c>
      <c r="CD20" s="72">
        <v>0</v>
      </c>
      <c r="CE20" s="72">
        <v>0</v>
      </c>
      <c r="CF20" s="72">
        <v>0</v>
      </c>
      <c r="CG20" s="72">
        <v>0</v>
      </c>
      <c r="CI20" s="72">
        <v>0</v>
      </c>
    </row>
    <row r="21" spans="1:87" s="36" customFormat="1" ht="17.100000000000001" customHeight="1">
      <c r="B21" s="44"/>
      <c r="C21" s="45" t="s">
        <v>60</v>
      </c>
      <c r="D21" s="376"/>
      <c r="E21" s="376"/>
      <c r="F21" s="376"/>
      <c r="G21" s="376"/>
      <c r="H21" s="376"/>
      <c r="I21" s="376"/>
      <c r="J21" s="376"/>
      <c r="K21" s="376"/>
      <c r="L21" s="377"/>
      <c r="M21" s="377"/>
      <c r="N21" s="377"/>
      <c r="O21" s="378"/>
      <c r="P21" s="378"/>
      <c r="Q21" s="378"/>
      <c r="R21" s="378"/>
      <c r="S21" s="378"/>
      <c r="T21" s="378"/>
      <c r="U21" s="378"/>
      <c r="V21" s="378"/>
      <c r="W21" s="378"/>
      <c r="X21" s="378"/>
      <c r="Y21" s="378"/>
      <c r="Z21" s="634"/>
      <c r="AA21" s="634"/>
      <c r="AB21" s="634"/>
      <c r="AC21" s="634"/>
      <c r="AD21" s="634"/>
      <c r="AE21" s="634"/>
      <c r="AF21" s="634"/>
      <c r="AG21" s="634">
        <v>1236.580755</v>
      </c>
      <c r="AH21" s="634"/>
      <c r="AI21" s="634"/>
      <c r="AJ21" s="634"/>
      <c r="AK21" s="634"/>
      <c r="AL21" s="634"/>
      <c r="AM21" s="634"/>
      <c r="AN21" s="634"/>
      <c r="AO21" s="634"/>
      <c r="AP21" s="424"/>
      <c r="AQ21" s="372">
        <v>1236.580755</v>
      </c>
      <c r="AR21" s="355"/>
      <c r="AS21" s="4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I21" s="72">
        <v>0</v>
      </c>
    </row>
    <row r="22" spans="1:87" s="36" customFormat="1" ht="17.100000000000001" customHeight="1">
      <c r="B22" s="44"/>
      <c r="C22" s="45" t="s">
        <v>61</v>
      </c>
      <c r="D22" s="376"/>
      <c r="E22" s="376"/>
      <c r="F22" s="376"/>
      <c r="G22" s="376"/>
      <c r="H22" s="376"/>
      <c r="I22" s="376"/>
      <c r="J22" s="376"/>
      <c r="K22" s="376"/>
      <c r="L22" s="377"/>
      <c r="M22" s="377"/>
      <c r="N22" s="377"/>
      <c r="O22" s="378"/>
      <c r="P22" s="378">
        <v>204.69295700000001</v>
      </c>
      <c r="Q22" s="378"/>
      <c r="R22" s="378"/>
      <c r="S22" s="378"/>
      <c r="T22" s="378"/>
      <c r="U22" s="378"/>
      <c r="V22" s="378"/>
      <c r="W22" s="378"/>
      <c r="X22" s="378"/>
      <c r="Y22" s="378"/>
      <c r="Z22" s="634"/>
      <c r="AA22" s="634"/>
      <c r="AB22" s="634"/>
      <c r="AC22" s="634"/>
      <c r="AD22" s="634"/>
      <c r="AE22" s="634"/>
      <c r="AF22" s="634"/>
      <c r="AG22" s="634">
        <v>373.66696000000002</v>
      </c>
      <c r="AH22" s="634"/>
      <c r="AI22" s="634"/>
      <c r="AJ22" s="634"/>
      <c r="AK22" s="634"/>
      <c r="AL22" s="634"/>
      <c r="AM22" s="634"/>
      <c r="AN22" s="634">
        <v>634.52</v>
      </c>
      <c r="AO22" s="634"/>
      <c r="AP22" s="424"/>
      <c r="AQ22" s="372">
        <v>1212.879917</v>
      </c>
      <c r="AR22" s="355"/>
      <c r="AS22" s="4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I22" s="72">
        <v>0</v>
      </c>
    </row>
    <row r="23" spans="1:87" s="8" customFormat="1" ht="17.100000000000001" customHeight="1">
      <c r="A23" s="11"/>
      <c r="B23" s="14"/>
      <c r="C23" s="101" t="s">
        <v>11</v>
      </c>
      <c r="D23" s="376"/>
      <c r="E23" s="376"/>
      <c r="F23" s="376"/>
      <c r="G23" s="376"/>
      <c r="H23" s="376"/>
      <c r="I23" s="376"/>
      <c r="J23" s="376"/>
      <c r="K23" s="376"/>
      <c r="L23" s="376"/>
      <c r="M23" s="376"/>
      <c r="N23" s="376"/>
      <c r="O23" s="376"/>
      <c r="P23" s="378">
        <v>192.984025</v>
      </c>
      <c r="Q23" s="378"/>
      <c r="R23" s="378"/>
      <c r="S23" s="378"/>
      <c r="T23" s="378"/>
      <c r="U23" s="378"/>
      <c r="V23" s="378"/>
      <c r="W23" s="378"/>
      <c r="X23" s="378"/>
      <c r="Y23" s="378"/>
      <c r="Z23" s="378"/>
      <c r="AA23" s="378"/>
      <c r="AB23" s="378"/>
      <c r="AC23" s="378"/>
      <c r="AD23" s="378"/>
      <c r="AE23" s="378"/>
      <c r="AF23" s="378"/>
      <c r="AG23" s="378">
        <v>168.89996400000001</v>
      </c>
      <c r="AH23" s="378"/>
      <c r="AI23" s="378"/>
      <c r="AJ23" s="378"/>
      <c r="AK23" s="378"/>
      <c r="AL23" s="378"/>
      <c r="AM23" s="378"/>
      <c r="AN23" s="378">
        <v>55</v>
      </c>
      <c r="AO23" s="378"/>
      <c r="AP23" s="376"/>
      <c r="AQ23" s="372">
        <v>416.88398900000004</v>
      </c>
      <c r="AR23" s="373"/>
      <c r="AS23" s="10"/>
      <c r="AT23" s="72">
        <v>0</v>
      </c>
      <c r="AU23" s="72">
        <v>0</v>
      </c>
      <c r="AV23" s="72">
        <v>0</v>
      </c>
      <c r="AW23" s="72">
        <v>0</v>
      </c>
      <c r="AX23" s="72">
        <v>0</v>
      </c>
      <c r="AY23" s="72">
        <v>0</v>
      </c>
      <c r="AZ23" s="72">
        <v>0</v>
      </c>
      <c r="BA23" s="72">
        <v>0</v>
      </c>
      <c r="BB23" s="72">
        <v>0</v>
      </c>
      <c r="BC23" s="72">
        <v>0</v>
      </c>
      <c r="BD23" s="72">
        <v>0</v>
      </c>
      <c r="BE23" s="72">
        <v>0</v>
      </c>
      <c r="BF23" s="72">
        <v>0</v>
      </c>
      <c r="BG23" s="72">
        <v>0</v>
      </c>
      <c r="BH23" s="72">
        <v>0</v>
      </c>
      <c r="BI23" s="72">
        <v>0</v>
      </c>
      <c r="BJ23" s="72">
        <v>0</v>
      </c>
      <c r="BK23" s="72">
        <v>0</v>
      </c>
      <c r="BL23" s="72">
        <v>0</v>
      </c>
      <c r="BM23" s="72">
        <v>0</v>
      </c>
      <c r="BN23" s="72">
        <v>0</v>
      </c>
      <c r="BO23" s="72">
        <v>0</v>
      </c>
      <c r="BP23" s="72">
        <v>0</v>
      </c>
      <c r="BQ23" s="72">
        <v>0</v>
      </c>
      <c r="BR23" s="72">
        <v>0</v>
      </c>
      <c r="BS23" s="72">
        <v>0</v>
      </c>
      <c r="BT23" s="72">
        <v>0</v>
      </c>
      <c r="BU23" s="72">
        <v>0</v>
      </c>
      <c r="BV23" s="72">
        <v>0</v>
      </c>
      <c r="BW23" s="72">
        <v>0</v>
      </c>
      <c r="BX23" s="72">
        <v>0</v>
      </c>
      <c r="BY23" s="72">
        <v>0</v>
      </c>
      <c r="BZ23" s="72">
        <v>0</v>
      </c>
      <c r="CA23" s="72">
        <v>0</v>
      </c>
      <c r="CB23" s="72">
        <v>0</v>
      </c>
      <c r="CC23" s="72">
        <v>0</v>
      </c>
      <c r="CD23" s="72">
        <v>0</v>
      </c>
      <c r="CE23" s="72">
        <v>0</v>
      </c>
      <c r="CF23" s="72">
        <v>0</v>
      </c>
      <c r="CG23" s="72">
        <v>0</v>
      </c>
      <c r="CI23" s="72">
        <v>0</v>
      </c>
    </row>
    <row r="24" spans="1:87" s="36" customFormat="1" ht="17.100000000000001" customHeight="1">
      <c r="B24" s="44"/>
      <c r="C24" s="45" t="s">
        <v>60</v>
      </c>
      <c r="D24" s="376"/>
      <c r="E24" s="376"/>
      <c r="F24" s="376"/>
      <c r="G24" s="376"/>
      <c r="H24" s="376"/>
      <c r="I24" s="376"/>
      <c r="J24" s="376"/>
      <c r="K24" s="376"/>
      <c r="L24" s="377"/>
      <c r="M24" s="377"/>
      <c r="N24" s="377"/>
      <c r="O24" s="378"/>
      <c r="P24" s="378"/>
      <c r="Q24" s="378"/>
      <c r="R24" s="378"/>
      <c r="S24" s="378"/>
      <c r="T24" s="378"/>
      <c r="U24" s="378"/>
      <c r="V24" s="378"/>
      <c r="W24" s="378"/>
      <c r="X24" s="378"/>
      <c r="Y24" s="378"/>
      <c r="Z24" s="634"/>
      <c r="AA24" s="634"/>
      <c r="AB24" s="634"/>
      <c r="AC24" s="634"/>
      <c r="AD24" s="634"/>
      <c r="AE24" s="634"/>
      <c r="AF24" s="634"/>
      <c r="AG24" s="634">
        <v>74.546784000000002</v>
      </c>
      <c r="AH24" s="634"/>
      <c r="AI24" s="634"/>
      <c r="AJ24" s="634"/>
      <c r="AK24" s="634"/>
      <c r="AL24" s="634"/>
      <c r="AM24" s="634"/>
      <c r="AN24" s="634"/>
      <c r="AO24" s="634"/>
      <c r="AP24" s="424"/>
      <c r="AQ24" s="372">
        <v>74.546784000000002</v>
      </c>
      <c r="AR24" s="355"/>
      <c r="AS24" s="4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I24" s="72">
        <v>0</v>
      </c>
    </row>
    <row r="25" spans="1:87" s="36" customFormat="1" ht="17.100000000000001" customHeight="1">
      <c r="B25" s="44"/>
      <c r="C25" s="45" t="s">
        <v>61</v>
      </c>
      <c r="D25" s="376"/>
      <c r="E25" s="376"/>
      <c r="F25" s="376"/>
      <c r="G25" s="376"/>
      <c r="H25" s="376"/>
      <c r="I25" s="376"/>
      <c r="J25" s="376"/>
      <c r="K25" s="376"/>
      <c r="L25" s="377"/>
      <c r="M25" s="377"/>
      <c r="N25" s="377"/>
      <c r="O25" s="378"/>
      <c r="P25" s="378">
        <v>192.984025</v>
      </c>
      <c r="Q25" s="378"/>
      <c r="R25" s="378"/>
      <c r="S25" s="378"/>
      <c r="T25" s="378"/>
      <c r="U25" s="378"/>
      <c r="V25" s="378"/>
      <c r="W25" s="378"/>
      <c r="X25" s="378"/>
      <c r="Y25" s="378"/>
      <c r="Z25" s="634"/>
      <c r="AA25" s="634"/>
      <c r="AB25" s="634"/>
      <c r="AC25" s="634"/>
      <c r="AD25" s="634"/>
      <c r="AE25" s="634"/>
      <c r="AF25" s="634"/>
      <c r="AG25" s="634">
        <v>94.353179999999995</v>
      </c>
      <c r="AH25" s="634"/>
      <c r="AI25" s="634"/>
      <c r="AJ25" s="634"/>
      <c r="AK25" s="634"/>
      <c r="AL25" s="634"/>
      <c r="AM25" s="634"/>
      <c r="AN25" s="634">
        <v>55</v>
      </c>
      <c r="AO25" s="634"/>
      <c r="AP25" s="424"/>
      <c r="AQ25" s="372">
        <v>342.33720499999998</v>
      </c>
      <c r="AR25" s="355"/>
      <c r="AS25" s="4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I25" s="72">
        <v>0</v>
      </c>
    </row>
    <row r="26" spans="1:87" s="8" customFormat="1" ht="17.100000000000001" customHeight="1">
      <c r="A26" s="11"/>
      <c r="B26" s="14"/>
      <c r="C26" s="101" t="s">
        <v>12</v>
      </c>
      <c r="D26" s="376"/>
      <c r="E26" s="376"/>
      <c r="F26" s="376"/>
      <c r="G26" s="376"/>
      <c r="H26" s="376"/>
      <c r="I26" s="376"/>
      <c r="J26" s="376"/>
      <c r="K26" s="376"/>
      <c r="L26" s="376"/>
      <c r="M26" s="376"/>
      <c r="N26" s="376"/>
      <c r="O26" s="376"/>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6"/>
      <c r="AQ26" s="372">
        <v>0</v>
      </c>
      <c r="AR26" s="373"/>
      <c r="AS26" s="10"/>
      <c r="AT26" s="72">
        <v>0</v>
      </c>
      <c r="AU26" s="72">
        <v>0</v>
      </c>
      <c r="AV26" s="72">
        <v>0</v>
      </c>
      <c r="AW26" s="72">
        <v>0</v>
      </c>
      <c r="AX26" s="72">
        <v>0</v>
      </c>
      <c r="AY26" s="72">
        <v>0</v>
      </c>
      <c r="AZ26" s="72">
        <v>0</v>
      </c>
      <c r="BA26" s="72">
        <v>0</v>
      </c>
      <c r="BB26" s="72">
        <v>0</v>
      </c>
      <c r="BC26" s="72">
        <v>0</v>
      </c>
      <c r="BD26" s="72">
        <v>0</v>
      </c>
      <c r="BE26" s="72">
        <v>0</v>
      </c>
      <c r="BF26" s="72">
        <v>0</v>
      </c>
      <c r="BG26" s="72">
        <v>0</v>
      </c>
      <c r="BH26" s="72">
        <v>0</v>
      </c>
      <c r="BI26" s="72">
        <v>0</v>
      </c>
      <c r="BJ26" s="72">
        <v>0</v>
      </c>
      <c r="BK26" s="72">
        <v>0</v>
      </c>
      <c r="BL26" s="72">
        <v>0</v>
      </c>
      <c r="BM26" s="72">
        <v>0</v>
      </c>
      <c r="BN26" s="72">
        <v>0</v>
      </c>
      <c r="BO26" s="72">
        <v>0</v>
      </c>
      <c r="BP26" s="72">
        <v>0</v>
      </c>
      <c r="BQ26" s="72">
        <v>0</v>
      </c>
      <c r="BR26" s="72">
        <v>0</v>
      </c>
      <c r="BS26" s="72">
        <v>0</v>
      </c>
      <c r="BT26" s="72">
        <v>0</v>
      </c>
      <c r="BU26" s="72">
        <v>0</v>
      </c>
      <c r="BV26" s="72">
        <v>0</v>
      </c>
      <c r="BW26" s="72">
        <v>0</v>
      </c>
      <c r="BX26" s="72">
        <v>0</v>
      </c>
      <c r="BY26" s="72">
        <v>0</v>
      </c>
      <c r="BZ26" s="72">
        <v>0</v>
      </c>
      <c r="CA26" s="72">
        <v>0</v>
      </c>
      <c r="CB26" s="72">
        <v>0</v>
      </c>
      <c r="CC26" s="72">
        <v>0</v>
      </c>
      <c r="CD26" s="72">
        <v>0</v>
      </c>
      <c r="CE26" s="72">
        <v>0</v>
      </c>
      <c r="CF26" s="72">
        <v>0</v>
      </c>
      <c r="CG26" s="72">
        <v>0</v>
      </c>
      <c r="CI26" s="72">
        <v>0</v>
      </c>
    </row>
    <row r="27" spans="1:87" s="36" customFormat="1" ht="17.100000000000001" customHeight="1">
      <c r="B27" s="44"/>
      <c r="C27" s="45" t="s">
        <v>60</v>
      </c>
      <c r="D27" s="376"/>
      <c r="E27" s="376"/>
      <c r="F27" s="376"/>
      <c r="G27" s="376"/>
      <c r="H27" s="376"/>
      <c r="I27" s="376"/>
      <c r="J27" s="376"/>
      <c r="K27" s="376"/>
      <c r="L27" s="377"/>
      <c r="M27" s="377"/>
      <c r="N27" s="377"/>
      <c r="O27" s="378"/>
      <c r="P27" s="378"/>
      <c r="Q27" s="378"/>
      <c r="R27" s="378"/>
      <c r="S27" s="378"/>
      <c r="T27" s="378"/>
      <c r="U27" s="378"/>
      <c r="V27" s="378"/>
      <c r="W27" s="378"/>
      <c r="X27" s="378"/>
      <c r="Y27" s="378"/>
      <c r="Z27" s="634"/>
      <c r="AA27" s="634"/>
      <c r="AB27" s="634"/>
      <c r="AC27" s="634"/>
      <c r="AD27" s="634"/>
      <c r="AE27" s="634"/>
      <c r="AF27" s="634"/>
      <c r="AG27" s="634"/>
      <c r="AH27" s="634"/>
      <c r="AI27" s="634"/>
      <c r="AJ27" s="634"/>
      <c r="AK27" s="634"/>
      <c r="AL27" s="634"/>
      <c r="AM27" s="634"/>
      <c r="AN27" s="634"/>
      <c r="AO27" s="634"/>
      <c r="AP27" s="424"/>
      <c r="AQ27" s="372">
        <v>0</v>
      </c>
      <c r="AR27" s="355"/>
      <c r="AS27" s="4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I27" s="72">
        <v>0</v>
      </c>
    </row>
    <row r="28" spans="1:87" s="36" customFormat="1" ht="17.100000000000001" customHeight="1">
      <c r="B28" s="44"/>
      <c r="C28" s="45" t="s">
        <v>61</v>
      </c>
      <c r="D28" s="376"/>
      <c r="E28" s="376"/>
      <c r="F28" s="376"/>
      <c r="G28" s="376"/>
      <c r="H28" s="376"/>
      <c r="I28" s="376"/>
      <c r="J28" s="376"/>
      <c r="K28" s="376"/>
      <c r="L28" s="377"/>
      <c r="M28" s="377"/>
      <c r="N28" s="377"/>
      <c r="O28" s="378"/>
      <c r="P28" s="378"/>
      <c r="Q28" s="378"/>
      <c r="R28" s="378"/>
      <c r="S28" s="378"/>
      <c r="T28" s="378"/>
      <c r="U28" s="378"/>
      <c r="V28" s="378"/>
      <c r="W28" s="378"/>
      <c r="X28" s="378"/>
      <c r="Y28" s="378"/>
      <c r="Z28" s="634"/>
      <c r="AA28" s="634"/>
      <c r="AB28" s="634"/>
      <c r="AC28" s="634"/>
      <c r="AD28" s="634"/>
      <c r="AE28" s="634"/>
      <c r="AF28" s="634"/>
      <c r="AG28" s="634"/>
      <c r="AH28" s="634"/>
      <c r="AI28" s="634"/>
      <c r="AJ28" s="634"/>
      <c r="AK28" s="634"/>
      <c r="AL28" s="634"/>
      <c r="AM28" s="634"/>
      <c r="AN28" s="634"/>
      <c r="AO28" s="634"/>
      <c r="AP28" s="424"/>
      <c r="AQ28" s="372">
        <v>0</v>
      </c>
      <c r="AR28" s="355"/>
      <c r="AS28" s="4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I28" s="72">
        <v>0</v>
      </c>
    </row>
    <row r="29" spans="1:87" s="10" customFormat="1" ht="17.100000000000001" customHeight="1">
      <c r="A29" s="11"/>
      <c r="B29" s="14"/>
      <c r="C29" s="101" t="s">
        <v>112</v>
      </c>
      <c r="D29" s="374">
        <v>0</v>
      </c>
      <c r="E29" s="374">
        <v>0</v>
      </c>
      <c r="F29" s="374">
        <v>0</v>
      </c>
      <c r="G29" s="374">
        <v>0</v>
      </c>
      <c r="H29" s="374">
        <v>0</v>
      </c>
      <c r="I29" s="374">
        <v>0</v>
      </c>
      <c r="J29" s="374">
        <v>0</v>
      </c>
      <c r="K29" s="374">
        <v>0</v>
      </c>
      <c r="L29" s="374">
        <v>0</v>
      </c>
      <c r="M29" s="374">
        <v>0</v>
      </c>
      <c r="N29" s="374">
        <v>0</v>
      </c>
      <c r="O29" s="374">
        <v>0</v>
      </c>
      <c r="P29" s="374">
        <v>397.67698200000001</v>
      </c>
      <c r="Q29" s="374">
        <v>0</v>
      </c>
      <c r="R29" s="374">
        <v>0</v>
      </c>
      <c r="S29" s="374">
        <v>0</v>
      </c>
      <c r="T29" s="374">
        <v>0</v>
      </c>
      <c r="U29" s="374">
        <v>0</v>
      </c>
      <c r="V29" s="374">
        <v>0</v>
      </c>
      <c r="W29" s="374">
        <v>0</v>
      </c>
      <c r="X29" s="374">
        <v>0</v>
      </c>
      <c r="Y29" s="374">
        <v>0</v>
      </c>
      <c r="Z29" s="374">
        <v>0</v>
      </c>
      <c r="AA29" s="374">
        <v>0</v>
      </c>
      <c r="AB29" s="374">
        <v>0</v>
      </c>
      <c r="AC29" s="374">
        <v>0</v>
      </c>
      <c r="AD29" s="374">
        <v>0</v>
      </c>
      <c r="AE29" s="374">
        <v>0</v>
      </c>
      <c r="AF29" s="374">
        <v>0</v>
      </c>
      <c r="AG29" s="374">
        <v>1779.1476789999999</v>
      </c>
      <c r="AH29" s="374">
        <v>0</v>
      </c>
      <c r="AI29" s="374">
        <v>0</v>
      </c>
      <c r="AJ29" s="374">
        <v>0</v>
      </c>
      <c r="AK29" s="374">
        <v>0</v>
      </c>
      <c r="AL29" s="374">
        <v>0</v>
      </c>
      <c r="AM29" s="374">
        <v>0</v>
      </c>
      <c r="AN29" s="374">
        <v>689.52</v>
      </c>
      <c r="AO29" s="374">
        <v>0</v>
      </c>
      <c r="AP29" s="374">
        <v>0</v>
      </c>
      <c r="AQ29" s="372">
        <v>2866.3446610000001</v>
      </c>
      <c r="AR29" s="373"/>
      <c r="AT29" s="72">
        <v>0</v>
      </c>
      <c r="AU29" s="72">
        <v>0</v>
      </c>
      <c r="AV29" s="72">
        <v>0</v>
      </c>
      <c r="AW29" s="72">
        <v>0</v>
      </c>
      <c r="AX29" s="72">
        <v>0</v>
      </c>
      <c r="AY29" s="72">
        <v>0</v>
      </c>
      <c r="AZ29" s="72">
        <v>0</v>
      </c>
      <c r="BA29" s="72">
        <v>0</v>
      </c>
      <c r="BB29" s="72">
        <v>0</v>
      </c>
      <c r="BC29" s="72">
        <v>0</v>
      </c>
      <c r="BD29" s="72">
        <v>0</v>
      </c>
      <c r="BE29" s="72">
        <v>0</v>
      </c>
      <c r="BF29" s="72">
        <v>0</v>
      </c>
      <c r="BG29" s="72">
        <v>0</v>
      </c>
      <c r="BH29" s="72">
        <v>0</v>
      </c>
      <c r="BI29" s="72">
        <v>0</v>
      </c>
      <c r="BJ29" s="72">
        <v>0</v>
      </c>
      <c r="BK29" s="72">
        <v>0</v>
      </c>
      <c r="BL29" s="72">
        <v>0</v>
      </c>
      <c r="BM29" s="72">
        <v>0</v>
      </c>
      <c r="BN29" s="72">
        <v>0</v>
      </c>
      <c r="BO29" s="72">
        <v>0</v>
      </c>
      <c r="BP29" s="72">
        <v>0</v>
      </c>
      <c r="BQ29" s="72">
        <v>0</v>
      </c>
      <c r="BR29" s="72">
        <v>0</v>
      </c>
      <c r="BS29" s="72">
        <v>0</v>
      </c>
      <c r="BT29" s="72">
        <v>0</v>
      </c>
      <c r="BU29" s="72">
        <v>0</v>
      </c>
      <c r="BV29" s="72">
        <v>0</v>
      </c>
      <c r="BW29" s="72">
        <v>-5.6843418860808015E-14</v>
      </c>
      <c r="BX29" s="72">
        <v>0</v>
      </c>
      <c r="BY29" s="72">
        <v>0</v>
      </c>
      <c r="BZ29" s="72">
        <v>0</v>
      </c>
      <c r="CA29" s="72">
        <v>0</v>
      </c>
      <c r="CB29" s="72">
        <v>0</v>
      </c>
      <c r="CC29" s="72">
        <v>0</v>
      </c>
      <c r="CD29" s="72">
        <v>0</v>
      </c>
      <c r="CE29" s="72">
        <v>0</v>
      </c>
      <c r="CF29" s="72">
        <v>0</v>
      </c>
      <c r="CG29" s="72">
        <v>-1.1368683772161603E-13</v>
      </c>
      <c r="CI29" s="72">
        <v>0</v>
      </c>
    </row>
    <row r="30" spans="1:87" s="40" customFormat="1" ht="24.95" customHeight="1">
      <c r="B30" s="46"/>
      <c r="C30" s="47" t="s">
        <v>21</v>
      </c>
      <c r="D30" s="381"/>
      <c r="E30" s="381"/>
      <c r="F30" s="381"/>
      <c r="G30" s="381"/>
      <c r="H30" s="381"/>
      <c r="I30" s="381"/>
      <c r="J30" s="381"/>
      <c r="K30" s="381"/>
      <c r="L30" s="381"/>
      <c r="M30" s="381"/>
      <c r="N30" s="381"/>
      <c r="O30" s="368"/>
      <c r="P30" s="368"/>
      <c r="Q30" s="368"/>
      <c r="R30" s="368"/>
      <c r="S30" s="368"/>
      <c r="T30" s="368"/>
      <c r="U30" s="368"/>
      <c r="V30" s="368"/>
      <c r="W30" s="368"/>
      <c r="X30" s="420"/>
      <c r="Y30" s="420"/>
      <c r="Z30" s="421"/>
      <c r="AA30" s="421"/>
      <c r="AB30" s="421"/>
      <c r="AC30" s="421"/>
      <c r="AD30" s="421"/>
      <c r="AE30" s="421"/>
      <c r="AF30" s="421"/>
      <c r="AG30" s="421"/>
      <c r="AH30" s="421"/>
      <c r="AI30" s="421"/>
      <c r="AJ30" s="421"/>
      <c r="AK30" s="421"/>
      <c r="AL30" s="421"/>
      <c r="AM30" s="421"/>
      <c r="AN30" s="421"/>
      <c r="AO30" s="421"/>
      <c r="AP30" s="421"/>
      <c r="AQ30" s="422"/>
      <c r="AR30" s="350"/>
      <c r="AS30" s="97"/>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I30" s="72"/>
    </row>
    <row r="31" spans="1:87" s="40" customFormat="1" ht="30" customHeight="1">
      <c r="B31" s="46"/>
      <c r="C31" s="47" t="s">
        <v>17</v>
      </c>
      <c r="D31" s="381"/>
      <c r="E31" s="381"/>
      <c r="F31" s="381"/>
      <c r="G31" s="381"/>
      <c r="H31" s="381"/>
      <c r="I31" s="381"/>
      <c r="J31" s="381"/>
      <c r="K31" s="381"/>
      <c r="L31" s="381"/>
      <c r="M31" s="381"/>
      <c r="N31" s="381"/>
      <c r="O31" s="368"/>
      <c r="P31" s="368"/>
      <c r="Q31" s="368"/>
      <c r="R31" s="368"/>
      <c r="S31" s="368"/>
      <c r="T31" s="368"/>
      <c r="U31" s="368"/>
      <c r="V31" s="368"/>
      <c r="W31" s="368"/>
      <c r="X31" s="420"/>
      <c r="Y31" s="420"/>
      <c r="Z31" s="421"/>
      <c r="AA31" s="421"/>
      <c r="AB31" s="421"/>
      <c r="AC31" s="421"/>
      <c r="AD31" s="421"/>
      <c r="AE31" s="421"/>
      <c r="AF31" s="421"/>
      <c r="AG31" s="421"/>
      <c r="AH31" s="421"/>
      <c r="AI31" s="421"/>
      <c r="AJ31" s="421"/>
      <c r="AK31" s="421"/>
      <c r="AL31" s="421"/>
      <c r="AM31" s="421"/>
      <c r="AN31" s="421"/>
      <c r="AO31" s="421"/>
      <c r="AP31" s="421"/>
      <c r="AQ31" s="422"/>
      <c r="AR31" s="350"/>
      <c r="AS31" s="97"/>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I31" s="72"/>
    </row>
    <row r="32" spans="1:87" s="36" customFormat="1" ht="17.100000000000001" customHeight="1">
      <c r="B32" s="41"/>
      <c r="C32" s="42" t="s">
        <v>10</v>
      </c>
      <c r="D32" s="376"/>
      <c r="E32" s="376"/>
      <c r="F32" s="376"/>
      <c r="G32" s="376"/>
      <c r="H32" s="376"/>
      <c r="I32" s="376"/>
      <c r="J32" s="376"/>
      <c r="K32" s="376"/>
      <c r="L32" s="377"/>
      <c r="M32" s="377"/>
      <c r="N32" s="377"/>
      <c r="O32" s="378"/>
      <c r="P32" s="378"/>
      <c r="Q32" s="378"/>
      <c r="R32" s="378"/>
      <c r="S32" s="378"/>
      <c r="T32" s="378"/>
      <c r="U32" s="378"/>
      <c r="V32" s="378"/>
      <c r="W32" s="378"/>
      <c r="X32" s="423"/>
      <c r="Y32" s="423"/>
      <c r="Z32" s="424"/>
      <c r="AA32" s="424"/>
      <c r="AB32" s="424"/>
      <c r="AC32" s="424"/>
      <c r="AD32" s="424"/>
      <c r="AE32" s="424"/>
      <c r="AF32" s="424"/>
      <c r="AG32" s="424"/>
      <c r="AH32" s="424"/>
      <c r="AI32" s="424"/>
      <c r="AJ32" s="424"/>
      <c r="AK32" s="424"/>
      <c r="AL32" s="424"/>
      <c r="AM32" s="424"/>
      <c r="AN32" s="424"/>
      <c r="AO32" s="424"/>
      <c r="AP32" s="424"/>
      <c r="AQ32" s="372">
        <v>0</v>
      </c>
      <c r="AR32" s="355"/>
      <c r="AS32" s="42"/>
      <c r="AT32" s="72">
        <v>0</v>
      </c>
      <c r="AU32" s="72">
        <v>0</v>
      </c>
      <c r="AV32" s="72">
        <v>0</v>
      </c>
      <c r="AW32" s="72">
        <v>0</v>
      </c>
      <c r="AX32" s="72">
        <v>0</v>
      </c>
      <c r="AY32" s="72">
        <v>0</v>
      </c>
      <c r="AZ32" s="72">
        <v>0</v>
      </c>
      <c r="BA32" s="72">
        <v>0</v>
      </c>
      <c r="BB32" s="72">
        <v>0</v>
      </c>
      <c r="BC32" s="72">
        <v>0</v>
      </c>
      <c r="BD32" s="72">
        <v>0</v>
      </c>
      <c r="BE32" s="72">
        <v>0</v>
      </c>
      <c r="BF32" s="72">
        <v>0</v>
      </c>
      <c r="BG32" s="72">
        <v>0</v>
      </c>
      <c r="BH32" s="72">
        <v>0</v>
      </c>
      <c r="BI32" s="72">
        <v>0</v>
      </c>
      <c r="BJ32" s="72">
        <v>0</v>
      </c>
      <c r="BK32" s="72">
        <v>0</v>
      </c>
      <c r="BL32" s="72">
        <v>0</v>
      </c>
      <c r="BM32" s="72">
        <v>0</v>
      </c>
      <c r="BN32" s="72">
        <v>0</v>
      </c>
      <c r="BO32" s="72">
        <v>0</v>
      </c>
      <c r="BP32" s="72">
        <v>0</v>
      </c>
      <c r="BQ32" s="72">
        <v>0</v>
      </c>
      <c r="BR32" s="72">
        <v>0</v>
      </c>
      <c r="BS32" s="72">
        <v>0</v>
      </c>
      <c r="BT32" s="72">
        <v>0</v>
      </c>
      <c r="BU32" s="72">
        <v>0</v>
      </c>
      <c r="BV32" s="72">
        <v>0</v>
      </c>
      <c r="BW32" s="72">
        <v>0</v>
      </c>
      <c r="BX32" s="72">
        <v>0</v>
      </c>
      <c r="BY32" s="72">
        <v>0</v>
      </c>
      <c r="BZ32" s="72">
        <v>0</v>
      </c>
      <c r="CA32" s="72">
        <v>0</v>
      </c>
      <c r="CB32" s="72">
        <v>0</v>
      </c>
      <c r="CC32" s="72">
        <v>0</v>
      </c>
      <c r="CD32" s="72">
        <v>0</v>
      </c>
      <c r="CE32" s="72">
        <v>0</v>
      </c>
      <c r="CF32" s="72">
        <v>0</v>
      </c>
      <c r="CG32" s="72">
        <v>0</v>
      </c>
      <c r="CI32" s="72">
        <v>0</v>
      </c>
    </row>
    <row r="33" spans="1:87" s="36" customFormat="1" ht="17.100000000000001" customHeight="1">
      <c r="B33" s="44"/>
      <c r="C33" s="45" t="s">
        <v>60</v>
      </c>
      <c r="D33" s="376"/>
      <c r="E33" s="376"/>
      <c r="F33" s="376"/>
      <c r="G33" s="376"/>
      <c r="H33" s="376"/>
      <c r="I33" s="376"/>
      <c r="J33" s="376"/>
      <c r="K33" s="376"/>
      <c r="L33" s="377"/>
      <c r="M33" s="377"/>
      <c r="N33" s="377"/>
      <c r="O33" s="378"/>
      <c r="P33" s="378"/>
      <c r="Q33" s="378"/>
      <c r="R33" s="378"/>
      <c r="S33" s="378"/>
      <c r="T33" s="378"/>
      <c r="U33" s="378"/>
      <c r="V33" s="378"/>
      <c r="W33" s="378"/>
      <c r="X33" s="423"/>
      <c r="Y33" s="423"/>
      <c r="Z33" s="424"/>
      <c r="AA33" s="424"/>
      <c r="AB33" s="424"/>
      <c r="AC33" s="424"/>
      <c r="AD33" s="424"/>
      <c r="AE33" s="424"/>
      <c r="AF33" s="424"/>
      <c r="AG33" s="424"/>
      <c r="AH33" s="424"/>
      <c r="AI33" s="424"/>
      <c r="AJ33" s="424"/>
      <c r="AK33" s="424"/>
      <c r="AL33" s="424"/>
      <c r="AM33" s="424"/>
      <c r="AN33" s="424"/>
      <c r="AO33" s="424"/>
      <c r="AP33" s="424"/>
      <c r="AQ33" s="372">
        <v>0</v>
      </c>
      <c r="AR33" s="355"/>
      <c r="AS33" s="4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I33" s="72">
        <v>0</v>
      </c>
    </row>
    <row r="34" spans="1:87" s="36" customFormat="1" ht="17.100000000000001" customHeight="1">
      <c r="B34" s="44"/>
      <c r="C34" s="45" t="s">
        <v>61</v>
      </c>
      <c r="D34" s="376"/>
      <c r="E34" s="376"/>
      <c r="F34" s="376"/>
      <c r="G34" s="376"/>
      <c r="H34" s="376"/>
      <c r="I34" s="376"/>
      <c r="J34" s="376"/>
      <c r="K34" s="376"/>
      <c r="L34" s="377"/>
      <c r="M34" s="377"/>
      <c r="N34" s="377"/>
      <c r="O34" s="378"/>
      <c r="P34" s="378"/>
      <c r="Q34" s="378"/>
      <c r="R34" s="378"/>
      <c r="S34" s="378"/>
      <c r="T34" s="378"/>
      <c r="U34" s="378"/>
      <c r="V34" s="378"/>
      <c r="W34" s="378"/>
      <c r="X34" s="423"/>
      <c r="Y34" s="423"/>
      <c r="Z34" s="424"/>
      <c r="AA34" s="424"/>
      <c r="AB34" s="424"/>
      <c r="AC34" s="424"/>
      <c r="AD34" s="424"/>
      <c r="AE34" s="424"/>
      <c r="AF34" s="424"/>
      <c r="AG34" s="424"/>
      <c r="AH34" s="424"/>
      <c r="AI34" s="424"/>
      <c r="AJ34" s="424"/>
      <c r="AK34" s="424"/>
      <c r="AL34" s="424"/>
      <c r="AM34" s="424"/>
      <c r="AN34" s="424"/>
      <c r="AO34" s="424"/>
      <c r="AP34" s="424"/>
      <c r="AQ34" s="372">
        <v>0</v>
      </c>
      <c r="AR34" s="355"/>
      <c r="AS34" s="4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I34" s="72">
        <v>0</v>
      </c>
    </row>
    <row r="35" spans="1:87" s="8" customFormat="1" ht="17.100000000000001" customHeight="1">
      <c r="A35" s="11"/>
      <c r="B35" s="14"/>
      <c r="C35" s="101" t="s">
        <v>11</v>
      </c>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2">
        <v>0</v>
      </c>
      <c r="AR35" s="373"/>
      <c r="AS35" s="10"/>
      <c r="AT35" s="72">
        <v>0</v>
      </c>
      <c r="AU35" s="72">
        <v>0</v>
      </c>
      <c r="AV35" s="72">
        <v>0</v>
      </c>
      <c r="AW35" s="72">
        <v>0</v>
      </c>
      <c r="AX35" s="72">
        <v>0</v>
      </c>
      <c r="AY35" s="72">
        <v>0</v>
      </c>
      <c r="AZ35" s="72">
        <v>0</v>
      </c>
      <c r="BA35" s="72">
        <v>0</v>
      </c>
      <c r="BB35" s="72">
        <v>0</v>
      </c>
      <c r="BC35" s="72">
        <v>0</v>
      </c>
      <c r="BD35" s="72">
        <v>0</v>
      </c>
      <c r="BE35" s="72">
        <v>0</v>
      </c>
      <c r="BF35" s="72">
        <v>0</v>
      </c>
      <c r="BG35" s="72">
        <v>0</v>
      </c>
      <c r="BH35" s="72">
        <v>0</v>
      </c>
      <c r="BI35" s="72">
        <v>0</v>
      </c>
      <c r="BJ35" s="72">
        <v>0</v>
      </c>
      <c r="BK35" s="72">
        <v>0</v>
      </c>
      <c r="BL35" s="72">
        <v>0</v>
      </c>
      <c r="BM35" s="72">
        <v>0</v>
      </c>
      <c r="BN35" s="72">
        <v>0</v>
      </c>
      <c r="BO35" s="72">
        <v>0</v>
      </c>
      <c r="BP35" s="72">
        <v>0</v>
      </c>
      <c r="BQ35" s="72">
        <v>0</v>
      </c>
      <c r="BR35" s="72">
        <v>0</v>
      </c>
      <c r="BS35" s="72">
        <v>0</v>
      </c>
      <c r="BT35" s="72">
        <v>0</v>
      </c>
      <c r="BU35" s="72">
        <v>0</v>
      </c>
      <c r="BV35" s="72">
        <v>0</v>
      </c>
      <c r="BW35" s="72">
        <v>0</v>
      </c>
      <c r="BX35" s="72">
        <v>0</v>
      </c>
      <c r="BY35" s="72">
        <v>0</v>
      </c>
      <c r="BZ35" s="72">
        <v>0</v>
      </c>
      <c r="CA35" s="72">
        <v>0</v>
      </c>
      <c r="CB35" s="72">
        <v>0</v>
      </c>
      <c r="CC35" s="72">
        <v>0</v>
      </c>
      <c r="CD35" s="72">
        <v>0</v>
      </c>
      <c r="CE35" s="72">
        <v>0</v>
      </c>
      <c r="CF35" s="72">
        <v>0</v>
      </c>
      <c r="CG35" s="72">
        <v>0</v>
      </c>
      <c r="CI35" s="72">
        <v>0</v>
      </c>
    </row>
    <row r="36" spans="1:87" s="36" customFormat="1" ht="17.100000000000001" customHeight="1">
      <c r="B36" s="44"/>
      <c r="C36" s="45" t="s">
        <v>60</v>
      </c>
      <c r="D36" s="376"/>
      <c r="E36" s="376"/>
      <c r="F36" s="376"/>
      <c r="G36" s="376"/>
      <c r="H36" s="376"/>
      <c r="I36" s="376"/>
      <c r="J36" s="376"/>
      <c r="K36" s="376"/>
      <c r="L36" s="377"/>
      <c r="M36" s="377"/>
      <c r="N36" s="377"/>
      <c r="O36" s="378"/>
      <c r="P36" s="378"/>
      <c r="Q36" s="378"/>
      <c r="R36" s="378"/>
      <c r="S36" s="378"/>
      <c r="T36" s="378"/>
      <c r="U36" s="378"/>
      <c r="V36" s="378"/>
      <c r="W36" s="378"/>
      <c r="X36" s="423"/>
      <c r="Y36" s="423"/>
      <c r="Z36" s="424"/>
      <c r="AA36" s="424"/>
      <c r="AB36" s="424"/>
      <c r="AC36" s="424"/>
      <c r="AD36" s="424"/>
      <c r="AE36" s="424"/>
      <c r="AF36" s="424"/>
      <c r="AG36" s="424"/>
      <c r="AH36" s="424"/>
      <c r="AI36" s="424"/>
      <c r="AJ36" s="424"/>
      <c r="AK36" s="424"/>
      <c r="AL36" s="424"/>
      <c r="AM36" s="424"/>
      <c r="AN36" s="424"/>
      <c r="AO36" s="424"/>
      <c r="AP36" s="424"/>
      <c r="AQ36" s="372">
        <v>0</v>
      </c>
      <c r="AR36" s="355"/>
      <c r="AS36" s="4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I36" s="72">
        <v>0</v>
      </c>
    </row>
    <row r="37" spans="1:87" s="36" customFormat="1" ht="17.100000000000001" customHeight="1">
      <c r="B37" s="44"/>
      <c r="C37" s="45" t="s">
        <v>61</v>
      </c>
      <c r="D37" s="376"/>
      <c r="E37" s="376"/>
      <c r="F37" s="376"/>
      <c r="G37" s="376"/>
      <c r="H37" s="376"/>
      <c r="I37" s="376"/>
      <c r="J37" s="376"/>
      <c r="K37" s="376"/>
      <c r="L37" s="377"/>
      <c r="M37" s="377"/>
      <c r="N37" s="377"/>
      <c r="O37" s="378"/>
      <c r="P37" s="378"/>
      <c r="Q37" s="378"/>
      <c r="R37" s="378"/>
      <c r="S37" s="378"/>
      <c r="T37" s="378"/>
      <c r="U37" s="378"/>
      <c r="V37" s="378"/>
      <c r="W37" s="378"/>
      <c r="X37" s="423"/>
      <c r="Y37" s="423"/>
      <c r="Z37" s="424"/>
      <c r="AA37" s="424"/>
      <c r="AB37" s="424"/>
      <c r="AC37" s="424"/>
      <c r="AD37" s="424"/>
      <c r="AE37" s="424"/>
      <c r="AF37" s="424"/>
      <c r="AG37" s="424"/>
      <c r="AH37" s="424"/>
      <c r="AI37" s="424"/>
      <c r="AJ37" s="424"/>
      <c r="AK37" s="424"/>
      <c r="AL37" s="424"/>
      <c r="AM37" s="424"/>
      <c r="AN37" s="424"/>
      <c r="AO37" s="424"/>
      <c r="AP37" s="424"/>
      <c r="AQ37" s="372">
        <v>0</v>
      </c>
      <c r="AR37" s="355"/>
      <c r="AS37" s="4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I37" s="72">
        <v>0</v>
      </c>
    </row>
    <row r="38" spans="1:87" s="8" customFormat="1" ht="17.100000000000001" customHeight="1">
      <c r="A38" s="11"/>
      <c r="B38" s="14"/>
      <c r="C38" s="101" t="s">
        <v>12</v>
      </c>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2">
        <v>0</v>
      </c>
      <c r="AR38" s="373"/>
      <c r="AS38" s="10"/>
      <c r="AT38" s="72">
        <v>0</v>
      </c>
      <c r="AU38" s="72">
        <v>0</v>
      </c>
      <c r="AV38" s="72">
        <v>0</v>
      </c>
      <c r="AW38" s="72">
        <v>0</v>
      </c>
      <c r="AX38" s="72">
        <v>0</v>
      </c>
      <c r="AY38" s="72">
        <v>0</v>
      </c>
      <c r="AZ38" s="72">
        <v>0</v>
      </c>
      <c r="BA38" s="72">
        <v>0</v>
      </c>
      <c r="BB38" s="72">
        <v>0</v>
      </c>
      <c r="BC38" s="72">
        <v>0</v>
      </c>
      <c r="BD38" s="72">
        <v>0</v>
      </c>
      <c r="BE38" s="72">
        <v>0</v>
      </c>
      <c r="BF38" s="72">
        <v>0</v>
      </c>
      <c r="BG38" s="72">
        <v>0</v>
      </c>
      <c r="BH38" s="72">
        <v>0</v>
      </c>
      <c r="BI38" s="72">
        <v>0</v>
      </c>
      <c r="BJ38" s="72">
        <v>0</v>
      </c>
      <c r="BK38" s="72">
        <v>0</v>
      </c>
      <c r="BL38" s="72">
        <v>0</v>
      </c>
      <c r="BM38" s="72">
        <v>0</v>
      </c>
      <c r="BN38" s="72">
        <v>0</v>
      </c>
      <c r="BO38" s="72">
        <v>0</v>
      </c>
      <c r="BP38" s="72">
        <v>0</v>
      </c>
      <c r="BQ38" s="72">
        <v>0</v>
      </c>
      <c r="BR38" s="72">
        <v>0</v>
      </c>
      <c r="BS38" s="72">
        <v>0</v>
      </c>
      <c r="BT38" s="72">
        <v>0</v>
      </c>
      <c r="BU38" s="72">
        <v>0</v>
      </c>
      <c r="BV38" s="72">
        <v>0</v>
      </c>
      <c r="BW38" s="72">
        <v>0</v>
      </c>
      <c r="BX38" s="72">
        <v>0</v>
      </c>
      <c r="BY38" s="72">
        <v>0</v>
      </c>
      <c r="BZ38" s="72">
        <v>0</v>
      </c>
      <c r="CA38" s="72">
        <v>0</v>
      </c>
      <c r="CB38" s="72">
        <v>0</v>
      </c>
      <c r="CC38" s="72">
        <v>0</v>
      </c>
      <c r="CD38" s="72">
        <v>0</v>
      </c>
      <c r="CE38" s="72">
        <v>0</v>
      </c>
      <c r="CF38" s="72">
        <v>0</v>
      </c>
      <c r="CG38" s="72">
        <v>0</v>
      </c>
      <c r="CI38" s="72">
        <v>0</v>
      </c>
    </row>
    <row r="39" spans="1:87" s="36" customFormat="1" ht="17.100000000000001" customHeight="1">
      <c r="B39" s="44"/>
      <c r="C39" s="45" t="s">
        <v>60</v>
      </c>
      <c r="D39" s="376"/>
      <c r="E39" s="376"/>
      <c r="F39" s="376"/>
      <c r="G39" s="376"/>
      <c r="H39" s="376"/>
      <c r="I39" s="376"/>
      <c r="J39" s="376"/>
      <c r="K39" s="376"/>
      <c r="L39" s="377"/>
      <c r="M39" s="377"/>
      <c r="N39" s="377"/>
      <c r="O39" s="378"/>
      <c r="P39" s="378"/>
      <c r="Q39" s="378"/>
      <c r="R39" s="378"/>
      <c r="S39" s="378"/>
      <c r="T39" s="378"/>
      <c r="U39" s="378"/>
      <c r="V39" s="378"/>
      <c r="W39" s="378"/>
      <c r="X39" s="423"/>
      <c r="Y39" s="423"/>
      <c r="Z39" s="424"/>
      <c r="AA39" s="424"/>
      <c r="AB39" s="424"/>
      <c r="AC39" s="424"/>
      <c r="AD39" s="424"/>
      <c r="AE39" s="424"/>
      <c r="AF39" s="424"/>
      <c r="AG39" s="424"/>
      <c r="AH39" s="424"/>
      <c r="AI39" s="424"/>
      <c r="AJ39" s="424"/>
      <c r="AK39" s="424"/>
      <c r="AL39" s="424"/>
      <c r="AM39" s="424"/>
      <c r="AN39" s="424"/>
      <c r="AO39" s="424"/>
      <c r="AP39" s="424"/>
      <c r="AQ39" s="372">
        <v>0</v>
      </c>
      <c r="AR39" s="355"/>
      <c r="AS39" s="4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I39" s="72">
        <v>0</v>
      </c>
    </row>
    <row r="40" spans="1:87" s="36" customFormat="1" ht="17.100000000000001" customHeight="1">
      <c r="B40" s="44"/>
      <c r="C40" s="45" t="s">
        <v>61</v>
      </c>
      <c r="D40" s="376"/>
      <c r="E40" s="376"/>
      <c r="F40" s="376"/>
      <c r="G40" s="376"/>
      <c r="H40" s="376"/>
      <c r="I40" s="376"/>
      <c r="J40" s="376"/>
      <c r="K40" s="376"/>
      <c r="L40" s="377"/>
      <c r="M40" s="377"/>
      <c r="N40" s="377"/>
      <c r="O40" s="378"/>
      <c r="P40" s="378"/>
      <c r="Q40" s="378"/>
      <c r="R40" s="378"/>
      <c r="S40" s="378"/>
      <c r="T40" s="378"/>
      <c r="U40" s="378"/>
      <c r="V40" s="378"/>
      <c r="W40" s="378"/>
      <c r="X40" s="423"/>
      <c r="Y40" s="423"/>
      <c r="Z40" s="424"/>
      <c r="AA40" s="424"/>
      <c r="AB40" s="424"/>
      <c r="AC40" s="424"/>
      <c r="AD40" s="424"/>
      <c r="AE40" s="424"/>
      <c r="AF40" s="424"/>
      <c r="AG40" s="424"/>
      <c r="AH40" s="424"/>
      <c r="AI40" s="424"/>
      <c r="AJ40" s="424"/>
      <c r="AK40" s="424"/>
      <c r="AL40" s="424"/>
      <c r="AM40" s="424"/>
      <c r="AN40" s="424"/>
      <c r="AO40" s="424"/>
      <c r="AP40" s="424"/>
      <c r="AQ40" s="372">
        <v>0</v>
      </c>
      <c r="AR40" s="355"/>
      <c r="AS40" s="4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I40" s="72">
        <v>0</v>
      </c>
    </row>
    <row r="41" spans="1:87" s="8" customFormat="1" ht="17.100000000000001" customHeight="1">
      <c r="A41" s="11"/>
      <c r="B41" s="14"/>
      <c r="C41" s="101" t="s">
        <v>45</v>
      </c>
      <c r="D41" s="374">
        <v>0</v>
      </c>
      <c r="E41" s="374">
        <v>0</v>
      </c>
      <c r="F41" s="374">
        <v>0</v>
      </c>
      <c r="G41" s="374">
        <v>0</v>
      </c>
      <c r="H41" s="374">
        <v>0</v>
      </c>
      <c r="I41" s="374">
        <v>0</v>
      </c>
      <c r="J41" s="374">
        <v>0</v>
      </c>
      <c r="K41" s="374">
        <v>0</v>
      </c>
      <c r="L41" s="374">
        <v>0</v>
      </c>
      <c r="M41" s="374">
        <v>0</v>
      </c>
      <c r="N41" s="374">
        <v>0</v>
      </c>
      <c r="O41" s="374">
        <v>0</v>
      </c>
      <c r="P41" s="374">
        <v>0</v>
      </c>
      <c r="Q41" s="374">
        <v>0</v>
      </c>
      <c r="R41" s="374">
        <v>0</v>
      </c>
      <c r="S41" s="374">
        <v>0</v>
      </c>
      <c r="T41" s="374">
        <v>0</v>
      </c>
      <c r="U41" s="374">
        <v>0</v>
      </c>
      <c r="V41" s="374">
        <v>0</v>
      </c>
      <c r="W41" s="374">
        <v>0</v>
      </c>
      <c r="X41" s="374">
        <v>0</v>
      </c>
      <c r="Y41" s="374">
        <v>0</v>
      </c>
      <c r="Z41" s="374">
        <v>0</v>
      </c>
      <c r="AA41" s="374">
        <v>0</v>
      </c>
      <c r="AB41" s="374">
        <v>0</v>
      </c>
      <c r="AC41" s="374">
        <v>0</v>
      </c>
      <c r="AD41" s="374">
        <v>0</v>
      </c>
      <c r="AE41" s="374">
        <v>0</v>
      </c>
      <c r="AF41" s="374">
        <v>0</v>
      </c>
      <c r="AG41" s="374">
        <v>0</v>
      </c>
      <c r="AH41" s="374">
        <v>0</v>
      </c>
      <c r="AI41" s="374">
        <v>0</v>
      </c>
      <c r="AJ41" s="374">
        <v>0</v>
      </c>
      <c r="AK41" s="374">
        <v>0</v>
      </c>
      <c r="AL41" s="374">
        <v>0</v>
      </c>
      <c r="AM41" s="374">
        <v>0</v>
      </c>
      <c r="AN41" s="374">
        <v>0</v>
      </c>
      <c r="AO41" s="374">
        <v>0</v>
      </c>
      <c r="AP41" s="374">
        <v>0</v>
      </c>
      <c r="AQ41" s="372">
        <v>0</v>
      </c>
      <c r="AR41" s="373"/>
      <c r="AS41" s="10"/>
      <c r="AT41" s="72">
        <v>0</v>
      </c>
      <c r="AU41" s="72">
        <v>0</v>
      </c>
      <c r="AV41" s="72">
        <v>0</v>
      </c>
      <c r="AW41" s="72">
        <v>0</v>
      </c>
      <c r="AX41" s="72">
        <v>0</v>
      </c>
      <c r="AY41" s="72">
        <v>0</v>
      </c>
      <c r="AZ41" s="72">
        <v>0</v>
      </c>
      <c r="BA41" s="72">
        <v>0</v>
      </c>
      <c r="BB41" s="72">
        <v>0</v>
      </c>
      <c r="BC41" s="72">
        <v>0</v>
      </c>
      <c r="BD41" s="72">
        <v>0</v>
      </c>
      <c r="BE41" s="72">
        <v>0</v>
      </c>
      <c r="BF41" s="72">
        <v>0</v>
      </c>
      <c r="BG41" s="72">
        <v>0</v>
      </c>
      <c r="BH41" s="72">
        <v>0</v>
      </c>
      <c r="BI41" s="72">
        <v>0</v>
      </c>
      <c r="BJ41" s="72">
        <v>0</v>
      </c>
      <c r="BK41" s="72">
        <v>0</v>
      </c>
      <c r="BL41" s="72">
        <v>0</v>
      </c>
      <c r="BM41" s="72">
        <v>0</v>
      </c>
      <c r="BN41" s="72">
        <v>0</v>
      </c>
      <c r="BO41" s="72">
        <v>0</v>
      </c>
      <c r="BP41" s="72">
        <v>0</v>
      </c>
      <c r="BQ41" s="72">
        <v>0</v>
      </c>
      <c r="BR41" s="72">
        <v>0</v>
      </c>
      <c r="BS41" s="72">
        <v>0</v>
      </c>
      <c r="BT41" s="72">
        <v>0</v>
      </c>
      <c r="BU41" s="72">
        <v>0</v>
      </c>
      <c r="BV41" s="72">
        <v>0</v>
      </c>
      <c r="BW41" s="72">
        <v>0</v>
      </c>
      <c r="BX41" s="72">
        <v>0</v>
      </c>
      <c r="BY41" s="72">
        <v>0</v>
      </c>
      <c r="BZ41" s="72">
        <v>0</v>
      </c>
      <c r="CA41" s="72">
        <v>0</v>
      </c>
      <c r="CB41" s="72">
        <v>0</v>
      </c>
      <c r="CC41" s="72">
        <v>0</v>
      </c>
      <c r="CD41" s="72">
        <v>0</v>
      </c>
      <c r="CE41" s="72">
        <v>0</v>
      </c>
      <c r="CF41" s="72">
        <v>0</v>
      </c>
      <c r="CG41" s="72">
        <v>0</v>
      </c>
      <c r="CI41" s="72">
        <v>0</v>
      </c>
    </row>
    <row r="42" spans="1:87" s="40" customFormat="1" ht="30" customHeight="1">
      <c r="B42" s="46"/>
      <c r="C42" s="47" t="s">
        <v>18</v>
      </c>
      <c r="D42" s="381"/>
      <c r="E42" s="381"/>
      <c r="F42" s="381"/>
      <c r="G42" s="381"/>
      <c r="H42" s="381"/>
      <c r="I42" s="381"/>
      <c r="J42" s="381"/>
      <c r="K42" s="381"/>
      <c r="L42" s="381"/>
      <c r="M42" s="381"/>
      <c r="N42" s="381"/>
      <c r="O42" s="368"/>
      <c r="P42" s="368"/>
      <c r="Q42" s="368"/>
      <c r="R42" s="368"/>
      <c r="S42" s="368"/>
      <c r="T42" s="368"/>
      <c r="U42" s="368"/>
      <c r="V42" s="368"/>
      <c r="W42" s="368"/>
      <c r="X42" s="420"/>
      <c r="Y42" s="420"/>
      <c r="Z42" s="421"/>
      <c r="AA42" s="421"/>
      <c r="AB42" s="421"/>
      <c r="AC42" s="421"/>
      <c r="AD42" s="421"/>
      <c r="AE42" s="421"/>
      <c r="AF42" s="421"/>
      <c r="AG42" s="421"/>
      <c r="AH42" s="421"/>
      <c r="AI42" s="421"/>
      <c r="AJ42" s="421"/>
      <c r="AK42" s="421"/>
      <c r="AL42" s="421"/>
      <c r="AM42" s="421"/>
      <c r="AN42" s="421"/>
      <c r="AO42" s="421"/>
      <c r="AP42" s="421"/>
      <c r="AQ42" s="422"/>
      <c r="AR42" s="350"/>
      <c r="AS42" s="97"/>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I42" s="72"/>
    </row>
    <row r="43" spans="1:87" s="36" customFormat="1" ht="17.100000000000001" customHeight="1">
      <c r="B43" s="41"/>
      <c r="C43" s="42" t="s">
        <v>10</v>
      </c>
      <c r="D43" s="376"/>
      <c r="E43" s="376"/>
      <c r="F43" s="376"/>
      <c r="G43" s="376"/>
      <c r="H43" s="376"/>
      <c r="I43" s="376"/>
      <c r="J43" s="376"/>
      <c r="K43" s="376"/>
      <c r="L43" s="377"/>
      <c r="M43" s="377"/>
      <c r="N43" s="377"/>
      <c r="O43" s="378"/>
      <c r="P43" s="378"/>
      <c r="Q43" s="378"/>
      <c r="R43" s="378"/>
      <c r="S43" s="378"/>
      <c r="T43" s="378"/>
      <c r="U43" s="378"/>
      <c r="V43" s="378"/>
      <c r="W43" s="378"/>
      <c r="X43" s="423"/>
      <c r="Y43" s="423"/>
      <c r="Z43" s="424"/>
      <c r="AA43" s="424"/>
      <c r="AB43" s="424"/>
      <c r="AC43" s="424"/>
      <c r="AD43" s="424"/>
      <c r="AE43" s="424"/>
      <c r="AF43" s="424"/>
      <c r="AG43" s="424"/>
      <c r="AH43" s="424"/>
      <c r="AI43" s="424"/>
      <c r="AJ43" s="424"/>
      <c r="AK43" s="424"/>
      <c r="AL43" s="424"/>
      <c r="AM43" s="424"/>
      <c r="AN43" s="424"/>
      <c r="AO43" s="424"/>
      <c r="AP43" s="424"/>
      <c r="AQ43" s="372">
        <v>0</v>
      </c>
      <c r="AR43" s="355"/>
      <c r="AS43" s="42"/>
      <c r="AT43" s="72">
        <v>0</v>
      </c>
      <c r="AU43" s="72">
        <v>0</v>
      </c>
      <c r="AV43" s="72">
        <v>0</v>
      </c>
      <c r="AW43" s="72">
        <v>0</v>
      </c>
      <c r="AX43" s="72">
        <v>0</v>
      </c>
      <c r="AY43" s="72">
        <v>0</v>
      </c>
      <c r="AZ43" s="72">
        <v>0</v>
      </c>
      <c r="BA43" s="72">
        <v>0</v>
      </c>
      <c r="BB43" s="72">
        <v>0</v>
      </c>
      <c r="BC43" s="72">
        <v>0</v>
      </c>
      <c r="BD43" s="72">
        <v>0</v>
      </c>
      <c r="BE43" s="72">
        <v>0</v>
      </c>
      <c r="BF43" s="72">
        <v>0</v>
      </c>
      <c r="BG43" s="72">
        <v>0</v>
      </c>
      <c r="BH43" s="72">
        <v>0</v>
      </c>
      <c r="BI43" s="72">
        <v>0</v>
      </c>
      <c r="BJ43" s="72">
        <v>0</v>
      </c>
      <c r="BK43" s="72">
        <v>0</v>
      </c>
      <c r="BL43" s="72">
        <v>0</v>
      </c>
      <c r="BM43" s="72">
        <v>0</v>
      </c>
      <c r="BN43" s="72">
        <v>0</v>
      </c>
      <c r="BO43" s="72">
        <v>0</v>
      </c>
      <c r="BP43" s="72">
        <v>0</v>
      </c>
      <c r="BQ43" s="72">
        <v>0</v>
      </c>
      <c r="BR43" s="72">
        <v>0</v>
      </c>
      <c r="BS43" s="72">
        <v>0</v>
      </c>
      <c r="BT43" s="72">
        <v>0</v>
      </c>
      <c r="BU43" s="72">
        <v>0</v>
      </c>
      <c r="BV43" s="72">
        <v>0</v>
      </c>
      <c r="BW43" s="72">
        <v>0</v>
      </c>
      <c r="BX43" s="72">
        <v>0</v>
      </c>
      <c r="BY43" s="72">
        <v>0</v>
      </c>
      <c r="BZ43" s="72">
        <v>0</v>
      </c>
      <c r="CA43" s="72">
        <v>0</v>
      </c>
      <c r="CB43" s="72">
        <v>0</v>
      </c>
      <c r="CC43" s="72">
        <v>0</v>
      </c>
      <c r="CD43" s="72">
        <v>0</v>
      </c>
      <c r="CE43" s="72">
        <v>0</v>
      </c>
      <c r="CF43" s="72">
        <v>0</v>
      </c>
      <c r="CG43" s="72">
        <v>0</v>
      </c>
      <c r="CI43" s="72">
        <v>0</v>
      </c>
    </row>
    <row r="44" spans="1:87" s="36" customFormat="1" ht="17.100000000000001" customHeight="1">
      <c r="B44" s="44"/>
      <c r="C44" s="45" t="s">
        <v>60</v>
      </c>
      <c r="D44" s="376"/>
      <c r="E44" s="376"/>
      <c r="F44" s="376"/>
      <c r="G44" s="376"/>
      <c r="H44" s="376"/>
      <c r="I44" s="376"/>
      <c r="J44" s="376"/>
      <c r="K44" s="376"/>
      <c r="L44" s="377"/>
      <c r="M44" s="377"/>
      <c r="N44" s="377"/>
      <c r="O44" s="378"/>
      <c r="P44" s="378"/>
      <c r="Q44" s="378"/>
      <c r="R44" s="378"/>
      <c r="S44" s="378"/>
      <c r="T44" s="378"/>
      <c r="U44" s="378"/>
      <c r="V44" s="378"/>
      <c r="W44" s="378"/>
      <c r="X44" s="423"/>
      <c r="Y44" s="423"/>
      <c r="Z44" s="424"/>
      <c r="AA44" s="424"/>
      <c r="AB44" s="424"/>
      <c r="AC44" s="424"/>
      <c r="AD44" s="424"/>
      <c r="AE44" s="424"/>
      <c r="AF44" s="424"/>
      <c r="AG44" s="424"/>
      <c r="AH44" s="424"/>
      <c r="AI44" s="424"/>
      <c r="AJ44" s="424"/>
      <c r="AK44" s="424"/>
      <c r="AL44" s="424"/>
      <c r="AM44" s="424"/>
      <c r="AN44" s="424"/>
      <c r="AO44" s="424"/>
      <c r="AP44" s="424"/>
      <c r="AQ44" s="372">
        <v>0</v>
      </c>
      <c r="AR44" s="355"/>
      <c r="AS44" s="4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I44" s="72">
        <v>0</v>
      </c>
    </row>
    <row r="45" spans="1:87" s="36" customFormat="1" ht="17.100000000000001" customHeight="1">
      <c r="B45" s="44"/>
      <c r="C45" s="45" t="s">
        <v>61</v>
      </c>
      <c r="D45" s="376"/>
      <c r="E45" s="376"/>
      <c r="F45" s="376"/>
      <c r="G45" s="376"/>
      <c r="H45" s="376"/>
      <c r="I45" s="376"/>
      <c r="J45" s="376"/>
      <c r="K45" s="376"/>
      <c r="L45" s="377"/>
      <c r="M45" s="377"/>
      <c r="N45" s="377"/>
      <c r="O45" s="378"/>
      <c r="P45" s="378"/>
      <c r="Q45" s="378"/>
      <c r="R45" s="378"/>
      <c r="S45" s="378"/>
      <c r="T45" s="378"/>
      <c r="U45" s="378"/>
      <c r="V45" s="378"/>
      <c r="W45" s="378"/>
      <c r="X45" s="423"/>
      <c r="Y45" s="423"/>
      <c r="Z45" s="424"/>
      <c r="AA45" s="424"/>
      <c r="AB45" s="424"/>
      <c r="AC45" s="424"/>
      <c r="AD45" s="424"/>
      <c r="AE45" s="424"/>
      <c r="AF45" s="424"/>
      <c r="AG45" s="424"/>
      <c r="AH45" s="424"/>
      <c r="AI45" s="424"/>
      <c r="AJ45" s="424"/>
      <c r="AK45" s="424"/>
      <c r="AL45" s="424"/>
      <c r="AM45" s="424"/>
      <c r="AN45" s="424"/>
      <c r="AO45" s="424"/>
      <c r="AP45" s="424"/>
      <c r="AQ45" s="372">
        <v>0</v>
      </c>
      <c r="AR45" s="355"/>
      <c r="AS45" s="4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I45" s="72">
        <v>0</v>
      </c>
    </row>
    <row r="46" spans="1:87" s="8" customFormat="1" ht="17.100000000000001" customHeight="1">
      <c r="A46" s="11"/>
      <c r="B46" s="14"/>
      <c r="C46" s="101" t="s">
        <v>11</v>
      </c>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2">
        <v>0</v>
      </c>
      <c r="AR46" s="373"/>
      <c r="AS46" s="10"/>
      <c r="AT46" s="72">
        <v>0</v>
      </c>
      <c r="AU46" s="72">
        <v>0</v>
      </c>
      <c r="AV46" s="72">
        <v>0</v>
      </c>
      <c r="AW46" s="72">
        <v>0</v>
      </c>
      <c r="AX46" s="72">
        <v>0</v>
      </c>
      <c r="AY46" s="72">
        <v>0</v>
      </c>
      <c r="AZ46" s="72">
        <v>0</v>
      </c>
      <c r="BA46" s="72">
        <v>0</v>
      </c>
      <c r="BB46" s="72">
        <v>0</v>
      </c>
      <c r="BC46" s="72">
        <v>0</v>
      </c>
      <c r="BD46" s="72">
        <v>0</v>
      </c>
      <c r="BE46" s="72">
        <v>0</v>
      </c>
      <c r="BF46" s="72">
        <v>0</v>
      </c>
      <c r="BG46" s="72">
        <v>0</v>
      </c>
      <c r="BH46" s="72">
        <v>0</v>
      </c>
      <c r="BI46" s="72">
        <v>0</v>
      </c>
      <c r="BJ46" s="72">
        <v>0</v>
      </c>
      <c r="BK46" s="72">
        <v>0</v>
      </c>
      <c r="BL46" s="72">
        <v>0</v>
      </c>
      <c r="BM46" s="72">
        <v>0</v>
      </c>
      <c r="BN46" s="72">
        <v>0</v>
      </c>
      <c r="BO46" s="72">
        <v>0</v>
      </c>
      <c r="BP46" s="72">
        <v>0</v>
      </c>
      <c r="BQ46" s="72">
        <v>0</v>
      </c>
      <c r="BR46" s="72">
        <v>0</v>
      </c>
      <c r="BS46" s="72">
        <v>0</v>
      </c>
      <c r="BT46" s="72">
        <v>0</v>
      </c>
      <c r="BU46" s="72">
        <v>0</v>
      </c>
      <c r="BV46" s="72">
        <v>0</v>
      </c>
      <c r="BW46" s="72">
        <v>0</v>
      </c>
      <c r="BX46" s="72">
        <v>0</v>
      </c>
      <c r="BY46" s="72">
        <v>0</v>
      </c>
      <c r="BZ46" s="72">
        <v>0</v>
      </c>
      <c r="CA46" s="72">
        <v>0</v>
      </c>
      <c r="CB46" s="72">
        <v>0</v>
      </c>
      <c r="CC46" s="72">
        <v>0</v>
      </c>
      <c r="CD46" s="72">
        <v>0</v>
      </c>
      <c r="CE46" s="72">
        <v>0</v>
      </c>
      <c r="CF46" s="72">
        <v>0</v>
      </c>
      <c r="CG46" s="72">
        <v>0</v>
      </c>
      <c r="CI46" s="72">
        <v>0</v>
      </c>
    </row>
    <row r="47" spans="1:87" s="36" customFormat="1" ht="17.100000000000001" customHeight="1">
      <c r="B47" s="44"/>
      <c r="C47" s="45" t="s">
        <v>60</v>
      </c>
      <c r="D47" s="376"/>
      <c r="E47" s="376"/>
      <c r="F47" s="376"/>
      <c r="G47" s="376"/>
      <c r="H47" s="376"/>
      <c r="I47" s="376"/>
      <c r="J47" s="376"/>
      <c r="K47" s="376"/>
      <c r="L47" s="377"/>
      <c r="M47" s="377"/>
      <c r="N47" s="377"/>
      <c r="O47" s="378"/>
      <c r="P47" s="378"/>
      <c r="Q47" s="378"/>
      <c r="R47" s="378"/>
      <c r="S47" s="378"/>
      <c r="T47" s="378"/>
      <c r="U47" s="378"/>
      <c r="V47" s="378"/>
      <c r="W47" s="378"/>
      <c r="X47" s="423"/>
      <c r="Y47" s="423"/>
      <c r="Z47" s="424"/>
      <c r="AA47" s="424"/>
      <c r="AB47" s="424"/>
      <c r="AC47" s="424"/>
      <c r="AD47" s="424"/>
      <c r="AE47" s="424"/>
      <c r="AF47" s="424"/>
      <c r="AG47" s="424"/>
      <c r="AH47" s="424"/>
      <c r="AI47" s="424"/>
      <c r="AJ47" s="424"/>
      <c r="AK47" s="424"/>
      <c r="AL47" s="424"/>
      <c r="AM47" s="424"/>
      <c r="AN47" s="424"/>
      <c r="AO47" s="424"/>
      <c r="AP47" s="424"/>
      <c r="AQ47" s="372">
        <v>0</v>
      </c>
      <c r="AR47" s="355"/>
      <c r="AS47" s="4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I47" s="72">
        <v>0</v>
      </c>
    </row>
    <row r="48" spans="1:87" s="36" customFormat="1" ht="17.100000000000001" customHeight="1">
      <c r="B48" s="44"/>
      <c r="C48" s="45" t="s">
        <v>61</v>
      </c>
      <c r="D48" s="376"/>
      <c r="E48" s="376"/>
      <c r="F48" s="376"/>
      <c r="G48" s="376"/>
      <c r="H48" s="376"/>
      <c r="I48" s="376"/>
      <c r="J48" s="376"/>
      <c r="K48" s="376"/>
      <c r="L48" s="377"/>
      <c r="M48" s="377"/>
      <c r="N48" s="377"/>
      <c r="O48" s="378"/>
      <c r="P48" s="378"/>
      <c r="Q48" s="378"/>
      <c r="R48" s="378"/>
      <c r="S48" s="378"/>
      <c r="T48" s="378"/>
      <c r="U48" s="378"/>
      <c r="V48" s="378"/>
      <c r="W48" s="378"/>
      <c r="X48" s="423"/>
      <c r="Y48" s="423"/>
      <c r="Z48" s="424"/>
      <c r="AA48" s="424"/>
      <c r="AB48" s="424"/>
      <c r="AC48" s="424"/>
      <c r="AD48" s="424"/>
      <c r="AE48" s="424"/>
      <c r="AF48" s="424"/>
      <c r="AG48" s="424"/>
      <c r="AH48" s="424"/>
      <c r="AI48" s="424"/>
      <c r="AJ48" s="424"/>
      <c r="AK48" s="424"/>
      <c r="AL48" s="424"/>
      <c r="AM48" s="424"/>
      <c r="AN48" s="424"/>
      <c r="AO48" s="424"/>
      <c r="AP48" s="424"/>
      <c r="AQ48" s="372">
        <v>0</v>
      </c>
      <c r="AR48" s="355"/>
      <c r="AS48" s="4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I48" s="72">
        <v>0</v>
      </c>
    </row>
    <row r="49" spans="1:87" s="8" customFormat="1" ht="17.100000000000001" customHeight="1">
      <c r="A49" s="11"/>
      <c r="B49" s="14"/>
      <c r="C49" s="101" t="s">
        <v>12</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2">
        <v>0</v>
      </c>
      <c r="AR49" s="373"/>
      <c r="AS49" s="10"/>
      <c r="AT49" s="72">
        <v>0</v>
      </c>
      <c r="AU49" s="72">
        <v>0</v>
      </c>
      <c r="AV49" s="72">
        <v>0</v>
      </c>
      <c r="AW49" s="72">
        <v>0</v>
      </c>
      <c r="AX49" s="72">
        <v>0</v>
      </c>
      <c r="AY49" s="72">
        <v>0</v>
      </c>
      <c r="AZ49" s="72">
        <v>0</v>
      </c>
      <c r="BA49" s="72">
        <v>0</v>
      </c>
      <c r="BB49" s="72">
        <v>0</v>
      </c>
      <c r="BC49" s="72">
        <v>0</v>
      </c>
      <c r="BD49" s="72">
        <v>0</v>
      </c>
      <c r="BE49" s="72">
        <v>0</v>
      </c>
      <c r="BF49" s="72">
        <v>0</v>
      </c>
      <c r="BG49" s="72">
        <v>0</v>
      </c>
      <c r="BH49" s="72">
        <v>0</v>
      </c>
      <c r="BI49" s="72">
        <v>0</v>
      </c>
      <c r="BJ49" s="72">
        <v>0</v>
      </c>
      <c r="BK49" s="72">
        <v>0</v>
      </c>
      <c r="BL49" s="72">
        <v>0</v>
      </c>
      <c r="BM49" s="72">
        <v>0</v>
      </c>
      <c r="BN49" s="72">
        <v>0</v>
      </c>
      <c r="BO49" s="72">
        <v>0</v>
      </c>
      <c r="BP49" s="72">
        <v>0</v>
      </c>
      <c r="BQ49" s="72">
        <v>0</v>
      </c>
      <c r="BR49" s="72">
        <v>0</v>
      </c>
      <c r="BS49" s="72">
        <v>0</v>
      </c>
      <c r="BT49" s="72">
        <v>0</v>
      </c>
      <c r="BU49" s="72">
        <v>0</v>
      </c>
      <c r="BV49" s="72">
        <v>0</v>
      </c>
      <c r="BW49" s="72">
        <v>0</v>
      </c>
      <c r="BX49" s="72">
        <v>0</v>
      </c>
      <c r="BY49" s="72">
        <v>0</v>
      </c>
      <c r="BZ49" s="72">
        <v>0</v>
      </c>
      <c r="CA49" s="72">
        <v>0</v>
      </c>
      <c r="CB49" s="72">
        <v>0</v>
      </c>
      <c r="CC49" s="72">
        <v>0</v>
      </c>
      <c r="CD49" s="72">
        <v>0</v>
      </c>
      <c r="CE49" s="72">
        <v>0</v>
      </c>
      <c r="CF49" s="72">
        <v>0</v>
      </c>
      <c r="CG49" s="72">
        <v>0</v>
      </c>
      <c r="CI49" s="72">
        <v>0</v>
      </c>
    </row>
    <row r="50" spans="1:87" s="36" customFormat="1" ht="17.100000000000001" customHeight="1">
      <c r="B50" s="44"/>
      <c r="C50" s="45" t="s">
        <v>60</v>
      </c>
      <c r="D50" s="376"/>
      <c r="E50" s="376"/>
      <c r="F50" s="376"/>
      <c r="G50" s="376"/>
      <c r="H50" s="376"/>
      <c r="I50" s="376"/>
      <c r="J50" s="376"/>
      <c r="K50" s="376"/>
      <c r="L50" s="377"/>
      <c r="M50" s="377"/>
      <c r="N50" s="377"/>
      <c r="O50" s="378"/>
      <c r="P50" s="378"/>
      <c r="Q50" s="378"/>
      <c r="R50" s="378"/>
      <c r="S50" s="378"/>
      <c r="T50" s="378"/>
      <c r="U50" s="378"/>
      <c r="V50" s="378"/>
      <c r="W50" s="378"/>
      <c r="X50" s="423"/>
      <c r="Y50" s="423"/>
      <c r="Z50" s="424"/>
      <c r="AA50" s="424"/>
      <c r="AB50" s="424"/>
      <c r="AC50" s="424"/>
      <c r="AD50" s="424"/>
      <c r="AE50" s="424"/>
      <c r="AF50" s="424"/>
      <c r="AG50" s="424"/>
      <c r="AH50" s="424"/>
      <c r="AI50" s="424"/>
      <c r="AJ50" s="424"/>
      <c r="AK50" s="424"/>
      <c r="AL50" s="424"/>
      <c r="AM50" s="424"/>
      <c r="AN50" s="424"/>
      <c r="AO50" s="424"/>
      <c r="AP50" s="424"/>
      <c r="AQ50" s="372">
        <v>0</v>
      </c>
      <c r="AR50" s="355"/>
      <c r="AS50" s="4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I50" s="72">
        <v>0</v>
      </c>
    </row>
    <row r="51" spans="1:87" s="36" customFormat="1" ht="17.100000000000001" customHeight="1">
      <c r="B51" s="44"/>
      <c r="C51" s="45" t="s">
        <v>61</v>
      </c>
      <c r="D51" s="376"/>
      <c r="E51" s="376"/>
      <c r="F51" s="376"/>
      <c r="G51" s="376"/>
      <c r="H51" s="376"/>
      <c r="I51" s="376"/>
      <c r="J51" s="376"/>
      <c r="K51" s="376"/>
      <c r="L51" s="377"/>
      <c r="M51" s="377"/>
      <c r="N51" s="377"/>
      <c r="O51" s="378"/>
      <c r="P51" s="378"/>
      <c r="Q51" s="378"/>
      <c r="R51" s="378"/>
      <c r="S51" s="378"/>
      <c r="T51" s="378"/>
      <c r="U51" s="378"/>
      <c r="V51" s="378"/>
      <c r="W51" s="378"/>
      <c r="X51" s="423"/>
      <c r="Y51" s="423"/>
      <c r="Z51" s="424"/>
      <c r="AA51" s="424"/>
      <c r="AB51" s="424"/>
      <c r="AC51" s="424"/>
      <c r="AD51" s="424"/>
      <c r="AE51" s="424"/>
      <c r="AF51" s="424"/>
      <c r="AG51" s="424"/>
      <c r="AH51" s="424"/>
      <c r="AI51" s="424"/>
      <c r="AJ51" s="424"/>
      <c r="AK51" s="424"/>
      <c r="AL51" s="424"/>
      <c r="AM51" s="424"/>
      <c r="AN51" s="424"/>
      <c r="AO51" s="424"/>
      <c r="AP51" s="424"/>
      <c r="AQ51" s="372">
        <v>0</v>
      </c>
      <c r="AR51" s="355"/>
      <c r="AS51" s="4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I51" s="72">
        <v>0</v>
      </c>
    </row>
    <row r="52" spans="1:87" s="8" customFormat="1" ht="17.100000000000001" customHeight="1">
      <c r="A52" s="11"/>
      <c r="B52" s="14"/>
      <c r="C52" s="101" t="s">
        <v>46</v>
      </c>
      <c r="D52" s="374">
        <v>0</v>
      </c>
      <c r="E52" s="374">
        <v>0</v>
      </c>
      <c r="F52" s="374">
        <v>0</v>
      </c>
      <c r="G52" s="374">
        <v>0</v>
      </c>
      <c r="H52" s="374">
        <v>0</v>
      </c>
      <c r="I52" s="374">
        <v>0</v>
      </c>
      <c r="J52" s="374">
        <v>0</v>
      </c>
      <c r="K52" s="374">
        <v>0</v>
      </c>
      <c r="L52" s="374">
        <v>0</v>
      </c>
      <c r="M52" s="374">
        <v>0</v>
      </c>
      <c r="N52" s="374">
        <v>0</v>
      </c>
      <c r="O52" s="374">
        <v>0</v>
      </c>
      <c r="P52" s="374">
        <v>0</v>
      </c>
      <c r="Q52" s="374">
        <v>0</v>
      </c>
      <c r="R52" s="374">
        <v>0</v>
      </c>
      <c r="S52" s="374">
        <v>0</v>
      </c>
      <c r="T52" s="374">
        <v>0</v>
      </c>
      <c r="U52" s="374">
        <v>0</v>
      </c>
      <c r="V52" s="374">
        <v>0</v>
      </c>
      <c r="W52" s="374">
        <v>0</v>
      </c>
      <c r="X52" s="374">
        <v>0</v>
      </c>
      <c r="Y52" s="374">
        <v>0</v>
      </c>
      <c r="Z52" s="374">
        <v>0</v>
      </c>
      <c r="AA52" s="374">
        <v>0</v>
      </c>
      <c r="AB52" s="374">
        <v>0</v>
      </c>
      <c r="AC52" s="374">
        <v>0</v>
      </c>
      <c r="AD52" s="374">
        <v>0</v>
      </c>
      <c r="AE52" s="374">
        <v>0</v>
      </c>
      <c r="AF52" s="374">
        <v>0</v>
      </c>
      <c r="AG52" s="374">
        <v>0</v>
      </c>
      <c r="AH52" s="374">
        <v>0</v>
      </c>
      <c r="AI52" s="374">
        <v>0</v>
      </c>
      <c r="AJ52" s="374">
        <v>0</v>
      </c>
      <c r="AK52" s="374">
        <v>0</v>
      </c>
      <c r="AL52" s="374">
        <v>0</v>
      </c>
      <c r="AM52" s="374">
        <v>0</v>
      </c>
      <c r="AN52" s="374">
        <v>0</v>
      </c>
      <c r="AO52" s="374">
        <v>0</v>
      </c>
      <c r="AP52" s="374">
        <v>0</v>
      </c>
      <c r="AQ52" s="372">
        <v>0</v>
      </c>
      <c r="AR52" s="373"/>
      <c r="AS52" s="10"/>
      <c r="AT52" s="72">
        <v>0</v>
      </c>
      <c r="AU52" s="72">
        <v>0</v>
      </c>
      <c r="AV52" s="72">
        <v>0</v>
      </c>
      <c r="AW52" s="72">
        <v>0</v>
      </c>
      <c r="AX52" s="72">
        <v>0</v>
      </c>
      <c r="AY52" s="72">
        <v>0</v>
      </c>
      <c r="AZ52" s="72">
        <v>0</v>
      </c>
      <c r="BA52" s="72">
        <v>0</v>
      </c>
      <c r="BB52" s="72">
        <v>0</v>
      </c>
      <c r="BC52" s="72">
        <v>0</v>
      </c>
      <c r="BD52" s="72">
        <v>0</v>
      </c>
      <c r="BE52" s="72">
        <v>0</v>
      </c>
      <c r="BF52" s="72">
        <v>0</v>
      </c>
      <c r="BG52" s="72">
        <v>0</v>
      </c>
      <c r="BH52" s="72">
        <v>0</v>
      </c>
      <c r="BI52" s="72">
        <v>0</v>
      </c>
      <c r="BJ52" s="72">
        <v>0</v>
      </c>
      <c r="BK52" s="72">
        <v>0</v>
      </c>
      <c r="BL52" s="72">
        <v>0</v>
      </c>
      <c r="BM52" s="72">
        <v>0</v>
      </c>
      <c r="BN52" s="72">
        <v>0</v>
      </c>
      <c r="BO52" s="72">
        <v>0</v>
      </c>
      <c r="BP52" s="72">
        <v>0</v>
      </c>
      <c r="BQ52" s="72">
        <v>0</v>
      </c>
      <c r="BR52" s="72">
        <v>0</v>
      </c>
      <c r="BS52" s="72">
        <v>0</v>
      </c>
      <c r="BT52" s="72">
        <v>0</v>
      </c>
      <c r="BU52" s="72">
        <v>0</v>
      </c>
      <c r="BV52" s="72">
        <v>0</v>
      </c>
      <c r="BW52" s="72">
        <v>0</v>
      </c>
      <c r="BX52" s="72">
        <v>0</v>
      </c>
      <c r="BY52" s="72">
        <v>0</v>
      </c>
      <c r="BZ52" s="72">
        <v>0</v>
      </c>
      <c r="CA52" s="72">
        <v>0</v>
      </c>
      <c r="CB52" s="72">
        <v>0</v>
      </c>
      <c r="CC52" s="72">
        <v>0</v>
      </c>
      <c r="CD52" s="72">
        <v>0</v>
      </c>
      <c r="CE52" s="72">
        <v>0</v>
      </c>
      <c r="CF52" s="72">
        <v>0</v>
      </c>
      <c r="CG52" s="72">
        <v>0</v>
      </c>
      <c r="CI52" s="72">
        <v>0</v>
      </c>
    </row>
    <row r="53" spans="1:87" s="40" customFormat="1" ht="30" customHeight="1">
      <c r="B53" s="46"/>
      <c r="C53" s="47" t="s">
        <v>19</v>
      </c>
      <c r="D53" s="383">
        <v>0</v>
      </c>
      <c r="E53" s="383">
        <v>0</v>
      </c>
      <c r="F53" s="383">
        <v>0</v>
      </c>
      <c r="G53" s="383">
        <v>0</v>
      </c>
      <c r="H53" s="383">
        <v>0</v>
      </c>
      <c r="I53" s="383">
        <v>0</v>
      </c>
      <c r="J53" s="383">
        <v>0</v>
      </c>
      <c r="K53" s="383">
        <v>0</v>
      </c>
      <c r="L53" s="383">
        <v>0</v>
      </c>
      <c r="M53" s="383">
        <v>0</v>
      </c>
      <c r="N53" s="383">
        <v>0</v>
      </c>
      <c r="O53" s="383">
        <v>0</v>
      </c>
      <c r="P53" s="383">
        <v>0</v>
      </c>
      <c r="Q53" s="383">
        <v>0</v>
      </c>
      <c r="R53" s="383">
        <v>0</v>
      </c>
      <c r="S53" s="383">
        <v>0</v>
      </c>
      <c r="T53" s="383">
        <v>0</v>
      </c>
      <c r="U53" s="383">
        <v>0</v>
      </c>
      <c r="V53" s="383">
        <v>0</v>
      </c>
      <c r="W53" s="383">
        <v>0</v>
      </c>
      <c r="X53" s="383">
        <v>0</v>
      </c>
      <c r="Y53" s="383">
        <v>0</v>
      </c>
      <c r="Z53" s="383">
        <v>0</v>
      </c>
      <c r="AA53" s="383">
        <v>0</v>
      </c>
      <c r="AB53" s="383">
        <v>0</v>
      </c>
      <c r="AC53" s="383">
        <v>0</v>
      </c>
      <c r="AD53" s="383">
        <v>0</v>
      </c>
      <c r="AE53" s="383">
        <v>0</v>
      </c>
      <c r="AF53" s="383">
        <v>0</v>
      </c>
      <c r="AG53" s="383">
        <v>0</v>
      </c>
      <c r="AH53" s="383">
        <v>0</v>
      </c>
      <c r="AI53" s="383">
        <v>0</v>
      </c>
      <c r="AJ53" s="383">
        <v>0</v>
      </c>
      <c r="AK53" s="383">
        <v>0</v>
      </c>
      <c r="AL53" s="383">
        <v>0</v>
      </c>
      <c r="AM53" s="383">
        <v>0</v>
      </c>
      <c r="AN53" s="383">
        <v>0</v>
      </c>
      <c r="AO53" s="383">
        <v>0</v>
      </c>
      <c r="AP53" s="383">
        <v>0</v>
      </c>
      <c r="AQ53" s="384">
        <v>0</v>
      </c>
      <c r="AR53" s="350"/>
      <c r="AS53" s="97"/>
      <c r="AT53" s="253">
        <v>0</v>
      </c>
      <c r="AU53" s="253">
        <v>0</v>
      </c>
      <c r="AV53" s="253">
        <v>0</v>
      </c>
      <c r="AW53" s="253">
        <v>0</v>
      </c>
      <c r="AX53" s="253">
        <v>0</v>
      </c>
      <c r="AY53" s="253">
        <v>0</v>
      </c>
      <c r="AZ53" s="253">
        <v>0</v>
      </c>
      <c r="BA53" s="253">
        <v>0</v>
      </c>
      <c r="BB53" s="253">
        <v>0</v>
      </c>
      <c r="BC53" s="253">
        <v>0</v>
      </c>
      <c r="BD53" s="253">
        <v>0</v>
      </c>
      <c r="BE53" s="253">
        <v>0</v>
      </c>
      <c r="BF53" s="253">
        <v>0</v>
      </c>
      <c r="BG53" s="253">
        <v>0</v>
      </c>
      <c r="BH53" s="253">
        <v>0</v>
      </c>
      <c r="BI53" s="253">
        <v>0</v>
      </c>
      <c r="BJ53" s="253">
        <v>0</v>
      </c>
      <c r="BK53" s="253">
        <v>0</v>
      </c>
      <c r="BL53" s="253">
        <v>0</v>
      </c>
      <c r="BM53" s="253">
        <v>0</v>
      </c>
      <c r="BN53" s="253">
        <v>0</v>
      </c>
      <c r="BO53" s="253">
        <v>0</v>
      </c>
      <c r="BP53" s="253">
        <v>0</v>
      </c>
      <c r="BQ53" s="253">
        <v>0</v>
      </c>
      <c r="BR53" s="253">
        <v>0</v>
      </c>
      <c r="BS53" s="253">
        <v>0</v>
      </c>
      <c r="BT53" s="253">
        <v>0</v>
      </c>
      <c r="BU53" s="253">
        <v>0</v>
      </c>
      <c r="BV53" s="253">
        <v>0</v>
      </c>
      <c r="BW53" s="253">
        <v>0</v>
      </c>
      <c r="BX53" s="253">
        <v>0</v>
      </c>
      <c r="BY53" s="253">
        <v>0</v>
      </c>
      <c r="BZ53" s="253">
        <v>0</v>
      </c>
      <c r="CA53" s="253">
        <v>0</v>
      </c>
      <c r="CB53" s="253">
        <v>0</v>
      </c>
      <c r="CC53" s="253">
        <v>0</v>
      </c>
      <c r="CD53" s="253">
        <v>0</v>
      </c>
      <c r="CE53" s="253">
        <v>0</v>
      </c>
      <c r="CF53" s="253">
        <v>0</v>
      </c>
      <c r="CG53" s="253">
        <v>0</v>
      </c>
      <c r="CI53" s="253">
        <v>0</v>
      </c>
    </row>
    <row r="54" spans="1:87" s="40" customFormat="1" ht="30" customHeight="1">
      <c r="B54" s="46"/>
      <c r="C54" s="47" t="s">
        <v>114</v>
      </c>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385"/>
      <c r="AR54" s="350"/>
      <c r="AS54" s="97"/>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I54" s="253"/>
    </row>
    <row r="55" spans="1:87" s="40" customFormat="1" ht="30" customHeight="1">
      <c r="B55" s="46"/>
      <c r="C55" s="47" t="s">
        <v>116</v>
      </c>
      <c r="D55" s="383">
        <v>0</v>
      </c>
      <c r="E55" s="383">
        <v>0</v>
      </c>
      <c r="F55" s="383">
        <v>0</v>
      </c>
      <c r="G55" s="383">
        <v>0</v>
      </c>
      <c r="H55" s="383">
        <v>0</v>
      </c>
      <c r="I55" s="383">
        <v>0</v>
      </c>
      <c r="J55" s="383">
        <v>0</v>
      </c>
      <c r="K55" s="383">
        <v>0</v>
      </c>
      <c r="L55" s="383">
        <v>0</v>
      </c>
      <c r="M55" s="383">
        <v>0</v>
      </c>
      <c r="N55" s="383">
        <v>0</v>
      </c>
      <c r="O55" s="383">
        <v>0</v>
      </c>
      <c r="P55" s="383">
        <v>397.67698200000001</v>
      </c>
      <c r="Q55" s="383">
        <v>0</v>
      </c>
      <c r="R55" s="383">
        <v>0</v>
      </c>
      <c r="S55" s="383">
        <v>0</v>
      </c>
      <c r="T55" s="383">
        <v>0</v>
      </c>
      <c r="U55" s="383">
        <v>0</v>
      </c>
      <c r="V55" s="383">
        <v>0</v>
      </c>
      <c r="W55" s="383">
        <v>0</v>
      </c>
      <c r="X55" s="383">
        <v>0</v>
      </c>
      <c r="Y55" s="383">
        <v>0</v>
      </c>
      <c r="Z55" s="383">
        <v>0</v>
      </c>
      <c r="AA55" s="383">
        <v>0</v>
      </c>
      <c r="AB55" s="383">
        <v>0</v>
      </c>
      <c r="AC55" s="383">
        <v>0</v>
      </c>
      <c r="AD55" s="383">
        <v>0</v>
      </c>
      <c r="AE55" s="383">
        <v>0</v>
      </c>
      <c r="AF55" s="383">
        <v>0</v>
      </c>
      <c r="AG55" s="383">
        <v>1779.1476789999999</v>
      </c>
      <c r="AH55" s="383">
        <v>0</v>
      </c>
      <c r="AI55" s="383">
        <v>0</v>
      </c>
      <c r="AJ55" s="383">
        <v>0</v>
      </c>
      <c r="AK55" s="383">
        <v>0</v>
      </c>
      <c r="AL55" s="383">
        <v>0</v>
      </c>
      <c r="AM55" s="383">
        <v>0</v>
      </c>
      <c r="AN55" s="383">
        <v>689.52</v>
      </c>
      <c r="AO55" s="383">
        <v>0</v>
      </c>
      <c r="AP55" s="383">
        <v>0</v>
      </c>
      <c r="AQ55" s="384">
        <v>2866.3446610000001</v>
      </c>
      <c r="AR55" s="350"/>
      <c r="AS55" s="97"/>
      <c r="AT55" s="253">
        <v>0</v>
      </c>
      <c r="AU55" s="253">
        <v>0</v>
      </c>
      <c r="AV55" s="253">
        <v>0</v>
      </c>
      <c r="AW55" s="253">
        <v>0</v>
      </c>
      <c r="AX55" s="253">
        <v>0</v>
      </c>
      <c r="AY55" s="253">
        <v>0</v>
      </c>
      <c r="AZ55" s="253">
        <v>0</v>
      </c>
      <c r="BA55" s="253">
        <v>0</v>
      </c>
      <c r="BB55" s="253">
        <v>0</v>
      </c>
      <c r="BC55" s="253">
        <v>0</v>
      </c>
      <c r="BD55" s="253">
        <v>0</v>
      </c>
      <c r="BE55" s="253">
        <v>0</v>
      </c>
      <c r="BF55" s="253">
        <v>0</v>
      </c>
      <c r="BG55" s="253">
        <v>0</v>
      </c>
      <c r="BH55" s="253">
        <v>0</v>
      </c>
      <c r="BI55" s="253">
        <v>0</v>
      </c>
      <c r="BJ55" s="253">
        <v>0</v>
      </c>
      <c r="BK55" s="253">
        <v>0</v>
      </c>
      <c r="BL55" s="253">
        <v>0</v>
      </c>
      <c r="BM55" s="253">
        <v>0</v>
      </c>
      <c r="BN55" s="253">
        <v>0</v>
      </c>
      <c r="BO55" s="253">
        <v>0</v>
      </c>
      <c r="BP55" s="253">
        <v>0</v>
      </c>
      <c r="BQ55" s="253">
        <v>0</v>
      </c>
      <c r="BR55" s="253">
        <v>0</v>
      </c>
      <c r="BS55" s="253">
        <v>0</v>
      </c>
      <c r="BT55" s="253">
        <v>0</v>
      </c>
      <c r="BU55" s="253">
        <v>0</v>
      </c>
      <c r="BV55" s="253">
        <v>0</v>
      </c>
      <c r="BW55" s="253">
        <v>0</v>
      </c>
      <c r="BX55" s="253">
        <v>0</v>
      </c>
      <c r="BY55" s="253">
        <v>0</v>
      </c>
      <c r="BZ55" s="253">
        <v>0</v>
      </c>
      <c r="CA55" s="253">
        <v>0</v>
      </c>
      <c r="CB55" s="253">
        <v>0</v>
      </c>
      <c r="CC55" s="253">
        <v>0</v>
      </c>
      <c r="CD55" s="253">
        <v>0</v>
      </c>
      <c r="CE55" s="253">
        <v>0</v>
      </c>
      <c r="CF55" s="253">
        <v>0</v>
      </c>
      <c r="CG55" s="253">
        <v>0</v>
      </c>
      <c r="CI55" s="253">
        <v>0</v>
      </c>
    </row>
    <row r="56" spans="1:87" s="10" customFormat="1" ht="18.75">
      <c r="A56" s="11"/>
      <c r="B56" s="14"/>
      <c r="C56" s="107" t="s">
        <v>115</v>
      </c>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372">
        <v>1227.554345</v>
      </c>
      <c r="AR56" s="373"/>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I56" s="72"/>
    </row>
    <row r="57" spans="1:87" s="176" customFormat="1" ht="9.9499999999999993" customHeight="1">
      <c r="B57" s="182"/>
      <c r="C57" s="179"/>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86"/>
      <c r="AN57" s="387"/>
      <c r="AO57" s="388"/>
      <c r="AP57" s="389"/>
      <c r="AQ57" s="390"/>
      <c r="AR57" s="391"/>
      <c r="AS57" s="293"/>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I57" s="265"/>
    </row>
    <row r="58" spans="1:87" s="12" customFormat="1" ht="65.25" customHeight="1">
      <c r="A58" s="106"/>
      <c r="B58" s="108"/>
      <c r="C58" s="662" t="s">
        <v>222</v>
      </c>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M58" s="662"/>
      <c r="AN58" s="662"/>
      <c r="AO58" s="662"/>
      <c r="AP58" s="662"/>
      <c r="AQ58" s="662"/>
      <c r="AR58" s="109"/>
      <c r="AS58" s="16"/>
    </row>
    <row r="59" spans="1:87"/>
  </sheetData>
  <sheetProtection password="CC05" sheet="1" formatCells="0" formatColumns="0" formatRows="0" insertColumns="0" insertRows="0" insertHyperlinks="0" deleteColumns="0" deleteRows="0" sort="0" autoFilter="0" pivotTables="0"/>
  <mergeCells count="7">
    <mergeCell ref="AT5:CI5"/>
    <mergeCell ref="C58:AQ58"/>
    <mergeCell ref="C2:AQ2"/>
    <mergeCell ref="C3:AQ3"/>
    <mergeCell ref="C4:AQ4"/>
    <mergeCell ref="C5:AQ5"/>
    <mergeCell ref="D6:AR6"/>
  </mergeCells>
  <phoneticPr fontId="0" type="noConversion"/>
  <conditionalFormatting sqref="Y6">
    <cfRule type="expression" dxfId="59" priority="1" stopIfTrue="1">
      <formula>COUNTA(Y9:BN56)&lt;&gt;COUNTIF(Y9:BN56,"&gt;=0")</formula>
    </cfRule>
  </conditionalFormatting>
  <conditionalFormatting sqref="AR23 AR26 AR15 AR18 AR38 AR29 AR49 AR35 AR41 AR46 AR52 AR56 AR12 D57:AM57 D9:AQ56">
    <cfRule type="expression" dxfId="58" priority="2" stopIfTrue="1">
      <formula>AND(D9&lt;&gt;"",OR(D9&lt;0,NOT(ISNUMBER(D9))))</formula>
    </cfRule>
  </conditionalFormatting>
  <conditionalFormatting sqref="AP57:AS57">
    <cfRule type="expression" dxfId="57" priority="3" stopIfTrue="1">
      <formula>AP57=1</formula>
    </cfRule>
  </conditionalFormatting>
  <conditionalFormatting sqref="AT8:CI57">
    <cfRule type="expression" dxfId="56" priority="4" stopIfTrue="1">
      <formula>ABS(AT8)&gt;10</formula>
    </cfRule>
  </conditionalFormatting>
  <conditionalFormatting sqref="D6:X6 AB6:AR6">
    <cfRule type="expression" dxfId="55" priority="69" stopIfTrue="1">
      <formula>COUNTA(D9:AQ56)&lt;&gt;COUNTIF(D9:AQ56,"&gt;=0")</formula>
    </cfRule>
  </conditionalFormatting>
  <conditionalFormatting sqref="Z6:AA6">
    <cfRule type="expression" dxfId="54" priority="72" stopIfTrue="1">
      <formula>COUNTA(Z9:BN56)&lt;&gt;COUNTIF(Z9:BN56,"&gt;=0")</formula>
    </cfRule>
  </conditionalFormatting>
  <pageMargins left="0.66" right="0.2" top="1" bottom="1" header="0.5" footer="0.5"/>
  <pageSetup paperSize="8" scale="60" orientation="landscape" r:id="rId1"/>
  <headerFooter alignWithMargins="0">
    <oddFooter>&amp;R2016 Triennial Central Bank Survey</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outlinePr summaryBelow="0" summaryRight="0"/>
    <pageSetUpPr fitToPage="1"/>
  </sheetPr>
  <dimension ref="A1:N69"/>
  <sheetViews>
    <sheetView showGridLines="0" zoomScale="70" zoomScaleNormal="70" workbookViewId="0">
      <pane xSplit="3" ySplit="9" topLeftCell="D43" activePane="bottomRight" state="frozen"/>
      <selection pane="topRight" activeCell="D1" sqref="D1"/>
      <selection pane="bottomLeft" activeCell="A10" sqref="A10"/>
      <selection pane="bottomRight" activeCell="O1" sqref="O1:AA65536"/>
    </sheetView>
  </sheetViews>
  <sheetFormatPr defaultColWidth="0" defaultRowHeight="12.75" zeroHeight="1"/>
  <cols>
    <col min="1" max="1" width="1.7109375" style="6" customWidth="1"/>
    <col min="2" max="2" width="1.7109375" style="251" customWidth="1"/>
    <col min="3" max="3" width="50.7109375" style="251" customWidth="1"/>
    <col min="4" max="9" width="16.7109375" style="488" customWidth="1"/>
    <col min="10" max="10" width="17.7109375" style="488" customWidth="1"/>
    <col min="11" max="11" width="16.7109375" style="488" customWidth="1"/>
    <col min="12" max="12" width="16.7109375" style="134" customWidth="1"/>
    <col min="13" max="13" width="1.7109375" style="93" customWidth="1"/>
    <col min="14" max="14" width="1.7109375" style="7" customWidth="1"/>
    <col min="15" max="16384" width="0" style="6" hidden="1"/>
  </cols>
  <sheetData>
    <row r="1" spans="1:14" s="26" customFormat="1" ht="20.100000000000001" customHeight="1">
      <c r="B1" s="468" t="s">
        <v>92</v>
      </c>
      <c r="C1" s="466"/>
      <c r="D1" s="470"/>
      <c r="E1" s="470"/>
      <c r="F1" s="470"/>
      <c r="G1" s="470"/>
      <c r="H1" s="470"/>
      <c r="I1" s="470"/>
      <c r="J1" s="470"/>
      <c r="K1" s="470"/>
      <c r="L1" s="245"/>
      <c r="M1" s="24"/>
      <c r="N1" s="30"/>
    </row>
    <row r="2" spans="1:14" s="26" customFormat="1" ht="20.100000000000001" customHeight="1">
      <c r="B2" s="644" t="s">
        <v>63</v>
      </c>
      <c r="C2" s="644"/>
      <c r="D2" s="644"/>
      <c r="E2" s="644"/>
      <c r="F2" s="644"/>
      <c r="G2" s="644"/>
      <c r="H2" s="644"/>
      <c r="I2" s="644"/>
      <c r="J2" s="644"/>
      <c r="K2" s="644"/>
      <c r="L2" s="644"/>
      <c r="M2" s="644"/>
      <c r="N2" s="90"/>
    </row>
    <row r="3" spans="1:14" s="26" customFormat="1" ht="20.100000000000001" customHeight="1">
      <c r="B3" s="644" t="s">
        <v>186</v>
      </c>
      <c r="C3" s="644"/>
      <c r="D3" s="644"/>
      <c r="E3" s="644"/>
      <c r="F3" s="644"/>
      <c r="G3" s="644"/>
      <c r="H3" s="644"/>
      <c r="I3" s="644"/>
      <c r="J3" s="644"/>
      <c r="K3" s="644"/>
      <c r="L3" s="644"/>
      <c r="M3" s="644"/>
      <c r="N3" s="90"/>
    </row>
    <row r="4" spans="1:14" s="26" customFormat="1" ht="20.100000000000001" customHeight="1">
      <c r="B4" s="644" t="s">
        <v>199</v>
      </c>
      <c r="C4" s="644"/>
      <c r="D4" s="644"/>
      <c r="E4" s="644"/>
      <c r="F4" s="644"/>
      <c r="G4" s="644"/>
      <c r="H4" s="644"/>
      <c r="I4" s="644"/>
      <c r="J4" s="644"/>
      <c r="K4" s="644"/>
      <c r="L4" s="644"/>
      <c r="M4" s="644"/>
      <c r="N4" s="90"/>
    </row>
    <row r="5" spans="1:14" s="26" customFormat="1" ht="20.100000000000001" customHeight="1">
      <c r="B5" s="644" t="s">
        <v>192</v>
      </c>
      <c r="C5" s="644"/>
      <c r="D5" s="644"/>
      <c r="E5" s="644"/>
      <c r="F5" s="644"/>
      <c r="G5" s="644"/>
      <c r="H5" s="644"/>
      <c r="I5" s="644"/>
      <c r="J5" s="644"/>
      <c r="K5" s="644"/>
      <c r="L5" s="644"/>
      <c r="M5" s="644"/>
      <c r="N5" s="90"/>
    </row>
    <row r="6" spans="1:14" ht="47.25" customHeight="1">
      <c r="B6" s="6"/>
      <c r="C6" s="471"/>
      <c r="D6" s="658"/>
      <c r="E6" s="659"/>
      <c r="F6" s="659"/>
      <c r="G6" s="659"/>
      <c r="H6" s="659"/>
      <c r="I6" s="659"/>
      <c r="J6" s="659"/>
      <c r="K6" s="659"/>
      <c r="L6" s="659"/>
      <c r="M6" s="659"/>
      <c r="N6" s="258"/>
    </row>
    <row r="7" spans="1:14" s="168" customFormat="1" ht="50.1" customHeight="1">
      <c r="B7" s="472"/>
      <c r="C7" s="473"/>
      <c r="D7" s="673" t="s">
        <v>187</v>
      </c>
      <c r="E7" s="674"/>
      <c r="F7" s="675" t="s">
        <v>188</v>
      </c>
      <c r="G7" s="676"/>
      <c r="H7" s="676"/>
      <c r="I7" s="676"/>
      <c r="J7" s="676"/>
      <c r="K7" s="677" t="s">
        <v>206</v>
      </c>
      <c r="L7" s="680" t="s">
        <v>139</v>
      </c>
      <c r="M7" s="681"/>
      <c r="N7" s="169"/>
    </row>
    <row r="8" spans="1:14" s="164" customFormat="1" ht="30" customHeight="1">
      <c r="B8" s="475"/>
      <c r="C8" s="476" t="s">
        <v>0</v>
      </c>
      <c r="D8" s="693" t="s">
        <v>169</v>
      </c>
      <c r="E8" s="677" t="s">
        <v>103</v>
      </c>
      <c r="F8" s="695" t="s">
        <v>169</v>
      </c>
      <c r="G8" s="696"/>
      <c r="H8" s="695" t="s">
        <v>103</v>
      </c>
      <c r="I8" s="697"/>
      <c r="J8" s="697"/>
      <c r="K8" s="678"/>
      <c r="L8" s="682"/>
      <c r="M8" s="683"/>
      <c r="N8" s="165"/>
    </row>
    <row r="9" spans="1:14" s="166" customFormat="1" ht="59.25" customHeight="1">
      <c r="B9" s="477"/>
      <c r="C9" s="478"/>
      <c r="D9" s="694"/>
      <c r="E9" s="679"/>
      <c r="F9" s="479" t="s">
        <v>59</v>
      </c>
      <c r="G9" s="479" t="s">
        <v>185</v>
      </c>
      <c r="H9" s="474" t="s">
        <v>76</v>
      </c>
      <c r="I9" s="507" t="s">
        <v>205</v>
      </c>
      <c r="J9" s="474" t="s">
        <v>77</v>
      </c>
      <c r="K9" s="679"/>
      <c r="L9" s="684"/>
      <c r="M9" s="685"/>
      <c r="N9" s="167"/>
    </row>
    <row r="10" spans="1:14" ht="30" customHeight="1">
      <c r="A10" s="172"/>
      <c r="B10" s="480"/>
      <c r="C10" s="481" t="s">
        <v>170</v>
      </c>
      <c r="D10" s="482"/>
      <c r="E10" s="482"/>
      <c r="F10" s="482"/>
      <c r="G10" s="482"/>
      <c r="H10" s="482"/>
      <c r="I10" s="482"/>
      <c r="J10" s="482"/>
      <c r="K10" s="482"/>
      <c r="L10" s="338"/>
      <c r="M10" s="339"/>
      <c r="N10" s="89"/>
    </row>
    <row r="11" spans="1:14" ht="17.100000000000001" customHeight="1">
      <c r="B11" s="480"/>
      <c r="C11" s="105" t="s">
        <v>10</v>
      </c>
      <c r="D11" s="376">
        <v>3809.0075059999999</v>
      </c>
      <c r="E11" s="377">
        <v>280</v>
      </c>
      <c r="F11" s="376">
        <v>39060.511197</v>
      </c>
      <c r="G11" s="376">
        <v>60817.965465000001</v>
      </c>
      <c r="H11" s="376">
        <v>11254.386237000001</v>
      </c>
      <c r="I11" s="376">
        <v>9314.2095119999994</v>
      </c>
      <c r="J11" s="377">
        <v>91067.269822000002</v>
      </c>
      <c r="K11" s="377"/>
      <c r="L11" s="338">
        <v>215603.349739</v>
      </c>
      <c r="M11" s="339"/>
      <c r="N11" s="89"/>
    </row>
    <row r="12" spans="1:14" s="21" customFormat="1" ht="17.100000000000001" customHeight="1">
      <c r="B12" s="483"/>
      <c r="C12" s="484" t="s">
        <v>60</v>
      </c>
      <c r="D12" s="376">
        <v>1781.096049</v>
      </c>
      <c r="E12" s="377">
        <v>280</v>
      </c>
      <c r="F12" s="376">
        <v>14537.39291</v>
      </c>
      <c r="G12" s="376">
        <v>32189.590228000001</v>
      </c>
      <c r="H12" s="376">
        <v>4919.28964</v>
      </c>
      <c r="I12" s="376">
        <v>6595.6035819999997</v>
      </c>
      <c r="J12" s="376">
        <v>91067.269822000002</v>
      </c>
      <c r="K12" s="376"/>
      <c r="L12" s="547">
        <v>151370.24223100001</v>
      </c>
      <c r="M12" s="339"/>
      <c r="N12" s="89"/>
    </row>
    <row r="13" spans="1:14" s="21" customFormat="1" ht="17.100000000000001" customHeight="1">
      <c r="B13" s="483"/>
      <c r="C13" s="484" t="s">
        <v>61</v>
      </c>
      <c r="D13" s="376">
        <v>2027.9114569999999</v>
      </c>
      <c r="E13" s="377"/>
      <c r="F13" s="376">
        <v>24523.118287000001</v>
      </c>
      <c r="G13" s="376">
        <v>28628.375236</v>
      </c>
      <c r="H13" s="376">
        <v>6335.0965969999997</v>
      </c>
      <c r="I13" s="376">
        <v>2718.6059289999998</v>
      </c>
      <c r="J13" s="376"/>
      <c r="K13" s="376"/>
      <c r="L13" s="547">
        <v>64233.107506</v>
      </c>
      <c r="M13" s="339"/>
      <c r="N13" s="89"/>
    </row>
    <row r="14" spans="1:14" s="542" customFormat="1" ht="17.100000000000001" customHeight="1">
      <c r="B14" s="543"/>
      <c r="C14" s="105" t="s">
        <v>11</v>
      </c>
      <c r="D14" s="550">
        <v>23690.840971000001</v>
      </c>
      <c r="E14" s="550">
        <v>228.771218</v>
      </c>
      <c r="F14" s="550">
        <v>5325.5562030000001</v>
      </c>
      <c r="G14" s="550">
        <v>21565.297908</v>
      </c>
      <c r="H14" s="550">
        <v>1548.88669</v>
      </c>
      <c r="I14" s="550">
        <v>3237.7111839999998</v>
      </c>
      <c r="J14" s="550">
        <v>82597.072864999995</v>
      </c>
      <c r="K14" s="550"/>
      <c r="L14" s="547">
        <v>138194.13703899999</v>
      </c>
      <c r="M14" s="544"/>
      <c r="N14" s="545"/>
    </row>
    <row r="15" spans="1:14" s="170" customFormat="1" ht="17.100000000000001" customHeight="1">
      <c r="B15" s="483"/>
      <c r="C15" s="105" t="s">
        <v>12</v>
      </c>
      <c r="D15" s="376">
        <v>1523.7326579999999</v>
      </c>
      <c r="E15" s="376"/>
      <c r="F15" s="376">
        <v>4726.6243260000001</v>
      </c>
      <c r="G15" s="376">
        <v>62837.107045999997</v>
      </c>
      <c r="H15" s="376"/>
      <c r="I15" s="376">
        <v>3355.4711200000002</v>
      </c>
      <c r="J15" s="376">
        <v>46732.134050000001</v>
      </c>
      <c r="K15" s="376"/>
      <c r="L15" s="338">
        <v>119175.0692</v>
      </c>
      <c r="M15" s="339"/>
      <c r="N15" s="89"/>
    </row>
    <row r="16" spans="1:14" s="170" customFormat="1" ht="30" customHeight="1">
      <c r="B16" s="483"/>
      <c r="C16" s="183" t="s">
        <v>54</v>
      </c>
      <c r="D16" s="377">
        <v>29023.581135</v>
      </c>
      <c r="E16" s="377">
        <v>508.77121799999998</v>
      </c>
      <c r="F16" s="377">
        <v>49112.691725999997</v>
      </c>
      <c r="G16" s="377">
        <v>145220.37041899998</v>
      </c>
      <c r="H16" s="377">
        <v>12803.272927</v>
      </c>
      <c r="I16" s="377">
        <v>15907.391815999999</v>
      </c>
      <c r="J16" s="377">
        <v>220396.47673699999</v>
      </c>
      <c r="K16" s="377">
        <v>0</v>
      </c>
      <c r="L16" s="547">
        <v>472972.55597799999</v>
      </c>
      <c r="M16" s="339"/>
      <c r="N16" s="89"/>
    </row>
    <row r="17" spans="2:14" s="171" customFormat="1" ht="30" customHeight="1">
      <c r="B17" s="480"/>
      <c r="C17" s="202" t="s">
        <v>171</v>
      </c>
      <c r="D17" s="376"/>
      <c r="E17" s="376"/>
      <c r="F17" s="376"/>
      <c r="G17" s="376"/>
      <c r="H17" s="376"/>
      <c r="I17" s="376"/>
      <c r="J17" s="376"/>
      <c r="K17" s="376"/>
      <c r="L17" s="338"/>
      <c r="M17" s="339"/>
      <c r="N17" s="89"/>
    </row>
    <row r="18" spans="2:14" s="171" customFormat="1" ht="17.100000000000001" customHeight="1">
      <c r="B18" s="480"/>
      <c r="C18" s="183" t="s">
        <v>10</v>
      </c>
      <c r="D18" s="376">
        <v>125.162806</v>
      </c>
      <c r="E18" s="376"/>
      <c r="F18" s="376">
        <v>7.4188789999999996</v>
      </c>
      <c r="G18" s="376">
        <v>1200.909193</v>
      </c>
      <c r="H18" s="376"/>
      <c r="I18" s="376"/>
      <c r="J18" s="376"/>
      <c r="K18" s="376"/>
      <c r="L18" s="338">
        <v>1333.4908780000001</v>
      </c>
      <c r="M18" s="339"/>
      <c r="N18" s="89"/>
    </row>
    <row r="19" spans="2:14" s="21" customFormat="1" ht="17.100000000000001" customHeight="1">
      <c r="B19" s="483"/>
      <c r="C19" s="484" t="s">
        <v>60</v>
      </c>
      <c r="D19" s="550">
        <v>9.25</v>
      </c>
      <c r="E19" s="550"/>
      <c r="F19" s="550">
        <v>1.40933</v>
      </c>
      <c r="G19" s="550">
        <v>20.98114</v>
      </c>
      <c r="H19" s="550"/>
      <c r="I19" s="550"/>
      <c r="J19" s="550"/>
      <c r="K19" s="550"/>
      <c r="L19" s="547">
        <v>31.640470000000001</v>
      </c>
      <c r="M19" s="339"/>
      <c r="N19" s="89"/>
    </row>
    <row r="20" spans="2:14" s="21" customFormat="1" ht="17.100000000000001" customHeight="1">
      <c r="B20" s="483"/>
      <c r="C20" s="484" t="s">
        <v>61</v>
      </c>
      <c r="D20" s="376">
        <v>115.912806</v>
      </c>
      <c r="E20" s="376"/>
      <c r="F20" s="376">
        <v>6.0095489999999998</v>
      </c>
      <c r="G20" s="376">
        <v>1179.9280530000001</v>
      </c>
      <c r="H20" s="376"/>
      <c r="I20" s="376"/>
      <c r="J20" s="376"/>
      <c r="K20" s="376"/>
      <c r="L20" s="338">
        <v>1301.850408</v>
      </c>
      <c r="M20" s="339"/>
      <c r="N20" s="89"/>
    </row>
    <row r="21" spans="2:14" s="170" customFormat="1" ht="17.100000000000001" customHeight="1">
      <c r="B21" s="483"/>
      <c r="C21" s="183" t="s">
        <v>11</v>
      </c>
      <c r="D21" s="376">
        <v>763.71341700000005</v>
      </c>
      <c r="E21" s="376"/>
      <c r="F21" s="376"/>
      <c r="G21" s="376">
        <v>1127.5770279999999</v>
      </c>
      <c r="H21" s="376"/>
      <c r="I21" s="376">
        <v>5.039053</v>
      </c>
      <c r="J21" s="376">
        <v>71.138191000000006</v>
      </c>
      <c r="K21" s="376"/>
      <c r="L21" s="547">
        <v>1967.4676890000001</v>
      </c>
      <c r="M21" s="339"/>
      <c r="N21" s="89"/>
    </row>
    <row r="22" spans="2:14" s="170" customFormat="1" ht="17.100000000000001" customHeight="1">
      <c r="B22" s="483"/>
      <c r="C22" s="183" t="s">
        <v>12</v>
      </c>
      <c r="D22" s="376">
        <v>181.185181</v>
      </c>
      <c r="E22" s="376"/>
      <c r="F22" s="376">
        <v>121.35493200000001</v>
      </c>
      <c r="G22" s="376">
        <v>12206.258481999999</v>
      </c>
      <c r="H22" s="376"/>
      <c r="I22" s="376">
        <v>5451.3437100000001</v>
      </c>
      <c r="J22" s="376"/>
      <c r="K22" s="376"/>
      <c r="L22" s="338">
        <v>17960.142305000001</v>
      </c>
      <c r="M22" s="339"/>
      <c r="N22" s="89"/>
    </row>
    <row r="23" spans="2:14" s="170" customFormat="1" ht="30" customHeight="1">
      <c r="B23" s="483"/>
      <c r="C23" s="183" t="s">
        <v>55</v>
      </c>
      <c r="D23" s="377">
        <v>1070.061404</v>
      </c>
      <c r="E23" s="377">
        <v>0</v>
      </c>
      <c r="F23" s="377">
        <v>128.77381099999999</v>
      </c>
      <c r="G23" s="377">
        <v>14534.744703</v>
      </c>
      <c r="H23" s="377">
        <v>0</v>
      </c>
      <c r="I23" s="377">
        <v>5456.3827630000005</v>
      </c>
      <c r="J23" s="377">
        <v>71.138191000000006</v>
      </c>
      <c r="K23" s="377">
        <v>0</v>
      </c>
      <c r="L23" s="338">
        <v>21261.100872000003</v>
      </c>
      <c r="M23" s="339"/>
      <c r="N23" s="89"/>
    </row>
    <row r="24" spans="2:14" s="171" customFormat="1" ht="30" customHeight="1">
      <c r="B24" s="480"/>
      <c r="C24" s="202" t="s">
        <v>172</v>
      </c>
      <c r="D24" s="382"/>
      <c r="E24" s="382"/>
      <c r="F24" s="382"/>
      <c r="G24" s="382"/>
      <c r="H24" s="382"/>
      <c r="I24" s="382"/>
      <c r="J24" s="382"/>
      <c r="K24" s="382"/>
      <c r="L24" s="338"/>
      <c r="M24" s="339"/>
      <c r="N24" s="89"/>
    </row>
    <row r="25" spans="2:14" s="171" customFormat="1" ht="17.100000000000001" customHeight="1">
      <c r="B25" s="480"/>
      <c r="C25" s="183" t="s">
        <v>10</v>
      </c>
      <c r="D25" s="376">
        <v>16893.245275000001</v>
      </c>
      <c r="E25" s="376">
        <v>191.561194</v>
      </c>
      <c r="F25" s="376">
        <v>15002.492088999999</v>
      </c>
      <c r="G25" s="376">
        <v>210307.72897200001</v>
      </c>
      <c r="H25" s="376"/>
      <c r="I25" s="376">
        <v>44.862332000000002</v>
      </c>
      <c r="J25" s="376">
        <v>194333.19964599999</v>
      </c>
      <c r="K25" s="376"/>
      <c r="L25" s="338">
        <v>436773.089508</v>
      </c>
      <c r="M25" s="339"/>
      <c r="N25" s="89"/>
    </row>
    <row r="26" spans="2:14" s="21" customFormat="1" ht="17.100000000000001" customHeight="1">
      <c r="B26" s="483"/>
      <c r="C26" s="484" t="s">
        <v>60</v>
      </c>
      <c r="D26" s="376">
        <v>1563.5916050000001</v>
      </c>
      <c r="E26" s="376">
        <v>185</v>
      </c>
      <c r="F26" s="376"/>
      <c r="G26" s="376">
        <v>149828.382709</v>
      </c>
      <c r="H26" s="376"/>
      <c r="I26" s="376">
        <v>44.862332000000002</v>
      </c>
      <c r="J26" s="376">
        <v>194333.19964599999</v>
      </c>
      <c r="K26" s="376"/>
      <c r="L26" s="338">
        <v>345955.03629199998</v>
      </c>
      <c r="M26" s="339"/>
      <c r="N26" s="89"/>
    </row>
    <row r="27" spans="2:14" s="21" customFormat="1" ht="17.100000000000001" customHeight="1">
      <c r="B27" s="483"/>
      <c r="C27" s="484" t="s">
        <v>61</v>
      </c>
      <c r="D27" s="376">
        <v>15329.653668999999</v>
      </c>
      <c r="E27" s="376">
        <v>6.5611940000000004</v>
      </c>
      <c r="F27" s="376">
        <v>15002.492088999999</v>
      </c>
      <c r="G27" s="376">
        <v>60479.346262999999</v>
      </c>
      <c r="H27" s="376"/>
      <c r="I27" s="376"/>
      <c r="J27" s="376"/>
      <c r="K27" s="376"/>
      <c r="L27" s="338">
        <v>90818.053214999993</v>
      </c>
      <c r="M27" s="339"/>
      <c r="N27" s="89"/>
    </row>
    <row r="28" spans="2:14" s="170" customFormat="1" ht="17.100000000000001" customHeight="1">
      <c r="B28" s="483"/>
      <c r="C28" s="183" t="s">
        <v>11</v>
      </c>
      <c r="D28" s="376">
        <v>20554.103190999998</v>
      </c>
      <c r="E28" s="376"/>
      <c r="F28" s="376">
        <v>258.30130700000001</v>
      </c>
      <c r="G28" s="376">
        <v>84890.171126000001</v>
      </c>
      <c r="H28" s="376"/>
      <c r="I28" s="376">
        <v>138.98603800000001</v>
      </c>
      <c r="J28" s="376">
        <v>126506.64606699999</v>
      </c>
      <c r="K28" s="376"/>
      <c r="L28" s="338">
        <v>232348.20772900002</v>
      </c>
      <c r="M28" s="339"/>
      <c r="N28" s="89"/>
    </row>
    <row r="29" spans="2:14" s="170" customFormat="1" ht="17.100000000000001" customHeight="1">
      <c r="B29" s="483"/>
      <c r="C29" s="183" t="s">
        <v>12</v>
      </c>
      <c r="D29" s="376">
        <v>2415.6378789999999</v>
      </c>
      <c r="E29" s="376"/>
      <c r="F29" s="376">
        <v>2659.1463330000001</v>
      </c>
      <c r="G29" s="376">
        <v>18832.116343000002</v>
      </c>
      <c r="H29" s="376"/>
      <c r="I29" s="376"/>
      <c r="J29" s="376">
        <v>3434.3969310000002</v>
      </c>
      <c r="K29" s="376"/>
      <c r="L29" s="338">
        <v>27341.297485999999</v>
      </c>
      <c r="M29" s="339"/>
      <c r="N29" s="89"/>
    </row>
    <row r="30" spans="2:14" s="170" customFormat="1" ht="30" customHeight="1">
      <c r="B30" s="483"/>
      <c r="C30" s="183" t="s">
        <v>56</v>
      </c>
      <c r="D30" s="377">
        <v>39862.986344999998</v>
      </c>
      <c r="E30" s="377">
        <v>191.561194</v>
      </c>
      <c r="F30" s="377">
        <v>17919.939728999998</v>
      </c>
      <c r="G30" s="377">
        <v>314030.01644100004</v>
      </c>
      <c r="H30" s="377">
        <v>0</v>
      </c>
      <c r="I30" s="377">
        <v>183.84837000000002</v>
      </c>
      <c r="J30" s="377">
        <v>324274.24264399998</v>
      </c>
      <c r="K30" s="377">
        <v>0</v>
      </c>
      <c r="L30" s="338">
        <v>696462.59472300007</v>
      </c>
      <c r="M30" s="339"/>
      <c r="N30" s="89"/>
    </row>
    <row r="31" spans="2:14" s="170" customFormat="1" ht="30" customHeight="1">
      <c r="B31" s="483"/>
      <c r="C31" s="202" t="s">
        <v>173</v>
      </c>
      <c r="D31" s="376"/>
      <c r="E31" s="376"/>
      <c r="F31" s="376"/>
      <c r="G31" s="376"/>
      <c r="H31" s="376"/>
      <c r="I31" s="376"/>
      <c r="J31" s="376"/>
      <c r="K31" s="376"/>
      <c r="L31" s="338"/>
      <c r="M31" s="339"/>
      <c r="N31" s="89"/>
    </row>
    <row r="32" spans="2:14" s="170" customFormat="1" ht="17.100000000000001" customHeight="1">
      <c r="B32" s="483"/>
      <c r="C32" s="183" t="s">
        <v>10</v>
      </c>
      <c r="D32" s="376"/>
      <c r="E32" s="376"/>
      <c r="F32" s="376"/>
      <c r="G32" s="376">
        <v>637.25</v>
      </c>
      <c r="H32" s="376"/>
      <c r="I32" s="376"/>
      <c r="J32" s="376"/>
      <c r="K32" s="376"/>
      <c r="L32" s="338">
        <v>637.25</v>
      </c>
      <c r="M32" s="339"/>
      <c r="N32" s="89"/>
    </row>
    <row r="33" spans="2:14" s="21" customFormat="1" ht="17.100000000000001" customHeight="1">
      <c r="B33" s="483"/>
      <c r="C33" s="484" t="s">
        <v>60</v>
      </c>
      <c r="D33" s="376"/>
      <c r="E33" s="376"/>
      <c r="F33" s="376"/>
      <c r="G33" s="376"/>
      <c r="H33" s="376"/>
      <c r="I33" s="376"/>
      <c r="J33" s="376"/>
      <c r="K33" s="376"/>
      <c r="L33" s="338">
        <v>0</v>
      </c>
      <c r="M33" s="339"/>
      <c r="N33" s="89"/>
    </row>
    <row r="34" spans="2:14" s="21" customFormat="1" ht="17.100000000000001" customHeight="1">
      <c r="B34" s="483"/>
      <c r="C34" s="484" t="s">
        <v>61</v>
      </c>
      <c r="D34" s="376"/>
      <c r="E34" s="376"/>
      <c r="F34" s="376"/>
      <c r="G34" s="376">
        <v>637.25</v>
      </c>
      <c r="H34" s="376"/>
      <c r="I34" s="376"/>
      <c r="J34" s="376"/>
      <c r="K34" s="376"/>
      <c r="L34" s="338">
        <v>637.25</v>
      </c>
      <c r="M34" s="339"/>
      <c r="N34" s="89"/>
    </row>
    <row r="35" spans="2:14" s="170" customFormat="1" ht="17.100000000000001" customHeight="1">
      <c r="B35" s="483"/>
      <c r="C35" s="183" t="s">
        <v>11</v>
      </c>
      <c r="D35" s="376"/>
      <c r="E35" s="376"/>
      <c r="F35" s="376"/>
      <c r="G35" s="376">
        <v>412.17506900000001</v>
      </c>
      <c r="H35" s="376"/>
      <c r="I35" s="376"/>
      <c r="J35" s="376"/>
      <c r="K35" s="376"/>
      <c r="L35" s="338">
        <v>412.17506900000001</v>
      </c>
      <c r="M35" s="339"/>
      <c r="N35" s="89"/>
    </row>
    <row r="36" spans="2:14" s="170" customFormat="1" ht="17.100000000000001" customHeight="1">
      <c r="B36" s="483"/>
      <c r="C36" s="183" t="s">
        <v>12</v>
      </c>
      <c r="D36" s="376"/>
      <c r="E36" s="376"/>
      <c r="F36" s="376"/>
      <c r="G36" s="376">
        <v>104</v>
      </c>
      <c r="H36" s="376"/>
      <c r="I36" s="376"/>
      <c r="J36" s="376"/>
      <c r="K36" s="376"/>
      <c r="L36" s="338">
        <v>104</v>
      </c>
      <c r="M36" s="339"/>
      <c r="N36" s="89"/>
    </row>
    <row r="37" spans="2:14" s="170" customFormat="1" ht="30" customHeight="1">
      <c r="B37" s="483"/>
      <c r="C37" s="183" t="s">
        <v>44</v>
      </c>
      <c r="D37" s="377">
        <v>0</v>
      </c>
      <c r="E37" s="377">
        <v>0</v>
      </c>
      <c r="F37" s="377">
        <v>0</v>
      </c>
      <c r="G37" s="377">
        <v>1153.4250689999999</v>
      </c>
      <c r="H37" s="377">
        <v>0</v>
      </c>
      <c r="I37" s="377">
        <v>0</v>
      </c>
      <c r="J37" s="377">
        <v>0</v>
      </c>
      <c r="K37" s="377">
        <v>0</v>
      </c>
      <c r="L37" s="338">
        <v>1153.4250689999999</v>
      </c>
      <c r="M37" s="339"/>
      <c r="N37" s="89"/>
    </row>
    <row r="38" spans="2:14" s="171" customFormat="1" ht="30" customHeight="1">
      <c r="B38" s="480"/>
      <c r="C38" s="202" t="s">
        <v>21</v>
      </c>
      <c r="D38" s="376"/>
      <c r="E38" s="376"/>
      <c r="F38" s="376"/>
      <c r="G38" s="376"/>
      <c r="H38" s="376"/>
      <c r="I38" s="376"/>
      <c r="J38" s="376"/>
      <c r="K38" s="376"/>
      <c r="L38" s="338"/>
      <c r="M38" s="339"/>
      <c r="N38" s="89"/>
    </row>
    <row r="39" spans="2:14" s="171" customFormat="1" ht="17.100000000000001" customHeight="1">
      <c r="B39" s="480"/>
      <c r="C39" s="183" t="s">
        <v>10</v>
      </c>
      <c r="D39" s="376">
        <v>61.394680999999999</v>
      </c>
      <c r="E39" s="376"/>
      <c r="F39" s="376"/>
      <c r="G39" s="376">
        <v>562.12393499999996</v>
      </c>
      <c r="H39" s="376"/>
      <c r="I39" s="376"/>
      <c r="J39" s="376"/>
      <c r="K39" s="376"/>
      <c r="L39" s="338">
        <v>623.51861599999995</v>
      </c>
      <c r="M39" s="339"/>
      <c r="N39" s="89"/>
    </row>
    <row r="40" spans="2:14" s="21" customFormat="1" ht="17.100000000000001" customHeight="1">
      <c r="B40" s="483"/>
      <c r="C40" s="484" t="s">
        <v>60</v>
      </c>
      <c r="D40" s="376">
        <v>40</v>
      </c>
      <c r="E40" s="376"/>
      <c r="F40" s="376"/>
      <c r="G40" s="376">
        <v>77.835723999999999</v>
      </c>
      <c r="H40" s="376"/>
      <c r="I40" s="376"/>
      <c r="J40" s="376"/>
      <c r="K40" s="376"/>
      <c r="L40" s="338">
        <v>117.835724</v>
      </c>
      <c r="M40" s="339"/>
      <c r="N40" s="89"/>
    </row>
    <row r="41" spans="2:14" s="21" customFormat="1" ht="17.100000000000001" customHeight="1">
      <c r="B41" s="483"/>
      <c r="C41" s="484" t="s">
        <v>61</v>
      </c>
      <c r="D41" s="376">
        <v>21.394680999999999</v>
      </c>
      <c r="E41" s="376"/>
      <c r="F41" s="376"/>
      <c r="G41" s="376">
        <v>484.28821099999999</v>
      </c>
      <c r="H41" s="376"/>
      <c r="I41" s="376"/>
      <c r="J41" s="376"/>
      <c r="K41" s="376"/>
      <c r="L41" s="338">
        <v>505.68289199999998</v>
      </c>
      <c r="M41" s="339"/>
      <c r="N41" s="89"/>
    </row>
    <row r="42" spans="2:14" s="170" customFormat="1" ht="17.100000000000001" customHeight="1">
      <c r="B42" s="483"/>
      <c r="C42" s="183" t="s">
        <v>11</v>
      </c>
      <c r="D42" s="376">
        <v>12.677165</v>
      </c>
      <c r="E42" s="376"/>
      <c r="F42" s="376">
        <v>100.36489400000001</v>
      </c>
      <c r="G42" s="376">
        <v>138.34851499999999</v>
      </c>
      <c r="H42" s="376"/>
      <c r="I42" s="376"/>
      <c r="J42" s="376"/>
      <c r="K42" s="376"/>
      <c r="L42" s="338">
        <v>251.39057400000002</v>
      </c>
      <c r="M42" s="339"/>
      <c r="N42" s="89"/>
    </row>
    <row r="43" spans="2:14" s="170" customFormat="1" ht="17.100000000000001" customHeight="1">
      <c r="B43" s="483"/>
      <c r="C43" s="183" t="s">
        <v>12</v>
      </c>
      <c r="D43" s="376">
        <v>29.372291000000001</v>
      </c>
      <c r="E43" s="376"/>
      <c r="F43" s="376"/>
      <c r="G43" s="376">
        <v>2953.671789</v>
      </c>
      <c r="H43" s="376"/>
      <c r="I43" s="376">
        <v>78.261499999999998</v>
      </c>
      <c r="J43" s="376"/>
      <c r="K43" s="376"/>
      <c r="L43" s="338">
        <v>3061.3055800000002</v>
      </c>
      <c r="M43" s="339"/>
      <c r="N43" s="89"/>
    </row>
    <row r="44" spans="2:14" s="170" customFormat="1" ht="30" customHeight="1">
      <c r="B44" s="483"/>
      <c r="C44" s="183" t="s">
        <v>19</v>
      </c>
      <c r="D44" s="377">
        <v>103.444137</v>
      </c>
      <c r="E44" s="377">
        <v>0</v>
      </c>
      <c r="F44" s="377">
        <v>100.36489400000001</v>
      </c>
      <c r="G44" s="377">
        <v>3654.1442390000002</v>
      </c>
      <c r="H44" s="377">
        <v>0</v>
      </c>
      <c r="I44" s="377">
        <v>78.261499999999998</v>
      </c>
      <c r="J44" s="377">
        <v>0</v>
      </c>
      <c r="K44" s="377">
        <v>0</v>
      </c>
      <c r="L44" s="338">
        <v>3936.21477</v>
      </c>
      <c r="M44" s="339"/>
      <c r="N44" s="89"/>
    </row>
    <row r="45" spans="2:14" s="170" customFormat="1" ht="30" customHeight="1">
      <c r="B45" s="503"/>
      <c r="C45" s="504" t="s">
        <v>193</v>
      </c>
      <c r="D45" s="372"/>
      <c r="E45" s="372"/>
      <c r="F45" s="372"/>
      <c r="G45" s="372"/>
      <c r="H45" s="372"/>
      <c r="I45" s="372"/>
      <c r="J45" s="372"/>
      <c r="K45" s="372"/>
      <c r="L45" s="338"/>
      <c r="M45" s="339"/>
      <c r="N45" s="89"/>
    </row>
    <row r="46" spans="2:14" s="173" customFormat="1" ht="30" customHeight="1">
      <c r="B46" s="485"/>
      <c r="C46" s="202" t="s">
        <v>20</v>
      </c>
      <c r="D46" s="385">
        <v>70060.073021000004</v>
      </c>
      <c r="E46" s="385">
        <v>700.33241199999998</v>
      </c>
      <c r="F46" s="385">
        <v>67261.770159999985</v>
      </c>
      <c r="G46" s="385">
        <v>478592.70087100001</v>
      </c>
      <c r="H46" s="385">
        <v>12803.272927</v>
      </c>
      <c r="I46" s="385">
        <v>21625.884449000001</v>
      </c>
      <c r="J46" s="385">
        <v>544741.85757200001</v>
      </c>
      <c r="K46" s="385">
        <v>0</v>
      </c>
      <c r="L46" s="323">
        <v>1195785.8914119999</v>
      </c>
      <c r="M46" s="340"/>
      <c r="N46" s="174"/>
    </row>
    <row r="47" spans="2:14" s="173" customFormat="1" ht="9.9499999999999993" customHeight="1">
      <c r="B47" s="485"/>
      <c r="C47" s="202"/>
      <c r="D47" s="486"/>
      <c r="E47" s="486"/>
      <c r="F47" s="486"/>
      <c r="G47" s="486"/>
      <c r="H47" s="486"/>
      <c r="I47" s="486"/>
      <c r="J47" s="486"/>
      <c r="K47" s="486"/>
      <c r="L47" s="392"/>
      <c r="M47" s="393"/>
      <c r="N47" s="174"/>
    </row>
    <row r="48" spans="2:14" s="18" customFormat="1" ht="50.25" customHeight="1">
      <c r="B48" s="487"/>
      <c r="C48" s="688" t="s">
        <v>204</v>
      </c>
      <c r="D48" s="688"/>
      <c r="E48" s="688"/>
      <c r="F48" s="688"/>
      <c r="G48" s="688"/>
      <c r="H48" s="688"/>
      <c r="I48" s="688"/>
      <c r="J48" s="688"/>
      <c r="K48" s="688"/>
      <c r="L48" s="688"/>
      <c r="M48" s="91"/>
      <c r="N48" s="20"/>
    </row>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sheetData>
  <sheetProtection password="CC05" sheet="1" formatCells="0" formatColumns="0" formatRows="0" insertColumns="0" insertRows="0" insertHyperlinks="0" deleteColumns="0" deleteRows="0" sort="0" autoFilter="0" pivotTables="0"/>
  <mergeCells count="14">
    <mergeCell ref="C48:L48"/>
    <mergeCell ref="D7:E7"/>
    <mergeCell ref="D8:D9"/>
    <mergeCell ref="E8:E9"/>
    <mergeCell ref="F8:G8"/>
    <mergeCell ref="D6:M6"/>
    <mergeCell ref="K7:K9"/>
    <mergeCell ref="H8:J8"/>
    <mergeCell ref="F7:J7"/>
    <mergeCell ref="B2:M2"/>
    <mergeCell ref="B3:M3"/>
    <mergeCell ref="B4:M4"/>
    <mergeCell ref="B5:M5"/>
    <mergeCell ref="L7:M9"/>
  </mergeCells>
  <phoneticPr fontId="8" type="noConversion"/>
  <conditionalFormatting sqref="D6:F6">
    <cfRule type="expression" dxfId="53" priority="2" stopIfTrue="1">
      <formula>COUNTA(D10:L46)&lt;&gt;COUNTIF(D10:L46,"&gt;=0")</formula>
    </cfRule>
  </conditionalFormatting>
  <conditionalFormatting sqref="G6">
    <cfRule type="expression" dxfId="52" priority="3" stopIfTrue="1">
      <formula>COUNTA(G10:N46)&lt;&gt;COUNTIF(G10:N46,"&gt;=0")</formula>
    </cfRule>
  </conditionalFormatting>
  <conditionalFormatting sqref="J12:L13 D11:L11 D12:H13 J15:L17 D14:L14 I15 D15:H17 D23:H24 J23:L24 D18:L22 J30:L38 D30:H38 D25:L29 D44:H46 J44:L46 D39:L43">
    <cfRule type="expression" dxfId="51" priority="4" stopIfTrue="1">
      <formula>AND(D11&lt;&gt;"",OR(D11&lt;0,NOT(ISNUMBER(D11))))</formula>
    </cfRule>
  </conditionalFormatting>
  <conditionalFormatting sqref="H6">
    <cfRule type="expression" dxfId="50" priority="57" stopIfTrue="1">
      <formula>COUNTA(H10:N46)&lt;&gt;COUNTIF(H10:N46,"&gt;=0")</formula>
    </cfRule>
  </conditionalFormatting>
  <conditionalFormatting sqref="I12:I13 I16:I17 I23:I24 I30:I38 I44:I46">
    <cfRule type="expression" dxfId="49" priority="1" stopIfTrue="1">
      <formula>AND(I12&lt;&gt;"",OR(I12&lt;0,NOT(ISNUMBER(I12))))</formula>
    </cfRule>
  </conditionalFormatting>
  <conditionalFormatting sqref="M6">
    <cfRule type="expression" dxfId="48" priority="82" stopIfTrue="1">
      <formula>COUNTA(M10:N46)&lt;&gt;COUNTIF(M10:N46,"&gt;=0")</formula>
    </cfRule>
  </conditionalFormatting>
  <conditionalFormatting sqref="K6">
    <cfRule type="expression" dxfId="47" priority="85" stopIfTrue="1">
      <formula>COUNTA(K10:N46)&lt;&gt;COUNTIF(K10:N46,"&gt;=0")</formula>
    </cfRule>
  </conditionalFormatting>
  <conditionalFormatting sqref="J6">
    <cfRule type="expression" dxfId="46" priority="86" stopIfTrue="1">
      <formula>COUNTA(J10:N46)&lt;&gt;COUNTIF(J10:N46,"&gt;=0")</formula>
    </cfRule>
  </conditionalFormatting>
  <conditionalFormatting sqref="I6">
    <cfRule type="expression" dxfId="45" priority="88" stopIfTrue="1">
      <formula>COUNTA(I10:N46)&lt;&gt;COUNTIF(I10:N46,"&gt;=0")</formula>
    </cfRule>
  </conditionalFormatting>
  <conditionalFormatting sqref="L6">
    <cfRule type="expression" dxfId="44" priority="90" stopIfTrue="1">
      <formula>COUNTA(L10:N46)&lt;&gt;COUNTIF(L10:N46,"&gt;=0")</formula>
    </cfRule>
  </conditionalFormatting>
  <pageMargins left="0.78740157480314965" right="0.6692913385826772" top="0.98425196850393704" bottom="0.98425196850393704" header="0.51181102362204722" footer="0.51181102362204722"/>
  <pageSetup paperSize="8" scale="71" orientation="portrait" r:id="rId1"/>
  <headerFooter alignWithMargins="0">
    <oddFooter>&amp;R2016 Triennial Central Bank Survey</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outlinePr summaryBelow="0" summaryRight="0"/>
  </sheetPr>
  <dimension ref="B1:BY103"/>
  <sheetViews>
    <sheetView showGridLines="0" zoomScale="70" zoomScaleNormal="70" workbookViewId="0">
      <pane xSplit="3" ySplit="8" topLeftCell="I87" activePane="bottomRight" state="frozen"/>
      <selection pane="topRight" activeCell="D1" sqref="D1"/>
      <selection pane="bottomLeft" activeCell="A9" sqref="A9"/>
      <selection pane="bottomRight" activeCell="BD93" sqref="BD93"/>
    </sheetView>
  </sheetViews>
  <sheetFormatPr defaultColWidth="0" defaultRowHeight="12" zeroHeight="1"/>
  <cols>
    <col min="1" max="1" width="1.7109375" style="5" customWidth="1"/>
    <col min="2" max="2" width="1.7109375" style="139" customWidth="1"/>
    <col min="3" max="3" width="50.7109375" style="139" customWidth="1"/>
    <col min="4" max="11" width="7.7109375" style="51" customWidth="1"/>
    <col min="12" max="12" width="7.7109375" customWidth="1"/>
    <col min="13" max="24" width="7.7109375" style="54" customWidth="1"/>
    <col min="25" max="25" width="8.85546875" style="51" customWidth="1"/>
    <col min="26" max="26" width="8.85546875" style="54" customWidth="1"/>
    <col min="27" max="27" width="1.7109375" style="142" customWidth="1"/>
    <col min="28" max="28" width="1.7109375" style="5" customWidth="1"/>
    <col min="29" max="51" width="6.7109375" style="5" customWidth="1"/>
    <col min="52" max="52" width="1.7109375" style="5" customWidth="1"/>
    <col min="53" max="53" width="6.7109375" style="5" customWidth="1"/>
    <col min="54" max="54" width="1.7109375" style="5" customWidth="1"/>
    <col min="55" max="77" width="6.7109375" style="5" customWidth="1"/>
    <col min="78" max="78" width="9.140625" style="5" customWidth="1"/>
    <col min="79" max="16384" width="0" style="5" hidden="1"/>
  </cols>
  <sheetData>
    <row r="1" spans="2:77" s="26" customFormat="1" ht="20.100000000000001" customHeight="1">
      <c r="B1" s="468" t="s">
        <v>225</v>
      </c>
      <c r="C1" s="466"/>
      <c r="D1" s="24"/>
      <c r="E1" s="24"/>
      <c r="F1" s="24"/>
      <c r="G1" s="24"/>
      <c r="H1" s="24"/>
      <c r="I1" s="24"/>
      <c r="J1" s="24"/>
      <c r="K1" s="24"/>
      <c r="M1" s="30"/>
      <c r="N1" s="30"/>
      <c r="O1" s="30"/>
      <c r="P1" s="30"/>
      <c r="Q1" s="30"/>
      <c r="R1" s="30"/>
      <c r="S1" s="30"/>
      <c r="T1" s="30"/>
      <c r="U1" s="30"/>
      <c r="V1" s="30"/>
      <c r="W1" s="30"/>
      <c r="X1" s="30"/>
      <c r="Y1" s="24"/>
      <c r="Z1" s="245"/>
      <c r="AA1" s="140"/>
      <c r="AC1" s="59"/>
      <c r="AD1" s="59"/>
      <c r="AE1" s="59"/>
      <c r="AF1" s="59"/>
      <c r="AG1" s="25"/>
      <c r="AZ1" s="136"/>
      <c r="BA1" s="50"/>
    </row>
    <row r="2" spans="2:77" s="26" customFormat="1" ht="20.100000000000001" customHeight="1">
      <c r="B2" s="141"/>
      <c r="C2" s="712" t="s">
        <v>63</v>
      </c>
      <c r="D2" s="644"/>
      <c r="E2" s="644"/>
      <c r="F2" s="644"/>
      <c r="G2" s="644"/>
      <c r="H2" s="644"/>
      <c r="I2" s="644"/>
      <c r="J2" s="644"/>
      <c r="K2" s="644"/>
      <c r="L2" s="644"/>
      <c r="M2" s="644"/>
      <c r="N2" s="644"/>
      <c r="O2" s="644"/>
      <c r="P2" s="644"/>
      <c r="Q2" s="644"/>
      <c r="R2" s="644"/>
      <c r="S2" s="644"/>
      <c r="T2" s="644"/>
      <c r="U2" s="644"/>
      <c r="V2" s="644"/>
      <c r="W2" s="644"/>
      <c r="X2" s="644"/>
      <c r="Y2" s="644"/>
      <c r="Z2" s="644"/>
      <c r="AA2" s="140"/>
      <c r="AC2" s="221" t="s">
        <v>64</v>
      </c>
      <c r="AD2" s="222">
        <f>MAX(AC9:BY101)</f>
        <v>111</v>
      </c>
      <c r="AG2" s="25"/>
      <c r="AZ2" s="136"/>
    </row>
    <row r="3" spans="2:77" s="26" customFormat="1" ht="20.100000000000001" customHeight="1">
      <c r="B3" s="136"/>
      <c r="C3" s="712" t="s">
        <v>57</v>
      </c>
      <c r="D3" s="644"/>
      <c r="E3" s="644"/>
      <c r="F3" s="644"/>
      <c r="G3" s="644"/>
      <c r="H3" s="644"/>
      <c r="I3" s="644"/>
      <c r="J3" s="644"/>
      <c r="K3" s="644"/>
      <c r="L3" s="644"/>
      <c r="M3" s="644"/>
      <c r="N3" s="644"/>
      <c r="O3" s="644"/>
      <c r="P3" s="644"/>
      <c r="Q3" s="644"/>
      <c r="R3" s="644"/>
      <c r="S3" s="644"/>
      <c r="T3" s="644"/>
      <c r="U3" s="644"/>
      <c r="V3" s="644"/>
      <c r="W3" s="644"/>
      <c r="X3" s="644"/>
      <c r="Y3" s="644"/>
      <c r="Z3" s="644"/>
      <c r="AA3" s="140"/>
      <c r="AC3" s="223" t="s">
        <v>65</v>
      </c>
      <c r="AD3" s="224">
        <f>MIN(AC9:BY101)</f>
        <v>0</v>
      </c>
      <c r="AE3" s="60"/>
      <c r="AG3" s="25"/>
      <c r="AZ3" s="136"/>
      <c r="BA3" s="50"/>
    </row>
    <row r="4" spans="2:77" s="26" customFormat="1" ht="20.100000000000001" customHeight="1">
      <c r="B4" s="136"/>
      <c r="C4" s="712" t="s">
        <v>200</v>
      </c>
      <c r="D4" s="644"/>
      <c r="E4" s="644"/>
      <c r="F4" s="644"/>
      <c r="G4" s="644"/>
      <c r="H4" s="644"/>
      <c r="I4" s="644"/>
      <c r="J4" s="644"/>
      <c r="K4" s="644"/>
      <c r="L4" s="644"/>
      <c r="M4" s="644"/>
      <c r="N4" s="644"/>
      <c r="O4" s="644"/>
      <c r="P4" s="644"/>
      <c r="Q4" s="644"/>
      <c r="R4" s="644"/>
      <c r="S4" s="644"/>
      <c r="T4" s="644"/>
      <c r="U4" s="644"/>
      <c r="V4" s="644"/>
      <c r="W4" s="644"/>
      <c r="X4" s="644"/>
      <c r="Y4" s="644"/>
      <c r="Z4" s="644"/>
      <c r="AA4" s="140"/>
      <c r="AE4" s="60"/>
      <c r="AF4" s="62"/>
      <c r="AG4" s="25"/>
      <c r="AZ4" s="136"/>
      <c r="BA4" s="50"/>
    </row>
    <row r="5" spans="2:77" s="26" customFormat="1" ht="20.100000000000001" customHeight="1">
      <c r="B5" s="136"/>
      <c r="C5" s="712" t="s">
        <v>192</v>
      </c>
      <c r="D5" s="644"/>
      <c r="E5" s="644"/>
      <c r="F5" s="644"/>
      <c r="G5" s="644"/>
      <c r="H5" s="644"/>
      <c r="I5" s="644"/>
      <c r="J5" s="644"/>
      <c r="K5" s="644"/>
      <c r="L5" s="644"/>
      <c r="M5" s="644"/>
      <c r="N5" s="644"/>
      <c r="O5" s="644"/>
      <c r="P5" s="644"/>
      <c r="Q5" s="644"/>
      <c r="R5" s="644"/>
      <c r="S5" s="644"/>
      <c r="T5" s="644"/>
      <c r="U5" s="644"/>
      <c r="V5" s="644"/>
      <c r="W5" s="644"/>
      <c r="X5" s="644"/>
      <c r="Y5" s="644"/>
      <c r="Z5" s="644"/>
      <c r="AA5" s="141"/>
      <c r="AC5" s="655" t="s">
        <v>62</v>
      </c>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7"/>
    </row>
    <row r="6" spans="2:77" s="26" customFormat="1" ht="39.950000000000003" customHeight="1">
      <c r="B6" s="136"/>
      <c r="C6" s="136"/>
      <c r="D6" s="663" t="s">
        <v>120</v>
      </c>
      <c r="E6" s="663"/>
      <c r="F6" s="663"/>
      <c r="G6" s="663"/>
      <c r="H6" s="663"/>
      <c r="I6" s="663"/>
      <c r="J6" s="663"/>
      <c r="K6" s="663"/>
      <c r="L6" s="663"/>
      <c r="M6" s="663"/>
      <c r="N6" s="663"/>
      <c r="O6" s="663"/>
      <c r="P6" s="663"/>
      <c r="Q6" s="663"/>
      <c r="R6" s="663"/>
      <c r="S6" s="663"/>
      <c r="T6" s="663"/>
      <c r="U6" s="663"/>
      <c r="V6" s="663"/>
      <c r="W6" s="663"/>
      <c r="X6" s="663"/>
      <c r="Y6" s="663"/>
      <c r="Z6" s="663"/>
      <c r="AA6" s="663"/>
      <c r="AG6" s="25"/>
      <c r="AZ6" s="136"/>
    </row>
    <row r="7" spans="2:77" s="36" customFormat="1" ht="27.95" customHeight="1">
      <c r="B7" s="469"/>
      <c r="C7" s="467" t="s">
        <v>0</v>
      </c>
      <c r="D7" s="660" t="s">
        <v>14</v>
      </c>
      <c r="E7" s="661"/>
      <c r="F7" s="661"/>
      <c r="G7" s="661"/>
      <c r="H7" s="661"/>
      <c r="I7" s="661"/>
      <c r="J7" s="661"/>
      <c r="K7" s="661"/>
      <c r="L7" s="661"/>
      <c r="M7" s="661"/>
      <c r="N7" s="661"/>
      <c r="O7" s="661"/>
      <c r="P7" s="661"/>
      <c r="Q7" s="661"/>
      <c r="R7" s="661"/>
      <c r="S7" s="661"/>
      <c r="T7" s="661"/>
      <c r="U7" s="661"/>
      <c r="V7" s="661"/>
      <c r="W7" s="661"/>
      <c r="X7" s="661"/>
      <c r="Y7" s="661"/>
      <c r="Z7" s="661"/>
      <c r="AA7" s="137"/>
      <c r="AC7" s="655" t="str">
        <f>+D7</f>
        <v>USD against</v>
      </c>
      <c r="AD7" s="656"/>
      <c r="AE7" s="656"/>
      <c r="AF7" s="656"/>
      <c r="AG7" s="656"/>
      <c r="AH7" s="656"/>
      <c r="AI7" s="656"/>
      <c r="AJ7" s="656"/>
      <c r="AK7" s="656"/>
      <c r="AL7" s="656"/>
      <c r="AM7" s="656"/>
      <c r="AN7" s="656"/>
      <c r="AO7" s="656"/>
      <c r="AP7" s="656"/>
      <c r="AQ7" s="656"/>
      <c r="AR7" s="656"/>
      <c r="AS7" s="656"/>
      <c r="AT7" s="656"/>
      <c r="AU7" s="656"/>
      <c r="AV7" s="656"/>
      <c r="AW7" s="656"/>
      <c r="AX7" s="656"/>
      <c r="AY7" s="657"/>
      <c r="AZ7" s="260"/>
      <c r="BA7" s="35"/>
      <c r="BC7" s="655" t="s">
        <v>156</v>
      </c>
      <c r="BD7" s="656"/>
      <c r="BE7" s="656"/>
      <c r="BF7" s="656"/>
      <c r="BG7" s="656"/>
      <c r="BH7" s="656"/>
      <c r="BI7" s="656"/>
      <c r="BJ7" s="656"/>
      <c r="BK7" s="656"/>
      <c r="BL7" s="656"/>
      <c r="BM7" s="656"/>
      <c r="BN7" s="656"/>
      <c r="BO7" s="656"/>
      <c r="BP7" s="656"/>
      <c r="BQ7" s="656"/>
      <c r="BR7" s="656"/>
      <c r="BS7" s="656"/>
      <c r="BT7" s="656"/>
      <c r="BU7" s="656"/>
      <c r="BV7" s="656"/>
      <c r="BW7" s="656"/>
      <c r="BX7" s="656"/>
      <c r="BY7" s="657"/>
    </row>
    <row r="8" spans="2:77" s="36" customFormat="1" ht="27.95" customHeight="1">
      <c r="B8" s="463"/>
      <c r="C8" s="464"/>
      <c r="D8" s="159" t="s">
        <v>7</v>
      </c>
      <c r="E8" s="159" t="s">
        <v>26</v>
      </c>
      <c r="F8" s="159" t="s">
        <v>6</v>
      </c>
      <c r="G8" s="159" t="s">
        <v>5</v>
      </c>
      <c r="H8" s="159" t="s">
        <v>38</v>
      </c>
      <c r="I8" s="159" t="s">
        <v>22</v>
      </c>
      <c r="J8" s="159" t="s">
        <v>4</v>
      </c>
      <c r="K8" s="159" t="s">
        <v>28</v>
      </c>
      <c r="L8" s="163" t="s">
        <v>40</v>
      </c>
      <c r="M8" s="159" t="s">
        <v>3</v>
      </c>
      <c r="N8" s="159" t="s">
        <v>30</v>
      </c>
      <c r="O8" s="457" t="s">
        <v>31</v>
      </c>
      <c r="P8" s="457" t="s">
        <v>42</v>
      </c>
      <c r="Q8" s="457" t="s">
        <v>41</v>
      </c>
      <c r="R8" s="457" t="s">
        <v>33</v>
      </c>
      <c r="S8" s="457" t="s">
        <v>34</v>
      </c>
      <c r="T8" s="457" t="s">
        <v>25</v>
      </c>
      <c r="U8" s="457" t="s">
        <v>43</v>
      </c>
      <c r="V8" s="457" t="s">
        <v>189</v>
      </c>
      <c r="W8" s="457" t="s">
        <v>36</v>
      </c>
      <c r="X8" s="159" t="s">
        <v>37</v>
      </c>
      <c r="Y8" s="160" t="s">
        <v>201</v>
      </c>
      <c r="Z8" s="148" t="s">
        <v>8</v>
      </c>
      <c r="AA8" s="137"/>
      <c r="AC8" s="161" t="str">
        <f>+D8</f>
        <v>AUD</v>
      </c>
      <c r="AD8" s="161" t="str">
        <f t="shared" ref="AD8:AW8" si="0">+E8</f>
        <v>BRL</v>
      </c>
      <c r="AE8" s="161" t="str">
        <f t="shared" si="0"/>
        <v>CAD</v>
      </c>
      <c r="AF8" s="161" t="str">
        <f t="shared" si="0"/>
        <v>CHF</v>
      </c>
      <c r="AG8" s="161" t="str">
        <f t="shared" si="0"/>
        <v>CNY</v>
      </c>
      <c r="AH8" s="161" t="str">
        <f t="shared" si="0"/>
        <v>EUR</v>
      </c>
      <c r="AI8" s="161" t="str">
        <f t="shared" si="0"/>
        <v>GBP</v>
      </c>
      <c r="AJ8" s="161" t="str">
        <f t="shared" si="0"/>
        <v>HKD</v>
      </c>
      <c r="AK8" s="161" t="str">
        <f t="shared" si="0"/>
        <v>INR</v>
      </c>
      <c r="AL8" s="161" t="str">
        <f t="shared" si="0"/>
        <v>JPY</v>
      </c>
      <c r="AM8" s="161" t="str">
        <f t="shared" si="0"/>
        <v>KRW</v>
      </c>
      <c r="AN8" s="161" t="str">
        <f t="shared" si="0"/>
        <v>MXN</v>
      </c>
      <c r="AO8" s="161" t="str">
        <f t="shared" si="0"/>
        <v>NOK</v>
      </c>
      <c r="AP8" s="161" t="str">
        <f t="shared" si="0"/>
        <v>NZD</v>
      </c>
      <c r="AQ8" s="161" t="str">
        <f t="shared" si="0"/>
        <v>PLN</v>
      </c>
      <c r="AR8" s="161" t="str">
        <f t="shared" si="0"/>
        <v>RUB</v>
      </c>
      <c r="AS8" s="161" t="str">
        <f t="shared" si="0"/>
        <v>SEK</v>
      </c>
      <c r="AT8" s="161" t="str">
        <f t="shared" si="0"/>
        <v>SGD</v>
      </c>
      <c r="AU8" s="161" t="str">
        <f t="shared" si="0"/>
        <v>TRY</v>
      </c>
      <c r="AV8" s="161" t="str">
        <f t="shared" si="0"/>
        <v>TWD</v>
      </c>
      <c r="AW8" s="161" t="str">
        <f t="shared" si="0"/>
        <v>ZAR</v>
      </c>
      <c r="AX8" s="161" t="s">
        <v>118</v>
      </c>
      <c r="AY8" s="161" t="str">
        <f>+Z8</f>
        <v>TOT</v>
      </c>
      <c r="AZ8" s="260"/>
      <c r="BA8" s="162" t="str">
        <f>+Z8</f>
        <v>TOT</v>
      </c>
      <c r="BC8" s="161" t="str">
        <f>+D8</f>
        <v>AUD</v>
      </c>
      <c r="BD8" s="161" t="str">
        <f t="shared" ref="BD8:BW8" si="1">+E8</f>
        <v>BRL</v>
      </c>
      <c r="BE8" s="161" t="str">
        <f t="shared" si="1"/>
        <v>CAD</v>
      </c>
      <c r="BF8" s="161" t="str">
        <f t="shared" si="1"/>
        <v>CHF</v>
      </c>
      <c r="BG8" s="161" t="str">
        <f t="shared" si="1"/>
        <v>CNY</v>
      </c>
      <c r="BH8" s="161" t="str">
        <f t="shared" si="1"/>
        <v>EUR</v>
      </c>
      <c r="BI8" s="161" t="str">
        <f t="shared" si="1"/>
        <v>GBP</v>
      </c>
      <c r="BJ8" s="161" t="str">
        <f t="shared" si="1"/>
        <v>HKD</v>
      </c>
      <c r="BK8" s="161" t="str">
        <f t="shared" si="1"/>
        <v>INR</v>
      </c>
      <c r="BL8" s="161" t="str">
        <f t="shared" si="1"/>
        <v>JPY</v>
      </c>
      <c r="BM8" s="161" t="str">
        <f t="shared" si="1"/>
        <v>KRW</v>
      </c>
      <c r="BN8" s="161" t="str">
        <f t="shared" si="1"/>
        <v>MXN</v>
      </c>
      <c r="BO8" s="161" t="str">
        <f t="shared" si="1"/>
        <v>NOK</v>
      </c>
      <c r="BP8" s="161" t="str">
        <f t="shared" si="1"/>
        <v>NZD</v>
      </c>
      <c r="BQ8" s="161" t="str">
        <f t="shared" si="1"/>
        <v>PLN</v>
      </c>
      <c r="BR8" s="161" t="str">
        <f t="shared" si="1"/>
        <v>RUB</v>
      </c>
      <c r="BS8" s="161" t="str">
        <f t="shared" si="1"/>
        <v>SEK</v>
      </c>
      <c r="BT8" s="161" t="str">
        <f t="shared" si="1"/>
        <v>SGD</v>
      </c>
      <c r="BU8" s="161" t="str">
        <f t="shared" si="1"/>
        <v>TRY</v>
      </c>
      <c r="BV8" s="161" t="str">
        <f t="shared" si="1"/>
        <v>TWD</v>
      </c>
      <c r="BW8" s="161" t="str">
        <f t="shared" si="1"/>
        <v>ZAR</v>
      </c>
      <c r="BX8" s="161" t="s">
        <v>118</v>
      </c>
      <c r="BY8" s="161" t="str">
        <f>+Z8</f>
        <v>TOT</v>
      </c>
    </row>
    <row r="9" spans="2:77" s="40" customFormat="1" ht="30" customHeight="1">
      <c r="B9" s="442"/>
      <c r="C9" s="443" t="s">
        <v>109</v>
      </c>
      <c r="D9" s="320"/>
      <c r="E9" s="320"/>
      <c r="F9" s="320"/>
      <c r="G9" s="320"/>
      <c r="H9" s="320"/>
      <c r="I9" s="320"/>
      <c r="J9" s="320"/>
      <c r="K9" s="320"/>
      <c r="L9" s="321"/>
      <c r="M9" s="321"/>
      <c r="N9" s="321"/>
      <c r="O9" s="321"/>
      <c r="P9" s="321"/>
      <c r="Q9" s="321"/>
      <c r="R9" s="321"/>
      <c r="S9" s="321"/>
      <c r="T9" s="321"/>
      <c r="U9" s="321"/>
      <c r="V9" s="321"/>
      <c r="W9" s="321"/>
      <c r="X9" s="321"/>
      <c r="Y9" s="321"/>
      <c r="Z9" s="322"/>
      <c r="AA9" s="104"/>
      <c r="AC9" s="69"/>
      <c r="AD9" s="261"/>
      <c r="AE9" s="69"/>
      <c r="AF9" s="69"/>
      <c r="AG9" s="69"/>
      <c r="AH9" s="69"/>
      <c r="AI9" s="69"/>
      <c r="AJ9" s="69"/>
      <c r="AK9" s="69"/>
      <c r="AL9" s="69"/>
      <c r="AM9" s="69"/>
      <c r="AN9" s="69"/>
      <c r="AO9" s="69"/>
      <c r="AP9" s="69"/>
      <c r="AQ9" s="69"/>
      <c r="AR9" s="69"/>
      <c r="AS9" s="69"/>
      <c r="AT9" s="69"/>
      <c r="AU9" s="69"/>
      <c r="AV9" s="69"/>
      <c r="AW9" s="69"/>
      <c r="AX9" s="69"/>
      <c r="AY9" s="69"/>
      <c r="AZ9" s="262"/>
      <c r="BA9" s="64"/>
      <c r="BC9" s="64"/>
      <c r="BD9" s="64"/>
      <c r="BE9" s="64"/>
      <c r="BF9" s="64"/>
      <c r="BG9" s="64"/>
      <c r="BH9" s="64"/>
      <c r="BI9" s="64"/>
      <c r="BJ9" s="64"/>
      <c r="BK9" s="64"/>
      <c r="BL9" s="64"/>
      <c r="BM9" s="64"/>
      <c r="BN9" s="64"/>
      <c r="BO9" s="64"/>
      <c r="BP9" s="64"/>
      <c r="BQ9" s="64"/>
      <c r="BR9" s="64"/>
      <c r="BS9" s="64"/>
      <c r="BT9" s="64"/>
      <c r="BU9" s="64"/>
      <c r="BV9" s="64"/>
      <c r="BW9" s="64"/>
      <c r="BX9" s="64"/>
      <c r="BY9" s="64"/>
    </row>
    <row r="10" spans="2:77" s="36" customFormat="1" ht="17.100000000000001" customHeight="1">
      <c r="B10" s="444"/>
      <c r="C10" s="183" t="s">
        <v>10</v>
      </c>
      <c r="D10" s="320"/>
      <c r="E10" s="320"/>
      <c r="F10" s="320"/>
      <c r="G10" s="320"/>
      <c r="H10" s="320"/>
      <c r="I10" s="320"/>
      <c r="J10" s="320"/>
      <c r="K10" s="320"/>
      <c r="L10" s="320"/>
      <c r="M10" s="320"/>
      <c r="N10" s="320"/>
      <c r="O10" s="320"/>
      <c r="P10" s="320"/>
      <c r="Q10" s="320"/>
      <c r="R10" s="320"/>
      <c r="S10" s="320"/>
      <c r="T10" s="320"/>
      <c r="U10" s="320"/>
      <c r="V10" s="320"/>
      <c r="W10" s="320"/>
      <c r="X10" s="320"/>
      <c r="Y10" s="320"/>
      <c r="Z10" s="323">
        <f>SUM(D10:Y10)</f>
        <v>0</v>
      </c>
      <c r="AA10" s="143"/>
      <c r="AB10" s="35"/>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BA10" s="73">
        <f>+Z10-SUM(D10:Y10)</f>
        <v>0</v>
      </c>
      <c r="BC10" s="73">
        <f>+IF(OR((D10&gt;'A2'!D10),(D10&lt;'A2'!D11)),111,0)</f>
        <v>111</v>
      </c>
      <c r="BD10" s="73">
        <f>+IF(OR((E10&gt;'A2'!E10),(E10&lt;'A2'!E11)),111,0)</f>
        <v>0</v>
      </c>
      <c r="BE10" s="73">
        <f>+IF(OR((F10&gt;'A2'!F10),(F10&lt;'A2'!F11)),111,0)</f>
        <v>111</v>
      </c>
      <c r="BF10" s="73">
        <f>+IF(OR((G10&gt;'A2'!G10),(G10&lt;'A2'!G11)),111,0)</f>
        <v>111</v>
      </c>
      <c r="BG10" s="73">
        <f>+IF(OR((H10&gt;'A2'!H10),(H10&lt;'A2'!H11)),111,0)</f>
        <v>111</v>
      </c>
      <c r="BH10" s="73">
        <f>+IF(OR((I10&gt;'A2'!I10),(I10&lt;'A2'!I11)),111,0)</f>
        <v>111</v>
      </c>
      <c r="BI10" s="73">
        <f>+IF(OR((J10&gt;'A2'!J10),(J10&lt;'A2'!J11)),111,0)</f>
        <v>111</v>
      </c>
      <c r="BJ10" s="73">
        <f>+IF(OR((K10&gt;'A2'!K10),(K10&lt;'A2'!K11)),111,0)</f>
        <v>111</v>
      </c>
      <c r="BK10" s="73">
        <f>+IF(OR((L10&gt;'A2'!L10),(L10&lt;'A2'!L11)),111,0)</f>
        <v>0</v>
      </c>
      <c r="BL10" s="73">
        <f>+IF(OR((M10&gt;'A2'!M10),(M10&lt;'A2'!M11)),111,0)</f>
        <v>111</v>
      </c>
      <c r="BM10" s="73">
        <f>+IF(OR((N10&gt;'A2'!N10),(N10&lt;'A2'!N11)),111,0)</f>
        <v>0</v>
      </c>
      <c r="BN10" s="73">
        <f>+IF(OR((O10&gt;'A2'!O10),(O10&lt;'A2'!O11)),111,0)</f>
        <v>0</v>
      </c>
      <c r="BO10" s="73">
        <f>+IF(OR((P10&gt;'A2'!P10),(P10&lt;'A2'!P11)),111,0)</f>
        <v>111</v>
      </c>
      <c r="BP10" s="73">
        <f>+IF(OR((Q10&gt;'A2'!Q10),(Q10&lt;'A2'!Q11)),111,0)</f>
        <v>111</v>
      </c>
      <c r="BQ10" s="73">
        <f>+IF(OR((R10&gt;'A2'!R10),(R10&lt;'A2'!R11)),111,0)</f>
        <v>111</v>
      </c>
      <c r="BR10" s="73">
        <f>+IF(OR((S10&gt;'A2'!S10),(S10&lt;'A2'!S11)),111,0)</f>
        <v>0</v>
      </c>
      <c r="BS10" s="73">
        <f>+IF(OR((T10&gt;'A2'!T10),(T10&lt;'A2'!T11)),111,0)</f>
        <v>111</v>
      </c>
      <c r="BT10" s="73">
        <f>+IF(OR((U10&gt;'A2'!U10),(U10&lt;'A2'!U11)),111,0)</f>
        <v>111</v>
      </c>
      <c r="BU10" s="73">
        <f>+IF(OR((V10&gt;'A2'!V10),(V10&lt;'A2'!V11)),111,0)</f>
        <v>111</v>
      </c>
      <c r="BV10" s="73">
        <f>+IF(OR((W10&gt;'A2'!W10),(W10&lt;'A2'!W11)),111,0)</f>
        <v>0</v>
      </c>
      <c r="BW10" s="73">
        <f>+IF(OR((X10&gt;'A2'!X10),(X10&lt;'A2'!X11)),111,0)</f>
        <v>0</v>
      </c>
      <c r="BX10" s="73">
        <f>+IF(OR((Y10&gt;'A2'!Y10),(Y10&lt;'A2'!Y11)),111,0)</f>
        <v>111</v>
      </c>
      <c r="BY10" s="73">
        <f>+IF(OR((Z10&gt;'A2'!Z10),(Z10&lt;'A2'!Z11)),111,0)</f>
        <v>111</v>
      </c>
    </row>
    <row r="11" spans="2:77" s="36" customFormat="1" ht="17.100000000000001" customHeight="1">
      <c r="B11" s="444"/>
      <c r="C11" s="183" t="s">
        <v>11</v>
      </c>
      <c r="D11" s="320"/>
      <c r="E11" s="320"/>
      <c r="F11" s="320"/>
      <c r="G11" s="320"/>
      <c r="H11" s="320"/>
      <c r="I11" s="320"/>
      <c r="J11" s="320"/>
      <c r="K11" s="320"/>
      <c r="L11" s="320"/>
      <c r="M11" s="320"/>
      <c r="N11" s="320"/>
      <c r="O11" s="320"/>
      <c r="P11" s="320"/>
      <c r="Q11" s="320"/>
      <c r="R11" s="320"/>
      <c r="S11" s="320"/>
      <c r="T11" s="320"/>
      <c r="U11" s="320"/>
      <c r="V11" s="320"/>
      <c r="W11" s="320"/>
      <c r="X11" s="320"/>
      <c r="Y11" s="320"/>
      <c r="Z11" s="323">
        <f>SUM(D11:Y11)</f>
        <v>0</v>
      </c>
      <c r="AA11" s="143"/>
      <c r="AB11" s="35"/>
      <c r="AC11" s="73">
        <f>+D11-SUM(D12:D17)</f>
        <v>0</v>
      </c>
      <c r="AD11" s="73">
        <f t="shared" ref="AD11:AY11" si="2">+E11-SUM(E12:E17)</f>
        <v>0</v>
      </c>
      <c r="AE11" s="73">
        <f t="shared" si="2"/>
        <v>0</v>
      </c>
      <c r="AF11" s="73">
        <f t="shared" si="2"/>
        <v>0</v>
      </c>
      <c r="AG11" s="73">
        <f t="shared" si="2"/>
        <v>0</v>
      </c>
      <c r="AH11" s="73">
        <f t="shared" si="2"/>
        <v>0</v>
      </c>
      <c r="AI11" s="73">
        <f t="shared" si="2"/>
        <v>0</v>
      </c>
      <c r="AJ11" s="73">
        <f t="shared" si="2"/>
        <v>0</v>
      </c>
      <c r="AK11" s="73">
        <f t="shared" si="2"/>
        <v>0</v>
      </c>
      <c r="AL11" s="73">
        <f t="shared" si="2"/>
        <v>0</v>
      </c>
      <c r="AM11" s="73">
        <f t="shared" si="2"/>
        <v>0</v>
      </c>
      <c r="AN11" s="73">
        <f t="shared" si="2"/>
        <v>0</v>
      </c>
      <c r="AO11" s="73">
        <f t="shared" si="2"/>
        <v>0</v>
      </c>
      <c r="AP11" s="73">
        <f t="shared" si="2"/>
        <v>0</v>
      </c>
      <c r="AQ11" s="73">
        <f t="shared" si="2"/>
        <v>0</v>
      </c>
      <c r="AR11" s="73">
        <f t="shared" si="2"/>
        <v>0</v>
      </c>
      <c r="AS11" s="73">
        <f t="shared" si="2"/>
        <v>0</v>
      </c>
      <c r="AT11" s="73">
        <f t="shared" si="2"/>
        <v>0</v>
      </c>
      <c r="AU11" s="73">
        <f t="shared" si="2"/>
        <v>0</v>
      </c>
      <c r="AV11" s="73">
        <f t="shared" si="2"/>
        <v>0</v>
      </c>
      <c r="AW11" s="73">
        <f t="shared" si="2"/>
        <v>0</v>
      </c>
      <c r="AX11" s="73">
        <f t="shared" si="2"/>
        <v>0</v>
      </c>
      <c r="AY11" s="73">
        <f t="shared" si="2"/>
        <v>0</v>
      </c>
      <c r="BA11" s="73">
        <f t="shared" ref="BA11:BA21" si="3">+Z11-SUM(D11:Y11)</f>
        <v>0</v>
      </c>
      <c r="BC11" s="73">
        <f>+IF(OR((D11&gt;'A2'!D13),(D11&lt;'A2'!D14)),111,0)</f>
        <v>111</v>
      </c>
      <c r="BD11" s="73">
        <f>+IF(OR((E11&gt;'A2'!E13),(E11&lt;'A2'!E14)),111,0)</f>
        <v>0</v>
      </c>
      <c r="BE11" s="73">
        <f>+IF(OR((F11&gt;'A2'!F13),(F11&lt;'A2'!F14)),111,0)</f>
        <v>111</v>
      </c>
      <c r="BF11" s="73">
        <f>+IF(OR((G11&gt;'A2'!G13),(G11&lt;'A2'!G14)),111,0)</f>
        <v>111</v>
      </c>
      <c r="BG11" s="73">
        <f>+IF(OR((H11&gt;'A2'!H13),(H11&lt;'A2'!H14)),111,0)</f>
        <v>111</v>
      </c>
      <c r="BH11" s="73">
        <f>+IF(OR((I11&gt;'A2'!I13),(I11&lt;'A2'!I14)),111,0)</f>
        <v>111</v>
      </c>
      <c r="BI11" s="73">
        <f>+IF(OR((J11&gt;'A2'!J13),(J11&lt;'A2'!J14)),111,0)</f>
        <v>111</v>
      </c>
      <c r="BJ11" s="73">
        <f>+IF(OR((K11&gt;'A2'!K13),(K11&lt;'A2'!K14)),111,0)</f>
        <v>0</v>
      </c>
      <c r="BK11" s="73">
        <f>+IF(OR((L11&gt;'A2'!L13),(L11&lt;'A2'!L14)),111,0)</f>
        <v>0</v>
      </c>
      <c r="BL11" s="73">
        <f>+IF(OR((M11&gt;'A2'!M13),(M11&lt;'A2'!M14)),111,0)</f>
        <v>111</v>
      </c>
      <c r="BM11" s="73">
        <f>+IF(OR((N11&gt;'A2'!N13),(N11&lt;'A2'!N14)),111,0)</f>
        <v>0</v>
      </c>
      <c r="BN11" s="73">
        <f>+IF(OR((O11&gt;'A2'!O13),(O11&lt;'A2'!O14)),111,0)</f>
        <v>0</v>
      </c>
      <c r="BO11" s="73">
        <f>+IF(OR((P11&gt;'A2'!P13),(P11&lt;'A2'!P14)),111,0)</f>
        <v>111</v>
      </c>
      <c r="BP11" s="73">
        <f>+IF(OR((Q11&gt;'A2'!Q13),(Q11&lt;'A2'!Q14)),111,0)</f>
        <v>111</v>
      </c>
      <c r="BQ11" s="73">
        <f>+IF(OR((R11&gt;'A2'!R13),(R11&lt;'A2'!R14)),111,0)</f>
        <v>111</v>
      </c>
      <c r="BR11" s="73">
        <f>+IF(OR((S11&gt;'A2'!S13),(S11&lt;'A2'!S14)),111,0)</f>
        <v>0</v>
      </c>
      <c r="BS11" s="73">
        <f>+IF(OR((T11&gt;'A2'!T13),(T11&lt;'A2'!T14)),111,0)</f>
        <v>111</v>
      </c>
      <c r="BT11" s="73">
        <f>+IF(OR((U11&gt;'A2'!U13),(U11&lt;'A2'!U14)),111,0)</f>
        <v>111</v>
      </c>
      <c r="BU11" s="73">
        <f>+IF(OR((V11&gt;'A2'!V13),(V11&lt;'A2'!V14)),111,0)</f>
        <v>0</v>
      </c>
      <c r="BV11" s="73">
        <f>+IF(OR((W11&gt;'A2'!W13),(W11&lt;'A2'!W14)),111,0)</f>
        <v>0</v>
      </c>
      <c r="BW11" s="73">
        <f>+IF(OR((X11&gt;'A2'!X13),(X11&lt;'A2'!X14)),111,0)</f>
        <v>0</v>
      </c>
      <c r="BX11" s="73">
        <f>+IF(OR((Y11&gt;'A2'!Y13),(Y11&lt;'A2'!Y14)),111,0)</f>
        <v>111</v>
      </c>
      <c r="BY11" s="73">
        <f>+IF(OR((Z11&gt;'A2'!Z13),(Z11&lt;'A2'!Z14)),111,0)</f>
        <v>111</v>
      </c>
    </row>
    <row r="12" spans="2:77" s="40" customFormat="1" ht="17.100000000000001" customHeight="1">
      <c r="B12" s="446"/>
      <c r="C12" s="447" t="s">
        <v>105</v>
      </c>
      <c r="D12" s="324"/>
      <c r="E12" s="324"/>
      <c r="F12" s="324"/>
      <c r="G12" s="324"/>
      <c r="H12" s="324"/>
      <c r="I12" s="324"/>
      <c r="J12" s="324"/>
      <c r="K12" s="324"/>
      <c r="L12" s="324"/>
      <c r="M12" s="324"/>
      <c r="N12" s="324"/>
      <c r="O12" s="324"/>
      <c r="P12" s="324"/>
      <c r="Q12" s="324"/>
      <c r="R12" s="324"/>
      <c r="S12" s="324"/>
      <c r="T12" s="324"/>
      <c r="U12" s="324"/>
      <c r="V12" s="324"/>
      <c r="W12" s="324"/>
      <c r="X12" s="324"/>
      <c r="Y12" s="324"/>
      <c r="Z12" s="323">
        <f t="shared" ref="Z12:Z17" si="4">SUM(D12:Y12)</f>
        <v>0</v>
      </c>
      <c r="AA12" s="144"/>
      <c r="AB12" s="39"/>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BA12" s="75">
        <f t="shared" si="3"/>
        <v>0</v>
      </c>
      <c r="BC12" s="75">
        <f>+IF((D12&gt;'A2'!D16),111,0)</f>
        <v>0</v>
      </c>
      <c r="BD12" s="75">
        <f>+IF((E12&gt;'A2'!E16),111,0)</f>
        <v>0</v>
      </c>
      <c r="BE12" s="75">
        <f>+IF((F12&gt;'A2'!F16),111,0)</f>
        <v>0</v>
      </c>
      <c r="BF12" s="75">
        <f>+IF((G12&gt;'A2'!G16),111,0)</f>
        <v>0</v>
      </c>
      <c r="BG12" s="75">
        <f>+IF((H12&gt;'A2'!H16),111,0)</f>
        <v>0</v>
      </c>
      <c r="BH12" s="75">
        <f>+IF((I12&gt;'A2'!I16),111,0)</f>
        <v>0</v>
      </c>
      <c r="BI12" s="75">
        <f>+IF((J12&gt;'A2'!J16),111,0)</f>
        <v>0</v>
      </c>
      <c r="BJ12" s="75">
        <f>+IF((K12&gt;'A2'!K16),111,0)</f>
        <v>0</v>
      </c>
      <c r="BK12" s="75">
        <f>+IF((L12&gt;'A2'!L16),111,0)</f>
        <v>0</v>
      </c>
      <c r="BL12" s="75">
        <f>+IF((M12&gt;'A2'!M16),111,0)</f>
        <v>0</v>
      </c>
      <c r="BM12" s="75">
        <f>+IF((N12&gt;'A2'!N16),111,0)</f>
        <v>0</v>
      </c>
      <c r="BN12" s="75">
        <f>+IF((O12&gt;'A2'!O16),111,0)</f>
        <v>0</v>
      </c>
      <c r="BO12" s="75">
        <f>+IF((P12&gt;'A2'!P16),111,0)</f>
        <v>0</v>
      </c>
      <c r="BP12" s="75">
        <f>+IF((Q12&gt;'A2'!Q16),111,0)</f>
        <v>0</v>
      </c>
      <c r="BQ12" s="75">
        <f>+IF((R12&gt;'A2'!R16),111,0)</f>
        <v>0</v>
      </c>
      <c r="BR12" s="75">
        <f>+IF((S12&gt;'A2'!S16),111,0)</f>
        <v>0</v>
      </c>
      <c r="BS12" s="75">
        <f>+IF((T12&gt;'A2'!T16),111,0)</f>
        <v>0</v>
      </c>
      <c r="BT12" s="75">
        <f>+IF((U12&gt;'A2'!U16),111,0)</f>
        <v>0</v>
      </c>
      <c r="BU12" s="75">
        <f>+IF((V12&gt;'A2'!V16),111,0)</f>
        <v>0</v>
      </c>
      <c r="BV12" s="75">
        <f>+IF((W12&gt;'A2'!W16),111,0)</f>
        <v>0</v>
      </c>
      <c r="BW12" s="75">
        <f>+IF((X12&gt;'A2'!X16),111,0)</f>
        <v>0</v>
      </c>
      <c r="BX12" s="75">
        <f>+IF((Y12&gt;'A2'!Y16),111,0)</f>
        <v>0</v>
      </c>
      <c r="BY12" s="75">
        <f>+IF((Z12&gt;'A2'!Z16),111,0)</f>
        <v>0</v>
      </c>
    </row>
    <row r="13" spans="2:77" s="36" customFormat="1" ht="17.100000000000001" customHeight="1">
      <c r="B13" s="445"/>
      <c r="C13" s="198" t="s">
        <v>75</v>
      </c>
      <c r="D13" s="320"/>
      <c r="E13" s="320"/>
      <c r="F13" s="320"/>
      <c r="G13" s="320"/>
      <c r="H13" s="320"/>
      <c r="I13" s="320"/>
      <c r="J13" s="320"/>
      <c r="K13" s="320"/>
      <c r="L13" s="320"/>
      <c r="M13" s="320"/>
      <c r="N13" s="320"/>
      <c r="O13" s="320"/>
      <c r="P13" s="320"/>
      <c r="Q13" s="320"/>
      <c r="R13" s="320"/>
      <c r="S13" s="320"/>
      <c r="T13" s="320"/>
      <c r="U13" s="320"/>
      <c r="V13" s="320"/>
      <c r="W13" s="320"/>
      <c r="X13" s="320"/>
      <c r="Y13" s="320"/>
      <c r="Z13" s="323">
        <f t="shared" si="4"/>
        <v>0</v>
      </c>
      <c r="AA13" s="143"/>
      <c r="AB13" s="35"/>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BA13" s="73">
        <f t="shared" si="3"/>
        <v>0</v>
      </c>
      <c r="BC13" s="73">
        <f>+IF((D13&gt;'A2'!D17),111,0)</f>
        <v>0</v>
      </c>
      <c r="BD13" s="73">
        <f>+IF((E13&gt;'A2'!E17),111,0)</f>
        <v>0</v>
      </c>
      <c r="BE13" s="73">
        <f>+IF((F13&gt;'A2'!F17),111,0)</f>
        <v>0</v>
      </c>
      <c r="BF13" s="73">
        <f>+IF((G13&gt;'A2'!G17),111,0)</f>
        <v>0</v>
      </c>
      <c r="BG13" s="73">
        <f>+IF((H13&gt;'A2'!H17),111,0)</f>
        <v>0</v>
      </c>
      <c r="BH13" s="73">
        <f>+IF((I13&gt;'A2'!I17),111,0)</f>
        <v>0</v>
      </c>
      <c r="BI13" s="73">
        <f>+IF((J13&gt;'A2'!J17),111,0)</f>
        <v>0</v>
      </c>
      <c r="BJ13" s="73">
        <f>+IF((K13&gt;'A2'!K17),111,0)</f>
        <v>0</v>
      </c>
      <c r="BK13" s="73">
        <f>+IF((L13&gt;'A2'!L17),111,0)</f>
        <v>0</v>
      </c>
      <c r="BL13" s="73">
        <f>+IF((M13&gt;'A2'!M17),111,0)</f>
        <v>0</v>
      </c>
      <c r="BM13" s="73">
        <f>+IF((N13&gt;'A2'!N17),111,0)</f>
        <v>0</v>
      </c>
      <c r="BN13" s="73">
        <f>+IF((O13&gt;'A2'!O17),111,0)</f>
        <v>0</v>
      </c>
      <c r="BO13" s="73">
        <f>+IF((P13&gt;'A2'!P17),111,0)</f>
        <v>0</v>
      </c>
      <c r="BP13" s="73">
        <f>+IF((Q13&gt;'A2'!Q17),111,0)</f>
        <v>0</v>
      </c>
      <c r="BQ13" s="73">
        <f>+IF((R13&gt;'A2'!R17),111,0)</f>
        <v>0</v>
      </c>
      <c r="BR13" s="73">
        <f>+IF((S13&gt;'A2'!S17),111,0)</f>
        <v>0</v>
      </c>
      <c r="BS13" s="73">
        <f>+IF((T13&gt;'A2'!T17),111,0)</f>
        <v>0</v>
      </c>
      <c r="BT13" s="73">
        <f>+IF((U13&gt;'A2'!U17),111,0)</f>
        <v>0</v>
      </c>
      <c r="BU13" s="73">
        <f>+IF((V13&gt;'A2'!V17),111,0)</f>
        <v>0</v>
      </c>
      <c r="BV13" s="73">
        <f>+IF((W13&gt;'A2'!W17),111,0)</f>
        <v>0</v>
      </c>
      <c r="BW13" s="73">
        <f>+IF((X13&gt;'A2'!X17),111,0)</f>
        <v>0</v>
      </c>
      <c r="BX13" s="73">
        <f>+IF((Y13&gt;'A2'!Y17),111,0)</f>
        <v>0</v>
      </c>
      <c r="BY13" s="73">
        <f>+IF((Z13&gt;'A2'!Z17),111,0)</f>
        <v>0</v>
      </c>
    </row>
    <row r="14" spans="2:77" s="36" customFormat="1" ht="17.100000000000001" customHeight="1">
      <c r="B14" s="445"/>
      <c r="C14" s="198" t="s">
        <v>190</v>
      </c>
      <c r="D14" s="320"/>
      <c r="E14" s="320"/>
      <c r="F14" s="320"/>
      <c r="G14" s="320"/>
      <c r="H14" s="320"/>
      <c r="I14" s="320"/>
      <c r="J14" s="320"/>
      <c r="K14" s="320"/>
      <c r="L14" s="320"/>
      <c r="M14" s="320"/>
      <c r="N14" s="320"/>
      <c r="O14" s="320"/>
      <c r="P14" s="320"/>
      <c r="Q14" s="320"/>
      <c r="R14" s="320"/>
      <c r="S14" s="320"/>
      <c r="T14" s="320"/>
      <c r="U14" s="320"/>
      <c r="V14" s="320"/>
      <c r="W14" s="320"/>
      <c r="X14" s="320"/>
      <c r="Y14" s="320"/>
      <c r="Z14" s="323">
        <f t="shared" si="4"/>
        <v>0</v>
      </c>
      <c r="AA14" s="143"/>
      <c r="AB14" s="35"/>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BA14" s="73">
        <f t="shared" si="3"/>
        <v>0</v>
      </c>
      <c r="BC14" s="73">
        <f>+IF((D14&gt;'A2'!D18),111,0)</f>
        <v>0</v>
      </c>
      <c r="BD14" s="73">
        <f>+IF((E14&gt;'A2'!E18),111,0)</f>
        <v>0</v>
      </c>
      <c r="BE14" s="73">
        <f>+IF((F14&gt;'A2'!F18),111,0)</f>
        <v>0</v>
      </c>
      <c r="BF14" s="73">
        <f>+IF((G14&gt;'A2'!G18),111,0)</f>
        <v>0</v>
      </c>
      <c r="BG14" s="73">
        <f>+IF((H14&gt;'A2'!H18),111,0)</f>
        <v>0</v>
      </c>
      <c r="BH14" s="73">
        <f>+IF((I14&gt;'A2'!I18),111,0)</f>
        <v>0</v>
      </c>
      <c r="BI14" s="73">
        <f>+IF((J14&gt;'A2'!J18),111,0)</f>
        <v>0</v>
      </c>
      <c r="BJ14" s="73">
        <f>+IF((K14&gt;'A2'!K18),111,0)</f>
        <v>0</v>
      </c>
      <c r="BK14" s="73">
        <f>+IF((L14&gt;'A2'!L18),111,0)</f>
        <v>0</v>
      </c>
      <c r="BL14" s="73">
        <f>+IF((M14&gt;'A2'!M18),111,0)</f>
        <v>0</v>
      </c>
      <c r="BM14" s="73">
        <f>+IF((N14&gt;'A2'!N18),111,0)</f>
        <v>0</v>
      </c>
      <c r="BN14" s="73">
        <f>+IF((O14&gt;'A2'!O18),111,0)</f>
        <v>0</v>
      </c>
      <c r="BO14" s="73">
        <f>+IF((P14&gt;'A2'!P18),111,0)</f>
        <v>0</v>
      </c>
      <c r="BP14" s="73">
        <f>+IF((Q14&gt;'A2'!Q18),111,0)</f>
        <v>0</v>
      </c>
      <c r="BQ14" s="73">
        <f>+IF((R14&gt;'A2'!R18),111,0)</f>
        <v>0</v>
      </c>
      <c r="BR14" s="73">
        <f>+IF((S14&gt;'A2'!S18),111,0)</f>
        <v>0</v>
      </c>
      <c r="BS14" s="73">
        <f>+IF((T14&gt;'A2'!T18),111,0)</f>
        <v>0</v>
      </c>
      <c r="BT14" s="73">
        <f>+IF((U14&gt;'A2'!U18),111,0)</f>
        <v>0</v>
      </c>
      <c r="BU14" s="73">
        <f>+IF((V14&gt;'A2'!V18),111,0)</f>
        <v>0</v>
      </c>
      <c r="BV14" s="73">
        <f>+IF((W14&gt;'A2'!W18),111,0)</f>
        <v>0</v>
      </c>
      <c r="BW14" s="73">
        <f>+IF((X14&gt;'A2'!X18),111,0)</f>
        <v>0</v>
      </c>
      <c r="BX14" s="73">
        <f>+IF((Y14&gt;'A2'!Y18),111,0)</f>
        <v>0</v>
      </c>
      <c r="BY14" s="73">
        <f>+IF((Z14&gt;'A2'!Z18),111,0)</f>
        <v>0</v>
      </c>
    </row>
    <row r="15" spans="2:77" s="36" customFormat="1" ht="17.100000000000001" customHeight="1">
      <c r="B15" s="445"/>
      <c r="C15" s="198" t="s">
        <v>106</v>
      </c>
      <c r="D15" s="320"/>
      <c r="E15" s="320"/>
      <c r="F15" s="320"/>
      <c r="G15" s="320"/>
      <c r="H15" s="320"/>
      <c r="I15" s="320"/>
      <c r="J15" s="320"/>
      <c r="K15" s="320"/>
      <c r="L15" s="320"/>
      <c r="M15" s="320"/>
      <c r="N15" s="320"/>
      <c r="O15" s="320"/>
      <c r="P15" s="320"/>
      <c r="Q15" s="320"/>
      <c r="R15" s="320"/>
      <c r="S15" s="320"/>
      <c r="T15" s="320"/>
      <c r="U15" s="320"/>
      <c r="V15" s="320"/>
      <c r="W15" s="320"/>
      <c r="X15" s="320"/>
      <c r="Y15" s="320"/>
      <c r="Z15" s="323">
        <f t="shared" si="4"/>
        <v>0</v>
      </c>
      <c r="AA15" s="143"/>
      <c r="AB15" s="35"/>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BA15" s="73">
        <f t="shared" si="3"/>
        <v>0</v>
      </c>
      <c r="BC15" s="73">
        <f>+IF((D15&gt;'A2'!D19),111,0)</f>
        <v>0</v>
      </c>
      <c r="BD15" s="73">
        <f>+IF((E15&gt;'A2'!E19),111,0)</f>
        <v>0</v>
      </c>
      <c r="BE15" s="73">
        <f>+IF((F15&gt;'A2'!F19),111,0)</f>
        <v>0</v>
      </c>
      <c r="BF15" s="73">
        <f>+IF((G15&gt;'A2'!G19),111,0)</f>
        <v>0</v>
      </c>
      <c r="BG15" s="73">
        <f>+IF((H15&gt;'A2'!H19),111,0)</f>
        <v>0</v>
      </c>
      <c r="BH15" s="73">
        <f>+IF((I15&gt;'A2'!I19),111,0)</f>
        <v>0</v>
      </c>
      <c r="BI15" s="73">
        <f>+IF((J15&gt;'A2'!J19),111,0)</f>
        <v>0</v>
      </c>
      <c r="BJ15" s="73">
        <f>+IF((K15&gt;'A2'!K19),111,0)</f>
        <v>0</v>
      </c>
      <c r="BK15" s="73">
        <f>+IF((L15&gt;'A2'!L19),111,0)</f>
        <v>0</v>
      </c>
      <c r="BL15" s="73">
        <f>+IF((M15&gt;'A2'!M19),111,0)</f>
        <v>0</v>
      </c>
      <c r="BM15" s="73">
        <f>+IF((N15&gt;'A2'!N19),111,0)</f>
        <v>0</v>
      </c>
      <c r="BN15" s="73">
        <f>+IF((O15&gt;'A2'!O19),111,0)</f>
        <v>0</v>
      </c>
      <c r="BO15" s="73">
        <f>+IF((P15&gt;'A2'!P19),111,0)</f>
        <v>0</v>
      </c>
      <c r="BP15" s="73">
        <f>+IF((Q15&gt;'A2'!Q19),111,0)</f>
        <v>0</v>
      </c>
      <c r="BQ15" s="73">
        <f>+IF((R15&gt;'A2'!R19),111,0)</f>
        <v>0</v>
      </c>
      <c r="BR15" s="73">
        <f>+IF((S15&gt;'A2'!S19),111,0)</f>
        <v>0</v>
      </c>
      <c r="BS15" s="73">
        <f>+IF((T15&gt;'A2'!T19),111,0)</f>
        <v>0</v>
      </c>
      <c r="BT15" s="73">
        <f>+IF((U15&gt;'A2'!U19),111,0)</f>
        <v>0</v>
      </c>
      <c r="BU15" s="73">
        <f>+IF((V15&gt;'A2'!V19),111,0)</f>
        <v>0</v>
      </c>
      <c r="BV15" s="73">
        <f>+IF((W15&gt;'A2'!W19),111,0)</f>
        <v>0</v>
      </c>
      <c r="BW15" s="73">
        <f>+IF((X15&gt;'A2'!X19),111,0)</f>
        <v>0</v>
      </c>
      <c r="BX15" s="73">
        <f>+IF((Y15&gt;'A2'!Y19),111,0)</f>
        <v>0</v>
      </c>
      <c r="BY15" s="73">
        <f>+IF((Z15&gt;'A2'!Z19),111,0)</f>
        <v>0</v>
      </c>
    </row>
    <row r="16" spans="2:77" s="36" customFormat="1" ht="17.100000000000001" customHeight="1">
      <c r="B16" s="445"/>
      <c r="C16" s="451" t="s">
        <v>53</v>
      </c>
      <c r="D16" s="320"/>
      <c r="E16" s="320"/>
      <c r="F16" s="320"/>
      <c r="G16" s="320"/>
      <c r="H16" s="320"/>
      <c r="I16" s="320"/>
      <c r="J16" s="320"/>
      <c r="K16" s="320"/>
      <c r="L16" s="320"/>
      <c r="M16" s="320"/>
      <c r="N16" s="320"/>
      <c r="O16" s="320"/>
      <c r="P16" s="320"/>
      <c r="Q16" s="320"/>
      <c r="R16" s="320"/>
      <c r="S16" s="320"/>
      <c r="T16" s="320"/>
      <c r="U16" s="320"/>
      <c r="V16" s="320"/>
      <c r="W16" s="320"/>
      <c r="X16" s="320"/>
      <c r="Y16" s="320"/>
      <c r="Z16" s="323">
        <f t="shared" si="4"/>
        <v>0</v>
      </c>
      <c r="AA16" s="143"/>
      <c r="AB16" s="35"/>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BA16" s="73">
        <f t="shared" si="3"/>
        <v>0</v>
      </c>
      <c r="BC16" s="73">
        <f>+IF((D16&gt;'A2'!D20),111,0)</f>
        <v>0</v>
      </c>
      <c r="BD16" s="73">
        <f>+IF((E16&gt;'A2'!E20),111,0)</f>
        <v>0</v>
      </c>
      <c r="BE16" s="73">
        <f>+IF((F16&gt;'A2'!F20),111,0)</f>
        <v>0</v>
      </c>
      <c r="BF16" s="73">
        <f>+IF((G16&gt;'A2'!G20),111,0)</f>
        <v>0</v>
      </c>
      <c r="BG16" s="73">
        <f>+IF((H16&gt;'A2'!H20),111,0)</f>
        <v>0</v>
      </c>
      <c r="BH16" s="73">
        <f>+IF((I16&gt;'A2'!I20),111,0)</f>
        <v>0</v>
      </c>
      <c r="BI16" s="73">
        <f>+IF((J16&gt;'A2'!J20),111,0)</f>
        <v>0</v>
      </c>
      <c r="BJ16" s="73">
        <f>+IF((K16&gt;'A2'!K20),111,0)</f>
        <v>0</v>
      </c>
      <c r="BK16" s="73">
        <f>+IF((L16&gt;'A2'!L20),111,0)</f>
        <v>0</v>
      </c>
      <c r="BL16" s="73">
        <f>+IF((M16&gt;'A2'!M20),111,0)</f>
        <v>0</v>
      </c>
      <c r="BM16" s="73">
        <f>+IF((N16&gt;'A2'!N20),111,0)</f>
        <v>0</v>
      </c>
      <c r="BN16" s="73">
        <f>+IF((O16&gt;'A2'!O20),111,0)</f>
        <v>0</v>
      </c>
      <c r="BO16" s="73">
        <f>+IF((P16&gt;'A2'!P20),111,0)</f>
        <v>0</v>
      </c>
      <c r="BP16" s="73">
        <f>+IF((Q16&gt;'A2'!Q20),111,0)</f>
        <v>0</v>
      </c>
      <c r="BQ16" s="73">
        <f>+IF((R16&gt;'A2'!R20),111,0)</f>
        <v>0</v>
      </c>
      <c r="BR16" s="73">
        <f>+IF((S16&gt;'A2'!S20),111,0)</f>
        <v>0</v>
      </c>
      <c r="BS16" s="73">
        <f>+IF((T16&gt;'A2'!T20),111,0)</f>
        <v>0</v>
      </c>
      <c r="BT16" s="73">
        <f>+IF((U16&gt;'A2'!U20),111,0)</f>
        <v>0</v>
      </c>
      <c r="BU16" s="73">
        <f>+IF((V16&gt;'A2'!V20),111,0)</f>
        <v>0</v>
      </c>
      <c r="BV16" s="73">
        <f>+IF((W16&gt;'A2'!W20),111,0)</f>
        <v>0</v>
      </c>
      <c r="BW16" s="73">
        <f>+IF((X16&gt;'A2'!X20),111,0)</f>
        <v>0</v>
      </c>
      <c r="BX16" s="73">
        <f>+IF((Y16&gt;'A2'!Y20),111,0)</f>
        <v>0</v>
      </c>
      <c r="BY16" s="73">
        <f>+IF((Z16&gt;'A2'!Z20),111,0)</f>
        <v>0</v>
      </c>
    </row>
    <row r="17" spans="2:77" s="36" customFormat="1" ht="17.100000000000001" customHeight="1">
      <c r="B17" s="445"/>
      <c r="C17" s="448" t="s">
        <v>162</v>
      </c>
      <c r="D17" s="320"/>
      <c r="E17" s="320"/>
      <c r="F17" s="320"/>
      <c r="G17" s="320"/>
      <c r="H17" s="320"/>
      <c r="I17" s="320"/>
      <c r="J17" s="320"/>
      <c r="K17" s="320"/>
      <c r="L17" s="320"/>
      <c r="M17" s="320"/>
      <c r="N17" s="320"/>
      <c r="O17" s="320"/>
      <c r="P17" s="320"/>
      <c r="Q17" s="320"/>
      <c r="R17" s="320"/>
      <c r="S17" s="320"/>
      <c r="T17" s="320"/>
      <c r="U17" s="320"/>
      <c r="V17" s="320"/>
      <c r="W17" s="320"/>
      <c r="X17" s="320"/>
      <c r="Y17" s="320"/>
      <c r="Z17" s="323">
        <f t="shared" si="4"/>
        <v>0</v>
      </c>
      <c r="AA17" s="143"/>
      <c r="AB17" s="35"/>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BA17" s="73">
        <f t="shared" si="3"/>
        <v>0</v>
      </c>
      <c r="BC17" s="73">
        <f>+IF((D17&gt;'A2'!D21),111,0)</f>
        <v>0</v>
      </c>
      <c r="BD17" s="73">
        <f>+IF((E17&gt;'A2'!E21),111,0)</f>
        <v>0</v>
      </c>
      <c r="BE17" s="73">
        <f>+IF((F17&gt;'A2'!F21),111,0)</f>
        <v>0</v>
      </c>
      <c r="BF17" s="73">
        <f>+IF((G17&gt;'A2'!G21),111,0)</f>
        <v>0</v>
      </c>
      <c r="BG17" s="73">
        <f>+IF((H17&gt;'A2'!H21),111,0)</f>
        <v>0</v>
      </c>
      <c r="BH17" s="73">
        <f>+IF((I17&gt;'A2'!I21),111,0)</f>
        <v>0</v>
      </c>
      <c r="BI17" s="73">
        <f>+IF((J17&gt;'A2'!J21),111,0)</f>
        <v>0</v>
      </c>
      <c r="BJ17" s="73">
        <f>+IF((K17&gt;'A2'!K21),111,0)</f>
        <v>0</v>
      </c>
      <c r="BK17" s="73">
        <f>+IF((L17&gt;'A2'!L21),111,0)</f>
        <v>0</v>
      </c>
      <c r="BL17" s="73">
        <f>+IF((M17&gt;'A2'!M21),111,0)</f>
        <v>0</v>
      </c>
      <c r="BM17" s="73">
        <f>+IF((N17&gt;'A2'!N21),111,0)</f>
        <v>0</v>
      </c>
      <c r="BN17" s="73">
        <f>+IF((O17&gt;'A2'!O21),111,0)</f>
        <v>0</v>
      </c>
      <c r="BO17" s="73">
        <f>+IF((P17&gt;'A2'!P21),111,0)</f>
        <v>0</v>
      </c>
      <c r="BP17" s="73">
        <f>+IF((Q17&gt;'A2'!Q21),111,0)</f>
        <v>0</v>
      </c>
      <c r="BQ17" s="73">
        <f>+IF((R17&gt;'A2'!R21),111,0)</f>
        <v>0</v>
      </c>
      <c r="BR17" s="73">
        <f>+IF((S17&gt;'A2'!S21),111,0)</f>
        <v>0</v>
      </c>
      <c r="BS17" s="73">
        <f>+IF((T17&gt;'A2'!T21),111,0)</f>
        <v>0</v>
      </c>
      <c r="BT17" s="73">
        <f>+IF((U17&gt;'A2'!U21),111,0)</f>
        <v>0</v>
      </c>
      <c r="BU17" s="73">
        <f>+IF((V17&gt;'A2'!V21),111,0)</f>
        <v>0</v>
      </c>
      <c r="BV17" s="73">
        <f>+IF((W17&gt;'A2'!W21),111,0)</f>
        <v>0</v>
      </c>
      <c r="BW17" s="73">
        <f>+IF((X17&gt;'A2'!X21),111,0)</f>
        <v>0</v>
      </c>
      <c r="BX17" s="73">
        <f>+IF((Y17&gt;'A2'!Y21),111,0)</f>
        <v>0</v>
      </c>
      <c r="BY17" s="73">
        <f>+IF((Z17&gt;'A2'!Z21),111,0)</f>
        <v>0</v>
      </c>
    </row>
    <row r="18" spans="2:77" s="40" customFormat="1" ht="17.100000000000001" customHeight="1">
      <c r="B18" s="446"/>
      <c r="C18" s="195" t="s">
        <v>12</v>
      </c>
      <c r="D18" s="324"/>
      <c r="E18" s="324"/>
      <c r="F18" s="324"/>
      <c r="G18" s="324"/>
      <c r="H18" s="324"/>
      <c r="I18" s="324"/>
      <c r="J18" s="324"/>
      <c r="K18" s="324"/>
      <c r="L18" s="324"/>
      <c r="M18" s="324"/>
      <c r="N18" s="324"/>
      <c r="O18" s="324"/>
      <c r="P18" s="324"/>
      <c r="Q18" s="324"/>
      <c r="R18" s="324"/>
      <c r="S18" s="324"/>
      <c r="T18" s="324"/>
      <c r="U18" s="324"/>
      <c r="V18" s="324"/>
      <c r="W18" s="324"/>
      <c r="X18" s="324"/>
      <c r="Y18" s="324"/>
      <c r="Z18" s="323">
        <f t="shared" ref="Z18:Z23" si="5">SUM(D18:Y18)</f>
        <v>0</v>
      </c>
      <c r="AA18" s="143"/>
      <c r="AB18" s="39"/>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BA18" s="75">
        <f t="shared" si="3"/>
        <v>0</v>
      </c>
      <c r="BC18" s="73">
        <f>+IF(OR((D18&gt;'A2'!D22),(D18&lt;'A2'!D23)),111,0)</f>
        <v>111</v>
      </c>
      <c r="BD18" s="73">
        <f>+IF(OR((E18&gt;'A2'!E22),(E18&lt;'A2'!E23)),111,0)</f>
        <v>0</v>
      </c>
      <c r="BE18" s="73">
        <f>+IF(OR((F18&gt;'A2'!F22),(F18&lt;'A2'!F23)),111,0)</f>
        <v>111</v>
      </c>
      <c r="BF18" s="73">
        <f>+IF(OR((G18&gt;'A2'!G22),(G18&lt;'A2'!G23)),111,0)</f>
        <v>111</v>
      </c>
      <c r="BG18" s="73">
        <f>+IF(OR((H18&gt;'A2'!H22),(H18&lt;'A2'!H23)),111,0)</f>
        <v>111</v>
      </c>
      <c r="BH18" s="73">
        <f>+IF(OR((I18&gt;'A2'!I22),(I18&lt;'A2'!I23)),111,0)</f>
        <v>111</v>
      </c>
      <c r="BI18" s="73">
        <f>+IF(OR((J18&gt;'A2'!J22),(J18&lt;'A2'!J23)),111,0)</f>
        <v>111</v>
      </c>
      <c r="BJ18" s="73">
        <f>+IF(OR((K18&gt;'A2'!K22),(K18&lt;'A2'!K23)),111,0)</f>
        <v>111</v>
      </c>
      <c r="BK18" s="73">
        <f>+IF(OR((L18&gt;'A2'!L22),(L18&lt;'A2'!L23)),111,0)</f>
        <v>0</v>
      </c>
      <c r="BL18" s="73">
        <f>+IF(OR((M18&gt;'A2'!M22),(M18&lt;'A2'!M23)),111,0)</f>
        <v>111</v>
      </c>
      <c r="BM18" s="73">
        <f>+IF(OR((N18&gt;'A2'!N22),(N18&lt;'A2'!N23)),111,0)</f>
        <v>0</v>
      </c>
      <c r="BN18" s="73">
        <f>+IF(OR((O18&gt;'A2'!O22),(O18&lt;'A2'!O23)),111,0)</f>
        <v>0</v>
      </c>
      <c r="BO18" s="73">
        <f>+IF(OR((P18&gt;'A2'!P22),(P18&lt;'A2'!P23)),111,0)</f>
        <v>111</v>
      </c>
      <c r="BP18" s="73">
        <f>+IF(OR((Q18&gt;'A2'!Q22),(Q18&lt;'A2'!Q23)),111,0)</f>
        <v>111</v>
      </c>
      <c r="BQ18" s="73">
        <f>+IF(OR((R18&gt;'A2'!R22),(R18&lt;'A2'!R23)),111,0)</f>
        <v>111</v>
      </c>
      <c r="BR18" s="73">
        <f>+IF(OR((S18&gt;'A2'!S22),(S18&lt;'A2'!S23)),111,0)</f>
        <v>0</v>
      </c>
      <c r="BS18" s="73">
        <f>+IF(OR((T18&gt;'A2'!T22),(T18&lt;'A2'!T23)),111,0)</f>
        <v>111</v>
      </c>
      <c r="BT18" s="73">
        <f>+IF(OR((U18&gt;'A2'!U22),(U18&lt;'A2'!U23)),111,0)</f>
        <v>111</v>
      </c>
      <c r="BU18" s="73">
        <f>+IF(OR((V18&gt;'A2'!V22),(V18&lt;'A2'!V23)),111,0)</f>
        <v>0</v>
      </c>
      <c r="BV18" s="73">
        <f>+IF(OR((W18&gt;'A2'!W22),(W18&lt;'A2'!W23)),111,0)</f>
        <v>0</v>
      </c>
      <c r="BW18" s="73">
        <f>+IF(OR((X18&gt;'A2'!X22),(X18&lt;'A2'!X23)),111,0)</f>
        <v>111</v>
      </c>
      <c r="BX18" s="73">
        <f>+IF(OR((Y18&gt;'A2'!Y22),(Y18&lt;'A2'!Y23)),111,0)</f>
        <v>111</v>
      </c>
      <c r="BY18" s="73">
        <f>+IF(OR((Z18&gt;'A2'!Z22),(Z18&lt;'A2'!Z23)),111,0)</f>
        <v>111</v>
      </c>
    </row>
    <row r="19" spans="2:77" s="40" customFormat="1" ht="20.100000000000001" customHeight="1">
      <c r="B19" s="449"/>
      <c r="C19" s="195" t="s">
        <v>54</v>
      </c>
      <c r="D19" s="325">
        <f>SUM(D10:D11,D18)</f>
        <v>0</v>
      </c>
      <c r="E19" s="325">
        <f t="shared" ref="E19:Y19" si="6">SUM(E10:E11,E18)</f>
        <v>0</v>
      </c>
      <c r="F19" s="325">
        <f t="shared" si="6"/>
        <v>0</v>
      </c>
      <c r="G19" s="325">
        <f t="shared" si="6"/>
        <v>0</v>
      </c>
      <c r="H19" s="325">
        <f t="shared" si="6"/>
        <v>0</v>
      </c>
      <c r="I19" s="325">
        <f t="shared" si="6"/>
        <v>0</v>
      </c>
      <c r="J19" s="325">
        <f t="shared" si="6"/>
        <v>0</v>
      </c>
      <c r="K19" s="325">
        <f t="shared" si="6"/>
        <v>0</v>
      </c>
      <c r="L19" s="325">
        <f t="shared" si="6"/>
        <v>0</v>
      </c>
      <c r="M19" s="325">
        <f t="shared" si="6"/>
        <v>0</v>
      </c>
      <c r="N19" s="325">
        <f t="shared" si="6"/>
        <v>0</v>
      </c>
      <c r="O19" s="325">
        <f t="shared" si="6"/>
        <v>0</v>
      </c>
      <c r="P19" s="325">
        <f t="shared" si="6"/>
        <v>0</v>
      </c>
      <c r="Q19" s="325">
        <f t="shared" si="6"/>
        <v>0</v>
      </c>
      <c r="R19" s="325">
        <f t="shared" si="6"/>
        <v>0</v>
      </c>
      <c r="S19" s="325">
        <f t="shared" si="6"/>
        <v>0</v>
      </c>
      <c r="T19" s="325">
        <f t="shared" si="6"/>
        <v>0</v>
      </c>
      <c r="U19" s="325">
        <f t="shared" si="6"/>
        <v>0</v>
      </c>
      <c r="V19" s="325">
        <f t="shared" si="6"/>
        <v>0</v>
      </c>
      <c r="W19" s="325">
        <f t="shared" si="6"/>
        <v>0</v>
      </c>
      <c r="X19" s="325">
        <f t="shared" si="6"/>
        <v>0</v>
      </c>
      <c r="Y19" s="325">
        <f t="shared" si="6"/>
        <v>0</v>
      </c>
      <c r="Z19" s="323">
        <f t="shared" si="5"/>
        <v>0</v>
      </c>
      <c r="AA19" s="104"/>
      <c r="AB19" s="39"/>
      <c r="AC19" s="75">
        <f>+D19-D10-D11-D18</f>
        <v>0</v>
      </c>
      <c r="AD19" s="75">
        <f t="shared" ref="AD19:AY19" si="7">+E19-E10-E11-E18</f>
        <v>0</v>
      </c>
      <c r="AE19" s="75">
        <f t="shared" si="7"/>
        <v>0</v>
      </c>
      <c r="AF19" s="75">
        <f t="shared" si="7"/>
        <v>0</v>
      </c>
      <c r="AG19" s="75">
        <f t="shared" si="7"/>
        <v>0</v>
      </c>
      <c r="AH19" s="75">
        <f t="shared" si="7"/>
        <v>0</v>
      </c>
      <c r="AI19" s="75">
        <f t="shared" si="7"/>
        <v>0</v>
      </c>
      <c r="AJ19" s="75">
        <f t="shared" si="7"/>
        <v>0</v>
      </c>
      <c r="AK19" s="75">
        <f t="shared" si="7"/>
        <v>0</v>
      </c>
      <c r="AL19" s="75">
        <f t="shared" si="7"/>
        <v>0</v>
      </c>
      <c r="AM19" s="75">
        <f t="shared" si="7"/>
        <v>0</v>
      </c>
      <c r="AN19" s="75">
        <f t="shared" si="7"/>
        <v>0</v>
      </c>
      <c r="AO19" s="75">
        <f t="shared" si="7"/>
        <v>0</v>
      </c>
      <c r="AP19" s="75">
        <f t="shared" si="7"/>
        <v>0</v>
      </c>
      <c r="AQ19" s="75">
        <f t="shared" si="7"/>
        <v>0</v>
      </c>
      <c r="AR19" s="75">
        <f t="shared" si="7"/>
        <v>0</v>
      </c>
      <c r="AS19" s="75">
        <f t="shared" si="7"/>
        <v>0</v>
      </c>
      <c r="AT19" s="75">
        <f t="shared" si="7"/>
        <v>0</v>
      </c>
      <c r="AU19" s="75">
        <f t="shared" si="7"/>
        <v>0</v>
      </c>
      <c r="AV19" s="75">
        <f t="shared" si="7"/>
        <v>0</v>
      </c>
      <c r="AW19" s="75">
        <f t="shared" si="7"/>
        <v>0</v>
      </c>
      <c r="AX19" s="75">
        <f t="shared" si="7"/>
        <v>0</v>
      </c>
      <c r="AY19" s="75">
        <f t="shared" si="7"/>
        <v>0</v>
      </c>
      <c r="AZ19" s="104"/>
      <c r="BA19" s="75">
        <f t="shared" si="3"/>
        <v>0</v>
      </c>
      <c r="BC19" s="75">
        <f>+IF((D19&gt;'A2'!D25),111,0)</f>
        <v>0</v>
      </c>
      <c r="BD19" s="75">
        <f>+IF((E19&gt;'A2'!E25),111,0)</f>
        <v>0</v>
      </c>
      <c r="BE19" s="75">
        <f>+IF((F19&gt;'A2'!F25),111,0)</f>
        <v>0</v>
      </c>
      <c r="BF19" s="75">
        <f>+IF((G19&gt;'A2'!G25),111,0)</f>
        <v>0</v>
      </c>
      <c r="BG19" s="75">
        <f>+IF((H19&gt;'A2'!H25),111,0)</f>
        <v>0</v>
      </c>
      <c r="BH19" s="75">
        <f>+IF((I19&gt;'A2'!I25),111,0)</f>
        <v>0</v>
      </c>
      <c r="BI19" s="75">
        <f>+IF((J19&gt;'A2'!J25),111,0)</f>
        <v>0</v>
      </c>
      <c r="BJ19" s="75">
        <f>+IF((K19&gt;'A2'!K25),111,0)</f>
        <v>0</v>
      </c>
      <c r="BK19" s="75">
        <f>+IF((L19&gt;'A2'!L25),111,0)</f>
        <v>0</v>
      </c>
      <c r="BL19" s="75">
        <f>+IF((M19&gt;'A2'!M25),111,0)</f>
        <v>0</v>
      </c>
      <c r="BM19" s="75">
        <f>+IF((N19&gt;'A2'!N25),111,0)</f>
        <v>0</v>
      </c>
      <c r="BN19" s="75">
        <f>+IF((O19&gt;'A2'!O25),111,0)</f>
        <v>0</v>
      </c>
      <c r="BO19" s="75">
        <f>+IF((P19&gt;'A2'!P25),111,0)</f>
        <v>0</v>
      </c>
      <c r="BP19" s="75">
        <f>+IF((Q19&gt;'A2'!Q25),111,0)</f>
        <v>0</v>
      </c>
      <c r="BQ19" s="75">
        <f>+IF((R19&gt;'A2'!R25),111,0)</f>
        <v>0</v>
      </c>
      <c r="BR19" s="75">
        <f>+IF((S19&gt;'A2'!S25),111,0)</f>
        <v>0</v>
      </c>
      <c r="BS19" s="75">
        <f>+IF((T19&gt;'A2'!T25),111,0)</f>
        <v>0</v>
      </c>
      <c r="BT19" s="75">
        <f>+IF((U19&gt;'A2'!U25),111,0)</f>
        <v>0</v>
      </c>
      <c r="BU19" s="75">
        <f>+IF((V19&gt;'A2'!V25),111,0)</f>
        <v>0</v>
      </c>
      <c r="BV19" s="75">
        <f>+IF((W19&gt;'A2'!W25),111,0)</f>
        <v>0</v>
      </c>
      <c r="BW19" s="75">
        <f>+IF((X19&gt;'A2'!X25),111,0)</f>
        <v>0</v>
      </c>
      <c r="BX19" s="75">
        <f>+IF((Y19&gt;'A2'!Y25),111,0)</f>
        <v>0</v>
      </c>
      <c r="BY19" s="75">
        <f>+IF((Z19&gt;'A2'!Z25),111,0)</f>
        <v>0</v>
      </c>
    </row>
    <row r="20" spans="2:77" s="88" customFormat="1" ht="17.100000000000001" customHeight="1">
      <c r="B20" s="316"/>
      <c r="C20" s="317" t="s">
        <v>174</v>
      </c>
      <c r="D20" s="326"/>
      <c r="E20" s="326"/>
      <c r="F20" s="326"/>
      <c r="G20" s="326"/>
      <c r="H20" s="326"/>
      <c r="I20" s="326"/>
      <c r="J20" s="326"/>
      <c r="K20" s="326"/>
      <c r="L20" s="326"/>
      <c r="M20" s="326"/>
      <c r="N20" s="326"/>
      <c r="O20" s="326"/>
      <c r="P20" s="326"/>
      <c r="Q20" s="326"/>
      <c r="R20" s="326"/>
      <c r="S20" s="326"/>
      <c r="T20" s="326"/>
      <c r="U20" s="326"/>
      <c r="V20" s="326"/>
      <c r="W20" s="326"/>
      <c r="X20" s="326"/>
      <c r="Y20" s="326"/>
      <c r="Z20" s="327">
        <f t="shared" si="5"/>
        <v>0</v>
      </c>
      <c r="AA20" s="232"/>
      <c r="AB20" s="87"/>
      <c r="AC20" s="84">
        <f>+IF((D20&gt;D19),111,0)</f>
        <v>0</v>
      </c>
      <c r="AD20" s="84">
        <f t="shared" ref="AD20:AY20" si="8">+IF((E20&gt;E19),111,0)</f>
        <v>0</v>
      </c>
      <c r="AE20" s="84">
        <f t="shared" si="8"/>
        <v>0</v>
      </c>
      <c r="AF20" s="84">
        <f t="shared" si="8"/>
        <v>0</v>
      </c>
      <c r="AG20" s="84">
        <f t="shared" si="8"/>
        <v>0</v>
      </c>
      <c r="AH20" s="84">
        <f t="shared" si="8"/>
        <v>0</v>
      </c>
      <c r="AI20" s="84">
        <f t="shared" si="8"/>
        <v>0</v>
      </c>
      <c r="AJ20" s="84">
        <f t="shared" si="8"/>
        <v>0</v>
      </c>
      <c r="AK20" s="84">
        <f t="shared" si="8"/>
        <v>0</v>
      </c>
      <c r="AL20" s="84">
        <f t="shared" si="8"/>
        <v>0</v>
      </c>
      <c r="AM20" s="84">
        <f t="shared" si="8"/>
        <v>0</v>
      </c>
      <c r="AN20" s="84">
        <f t="shared" si="8"/>
        <v>0</v>
      </c>
      <c r="AO20" s="84">
        <f t="shared" si="8"/>
        <v>0</v>
      </c>
      <c r="AP20" s="84">
        <f t="shared" si="8"/>
        <v>0</v>
      </c>
      <c r="AQ20" s="84">
        <f t="shared" si="8"/>
        <v>0</v>
      </c>
      <c r="AR20" s="84">
        <f t="shared" si="8"/>
        <v>0</v>
      </c>
      <c r="AS20" s="84">
        <f t="shared" si="8"/>
        <v>0</v>
      </c>
      <c r="AT20" s="84">
        <f t="shared" si="8"/>
        <v>0</v>
      </c>
      <c r="AU20" s="84">
        <f t="shared" si="8"/>
        <v>0</v>
      </c>
      <c r="AV20" s="84">
        <f t="shared" si="8"/>
        <v>0</v>
      </c>
      <c r="AW20" s="84">
        <f t="shared" si="8"/>
        <v>0</v>
      </c>
      <c r="AX20" s="84">
        <f t="shared" si="8"/>
        <v>0</v>
      </c>
      <c r="AY20" s="84">
        <f t="shared" si="8"/>
        <v>0</v>
      </c>
      <c r="AZ20" s="232"/>
      <c r="BA20" s="84">
        <f t="shared" si="3"/>
        <v>0</v>
      </c>
      <c r="BC20" s="84">
        <f>+IF((D20&gt;'A2'!D26),111,0)</f>
        <v>0</v>
      </c>
      <c r="BD20" s="84">
        <f>+IF((E20&gt;'A2'!E26),111,0)</f>
        <v>0</v>
      </c>
      <c r="BE20" s="84">
        <f>+IF((F20&gt;'A2'!F26),111,0)</f>
        <v>0</v>
      </c>
      <c r="BF20" s="84">
        <f>+IF((G20&gt;'A2'!G26),111,0)</f>
        <v>0</v>
      </c>
      <c r="BG20" s="84">
        <f>+IF((H20&gt;'A2'!H26),111,0)</f>
        <v>0</v>
      </c>
      <c r="BH20" s="84">
        <f>+IF((I20&gt;'A2'!I26),111,0)</f>
        <v>0</v>
      </c>
      <c r="BI20" s="84">
        <f>+IF((J20&gt;'A2'!J26),111,0)</f>
        <v>0</v>
      </c>
      <c r="BJ20" s="84">
        <f>+IF((K20&gt;'A2'!K26),111,0)</f>
        <v>0</v>
      </c>
      <c r="BK20" s="84">
        <f>+IF((L20&gt;'A2'!L26),111,0)</f>
        <v>0</v>
      </c>
      <c r="BL20" s="84">
        <f>+IF((M20&gt;'A2'!M26),111,0)</f>
        <v>0</v>
      </c>
      <c r="BM20" s="84">
        <f>+IF((N20&gt;'A2'!N26),111,0)</f>
        <v>0</v>
      </c>
      <c r="BN20" s="84">
        <f>+IF((O20&gt;'A2'!O26),111,0)</f>
        <v>0</v>
      </c>
      <c r="BO20" s="84">
        <f>+IF((P20&gt;'A2'!P26),111,0)</f>
        <v>0</v>
      </c>
      <c r="BP20" s="84">
        <f>+IF((Q20&gt;'A2'!Q26),111,0)</f>
        <v>0</v>
      </c>
      <c r="BQ20" s="84">
        <f>+IF((R20&gt;'A2'!R26),111,0)</f>
        <v>0</v>
      </c>
      <c r="BR20" s="84">
        <f>+IF((S20&gt;'A2'!S26),111,0)</f>
        <v>0</v>
      </c>
      <c r="BS20" s="84">
        <f>+IF((T20&gt;'A2'!T26),111,0)</f>
        <v>0</v>
      </c>
      <c r="BT20" s="84">
        <f>+IF((U20&gt;'A2'!U26),111,0)</f>
        <v>0</v>
      </c>
      <c r="BU20" s="84">
        <f>+IF((V20&gt;'A2'!V26),111,0)</f>
        <v>0</v>
      </c>
      <c r="BV20" s="84">
        <f>+IF((W20&gt;'A2'!W26),111,0)</f>
        <v>0</v>
      </c>
      <c r="BW20" s="84">
        <f>+IF((X20&gt;'A2'!X26),111,0)</f>
        <v>0</v>
      </c>
      <c r="BX20" s="84">
        <f>+IF((Y20&gt;'A2'!Y26),111,0)</f>
        <v>0</v>
      </c>
      <c r="BY20" s="84">
        <f>+IF((Z20&gt;'A2'!Z26),111,0)</f>
        <v>0</v>
      </c>
    </row>
    <row r="21" spans="2:77" s="88" customFormat="1" ht="17.100000000000001" customHeight="1">
      <c r="B21" s="318"/>
      <c r="C21" s="319" t="s">
        <v>175</v>
      </c>
      <c r="D21" s="328"/>
      <c r="E21" s="328"/>
      <c r="F21" s="328"/>
      <c r="G21" s="328"/>
      <c r="H21" s="328"/>
      <c r="I21" s="328"/>
      <c r="J21" s="328"/>
      <c r="K21" s="328"/>
      <c r="L21" s="328"/>
      <c r="M21" s="328"/>
      <c r="N21" s="328"/>
      <c r="O21" s="328"/>
      <c r="P21" s="328"/>
      <c r="Q21" s="328"/>
      <c r="R21" s="328"/>
      <c r="S21" s="328"/>
      <c r="T21" s="328"/>
      <c r="U21" s="328"/>
      <c r="V21" s="328"/>
      <c r="W21" s="328"/>
      <c r="X21" s="328"/>
      <c r="Y21" s="328"/>
      <c r="Z21" s="327">
        <f t="shared" si="5"/>
        <v>0</v>
      </c>
      <c r="AA21" s="145"/>
      <c r="AB21" s="87"/>
      <c r="AC21" s="84">
        <f>+IF((D21&gt;D19),111,0)</f>
        <v>0</v>
      </c>
      <c r="AD21" s="84">
        <f t="shared" ref="AD21:AY21" si="9">+IF((E21&gt;E19),111,0)</f>
        <v>0</v>
      </c>
      <c r="AE21" s="84">
        <f t="shared" si="9"/>
        <v>0</v>
      </c>
      <c r="AF21" s="84">
        <f t="shared" si="9"/>
        <v>0</v>
      </c>
      <c r="AG21" s="84">
        <f t="shared" si="9"/>
        <v>0</v>
      </c>
      <c r="AH21" s="84">
        <f t="shared" si="9"/>
        <v>0</v>
      </c>
      <c r="AI21" s="84">
        <f t="shared" si="9"/>
        <v>0</v>
      </c>
      <c r="AJ21" s="84">
        <f t="shared" si="9"/>
        <v>0</v>
      </c>
      <c r="AK21" s="84">
        <f t="shared" si="9"/>
        <v>0</v>
      </c>
      <c r="AL21" s="84">
        <f t="shared" si="9"/>
        <v>0</v>
      </c>
      <c r="AM21" s="84">
        <f t="shared" si="9"/>
        <v>0</v>
      </c>
      <c r="AN21" s="84">
        <f t="shared" si="9"/>
        <v>0</v>
      </c>
      <c r="AO21" s="84">
        <f t="shared" si="9"/>
        <v>0</v>
      </c>
      <c r="AP21" s="84">
        <f t="shared" si="9"/>
        <v>0</v>
      </c>
      <c r="AQ21" s="84">
        <f t="shared" si="9"/>
        <v>0</v>
      </c>
      <c r="AR21" s="84">
        <f t="shared" si="9"/>
        <v>0</v>
      </c>
      <c r="AS21" s="84">
        <f t="shared" si="9"/>
        <v>0</v>
      </c>
      <c r="AT21" s="84">
        <f t="shared" si="9"/>
        <v>0</v>
      </c>
      <c r="AU21" s="84">
        <f t="shared" si="9"/>
        <v>0</v>
      </c>
      <c r="AV21" s="84">
        <f t="shared" si="9"/>
        <v>0</v>
      </c>
      <c r="AW21" s="84">
        <f t="shared" si="9"/>
        <v>0</v>
      </c>
      <c r="AX21" s="84">
        <f t="shared" si="9"/>
        <v>0</v>
      </c>
      <c r="AY21" s="84">
        <f t="shared" si="9"/>
        <v>0</v>
      </c>
      <c r="AZ21" s="232"/>
      <c r="BA21" s="84">
        <f t="shared" si="3"/>
        <v>0</v>
      </c>
      <c r="BC21" s="84">
        <f>+IF((D21&gt;'A2'!D27),111,0)</f>
        <v>0</v>
      </c>
      <c r="BD21" s="84">
        <f>+IF((E21&gt;'A2'!E27),111,0)</f>
        <v>0</v>
      </c>
      <c r="BE21" s="84">
        <f>+IF((F21&gt;'A2'!F27),111,0)</f>
        <v>0</v>
      </c>
      <c r="BF21" s="84">
        <f>+IF((G21&gt;'A2'!G27),111,0)</f>
        <v>0</v>
      </c>
      <c r="BG21" s="84">
        <f>+IF((H21&gt;'A2'!H27),111,0)</f>
        <v>0</v>
      </c>
      <c r="BH21" s="84">
        <f>+IF((I21&gt;'A2'!I27),111,0)</f>
        <v>0</v>
      </c>
      <c r="BI21" s="84">
        <f>+IF((J21&gt;'A2'!J27),111,0)</f>
        <v>0</v>
      </c>
      <c r="BJ21" s="84">
        <f>+IF((K21&gt;'A2'!K27),111,0)</f>
        <v>0</v>
      </c>
      <c r="BK21" s="84">
        <f>+IF((L21&gt;'A2'!L27),111,0)</f>
        <v>0</v>
      </c>
      <c r="BL21" s="84">
        <f>+IF((M21&gt;'A2'!M27),111,0)</f>
        <v>0</v>
      </c>
      <c r="BM21" s="84">
        <f>+IF((N21&gt;'A2'!N27),111,0)</f>
        <v>0</v>
      </c>
      <c r="BN21" s="84">
        <f>+IF((O21&gt;'A2'!O27),111,0)</f>
        <v>0</v>
      </c>
      <c r="BO21" s="84">
        <f>+IF((P21&gt;'A2'!P27),111,0)</f>
        <v>0</v>
      </c>
      <c r="BP21" s="84">
        <f>+IF((Q21&gt;'A2'!Q27),111,0)</f>
        <v>0</v>
      </c>
      <c r="BQ21" s="84">
        <f>+IF((R21&gt;'A2'!R27),111,0)</f>
        <v>0</v>
      </c>
      <c r="BR21" s="84">
        <f>+IF((S21&gt;'A2'!S27),111,0)</f>
        <v>0</v>
      </c>
      <c r="BS21" s="84">
        <f>+IF((T21&gt;'A2'!T27),111,0)</f>
        <v>0</v>
      </c>
      <c r="BT21" s="84">
        <f>+IF((U21&gt;'A2'!U27),111,0)</f>
        <v>0</v>
      </c>
      <c r="BU21" s="84">
        <f>+IF((V21&gt;'A2'!V27),111,0)</f>
        <v>0</v>
      </c>
      <c r="BV21" s="84">
        <f>+IF((W21&gt;'A2'!W27),111,0)</f>
        <v>0</v>
      </c>
      <c r="BW21" s="84">
        <f>+IF((X21&gt;'A2'!X27),111,0)</f>
        <v>0</v>
      </c>
      <c r="BX21" s="84">
        <f>+IF((Y21&gt;'A2'!Y27),111,0)</f>
        <v>0</v>
      </c>
      <c r="BY21" s="84">
        <f>+IF((Z21&gt;'A2'!Z27),111,0)</f>
        <v>0</v>
      </c>
    </row>
    <row r="22" spans="2:77" s="97" customFormat="1" ht="30" customHeight="1">
      <c r="B22" s="450"/>
      <c r="C22" s="202" t="s">
        <v>98</v>
      </c>
      <c r="D22" s="320"/>
      <c r="E22" s="320"/>
      <c r="F22" s="320"/>
      <c r="G22" s="320"/>
      <c r="H22" s="320"/>
      <c r="I22" s="320"/>
      <c r="J22" s="320"/>
      <c r="K22" s="320"/>
      <c r="L22" s="329"/>
      <c r="M22" s="329"/>
      <c r="N22" s="329"/>
      <c r="O22" s="329"/>
      <c r="P22" s="329"/>
      <c r="Q22" s="329"/>
      <c r="R22" s="329"/>
      <c r="S22" s="329"/>
      <c r="T22" s="329"/>
      <c r="U22" s="329"/>
      <c r="V22" s="329"/>
      <c r="W22" s="329"/>
      <c r="X22" s="329"/>
      <c r="Y22" s="329"/>
      <c r="Z22" s="323">
        <f t="shared" si="5"/>
        <v>0</v>
      </c>
      <c r="AA22" s="104"/>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105"/>
      <c r="BA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row>
    <row r="23" spans="2:77" s="36" customFormat="1" ht="17.100000000000001" customHeight="1">
      <c r="B23" s="444"/>
      <c r="C23" s="183" t="s">
        <v>10</v>
      </c>
      <c r="D23" s="320"/>
      <c r="E23" s="320"/>
      <c r="F23" s="320"/>
      <c r="G23" s="320"/>
      <c r="H23" s="320"/>
      <c r="I23" s="320"/>
      <c r="J23" s="320"/>
      <c r="K23" s="320"/>
      <c r="L23" s="320"/>
      <c r="M23" s="320"/>
      <c r="N23" s="320"/>
      <c r="O23" s="320"/>
      <c r="P23" s="320"/>
      <c r="Q23" s="320"/>
      <c r="R23" s="320"/>
      <c r="S23" s="320"/>
      <c r="T23" s="320"/>
      <c r="U23" s="320"/>
      <c r="V23" s="320"/>
      <c r="W23" s="320"/>
      <c r="X23" s="320"/>
      <c r="Y23" s="320"/>
      <c r="Z23" s="323">
        <f t="shared" si="5"/>
        <v>0</v>
      </c>
      <c r="AA23" s="143"/>
      <c r="AB23" s="35"/>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BA23" s="73">
        <f>+Z23-SUM(D23:Y23)</f>
        <v>0</v>
      </c>
      <c r="BC23" s="73">
        <f>+IF(OR((D23&gt;'A2'!D29),(D23&lt;'A2'!D30)),111,0)</f>
        <v>0</v>
      </c>
      <c r="BD23" s="73">
        <f>+IF(OR((E23&gt;'A2'!E29),(E23&lt;'A2'!E30)),111,0)</f>
        <v>0</v>
      </c>
      <c r="BE23" s="73">
        <f>+IF(OR((F23&gt;'A2'!F29),(F23&lt;'A2'!F30)),111,0)</f>
        <v>0</v>
      </c>
      <c r="BF23" s="73">
        <f>+IF(OR((G23&gt;'A2'!G29),(G23&lt;'A2'!G30)),111,0)</f>
        <v>111</v>
      </c>
      <c r="BG23" s="73">
        <f>+IF(OR((H23&gt;'A2'!H29),(H23&lt;'A2'!H30)),111,0)</f>
        <v>0</v>
      </c>
      <c r="BH23" s="73">
        <f>+IF(OR((I23&gt;'A2'!I29),(I23&lt;'A2'!I30)),111,0)</f>
        <v>111</v>
      </c>
      <c r="BI23" s="73">
        <f>+IF(OR((J23&gt;'A2'!J29),(J23&lt;'A2'!J30)),111,0)</f>
        <v>0</v>
      </c>
      <c r="BJ23" s="73">
        <f>+IF(OR((K23&gt;'A2'!K29),(K23&lt;'A2'!K30)),111,0)</f>
        <v>0</v>
      </c>
      <c r="BK23" s="73">
        <f>+IF(OR((L23&gt;'A2'!L29),(L23&lt;'A2'!L30)),111,0)</f>
        <v>0</v>
      </c>
      <c r="BL23" s="73">
        <f>+IF(OR((M23&gt;'A2'!M29),(M23&lt;'A2'!M30)),111,0)</f>
        <v>111</v>
      </c>
      <c r="BM23" s="73">
        <f>+IF(OR((N23&gt;'A2'!N29),(N23&lt;'A2'!N30)),111,0)</f>
        <v>0</v>
      </c>
      <c r="BN23" s="73">
        <f>+IF(OR((O23&gt;'A2'!O29),(O23&lt;'A2'!O30)),111,0)</f>
        <v>0</v>
      </c>
      <c r="BO23" s="73">
        <f>+IF(OR((P23&gt;'A2'!P29),(P23&lt;'A2'!P30)),111,0)</f>
        <v>0</v>
      </c>
      <c r="BP23" s="73">
        <f>+IF(OR((Q23&gt;'A2'!Q29),(Q23&lt;'A2'!Q30)),111,0)</f>
        <v>111</v>
      </c>
      <c r="BQ23" s="73">
        <f>+IF(OR((R23&gt;'A2'!R29),(R23&lt;'A2'!R30)),111,0)</f>
        <v>0</v>
      </c>
      <c r="BR23" s="73">
        <f>+IF(OR((S23&gt;'A2'!S29),(S23&lt;'A2'!S30)),111,0)</f>
        <v>0</v>
      </c>
      <c r="BS23" s="73">
        <f>+IF(OR((T23&gt;'A2'!T29),(T23&lt;'A2'!T30)),111,0)</f>
        <v>0</v>
      </c>
      <c r="BT23" s="73">
        <f>+IF(OR((U23&gt;'A2'!U29),(U23&lt;'A2'!U30)),111,0)</f>
        <v>0</v>
      </c>
      <c r="BU23" s="73">
        <f>+IF(OR((V23&gt;'A2'!V29),(V23&lt;'A2'!V30)),111,0)</f>
        <v>0</v>
      </c>
      <c r="BV23" s="73">
        <f>+IF(OR((W23&gt;'A2'!W29),(W23&lt;'A2'!W30)),111,0)</f>
        <v>0</v>
      </c>
      <c r="BW23" s="73">
        <f>+IF(OR((X23&gt;'A2'!X29),(X23&lt;'A2'!X30)),111,0)</f>
        <v>0</v>
      </c>
      <c r="BX23" s="73">
        <f>+IF(OR((Y23&gt;'A2'!Y29),(Y23&lt;'A2'!Y30)),111,0)</f>
        <v>0</v>
      </c>
      <c r="BY23" s="73">
        <f>+IF(OR((Z23&gt;'A2'!Z29),(Z23&lt;'A2'!Z30)),111,0)</f>
        <v>111</v>
      </c>
    </row>
    <row r="24" spans="2:77" s="36" customFormat="1" ht="17.100000000000001" customHeight="1">
      <c r="B24" s="444"/>
      <c r="C24" s="183" t="s">
        <v>11</v>
      </c>
      <c r="D24" s="320"/>
      <c r="E24" s="320"/>
      <c r="F24" s="320"/>
      <c r="G24" s="320"/>
      <c r="H24" s="320"/>
      <c r="I24" s="320"/>
      <c r="J24" s="320"/>
      <c r="K24" s="320"/>
      <c r="L24" s="320"/>
      <c r="M24" s="320"/>
      <c r="N24" s="320"/>
      <c r="O24" s="320"/>
      <c r="P24" s="320"/>
      <c r="Q24" s="320"/>
      <c r="R24" s="320"/>
      <c r="S24" s="320"/>
      <c r="T24" s="320"/>
      <c r="U24" s="320"/>
      <c r="V24" s="320"/>
      <c r="W24" s="320"/>
      <c r="X24" s="320"/>
      <c r="Y24" s="320"/>
      <c r="Z24" s="323">
        <f t="shared" ref="Z24:Z30" si="10">SUM(D24:Y24)</f>
        <v>0</v>
      </c>
      <c r="AA24" s="143"/>
      <c r="AB24" s="35"/>
      <c r="AC24" s="73">
        <f t="shared" ref="AC24:AY24" si="11">+D24-SUM(D25:D30)</f>
        <v>0</v>
      </c>
      <c r="AD24" s="73">
        <f t="shared" si="11"/>
        <v>0</v>
      </c>
      <c r="AE24" s="73">
        <f t="shared" si="11"/>
        <v>0</v>
      </c>
      <c r="AF24" s="73">
        <f t="shared" si="11"/>
        <v>0</v>
      </c>
      <c r="AG24" s="73">
        <f t="shared" si="11"/>
        <v>0</v>
      </c>
      <c r="AH24" s="73">
        <f t="shared" si="11"/>
        <v>0</v>
      </c>
      <c r="AI24" s="73">
        <f t="shared" si="11"/>
        <v>0</v>
      </c>
      <c r="AJ24" s="73">
        <f t="shared" si="11"/>
        <v>0</v>
      </c>
      <c r="AK24" s="73">
        <f t="shared" si="11"/>
        <v>0</v>
      </c>
      <c r="AL24" s="73">
        <f t="shared" si="11"/>
        <v>0</v>
      </c>
      <c r="AM24" s="73">
        <f t="shared" si="11"/>
        <v>0</v>
      </c>
      <c r="AN24" s="73">
        <f t="shared" si="11"/>
        <v>0</v>
      </c>
      <c r="AO24" s="73">
        <f t="shared" si="11"/>
        <v>0</v>
      </c>
      <c r="AP24" s="73">
        <f t="shared" si="11"/>
        <v>0</v>
      </c>
      <c r="AQ24" s="73">
        <f t="shared" si="11"/>
        <v>0</v>
      </c>
      <c r="AR24" s="73">
        <f t="shared" si="11"/>
        <v>0</v>
      </c>
      <c r="AS24" s="73">
        <f t="shared" si="11"/>
        <v>0</v>
      </c>
      <c r="AT24" s="73">
        <f t="shared" si="11"/>
        <v>0</v>
      </c>
      <c r="AU24" s="73">
        <f t="shared" si="11"/>
        <v>0</v>
      </c>
      <c r="AV24" s="73">
        <f t="shared" si="11"/>
        <v>0</v>
      </c>
      <c r="AW24" s="73">
        <f t="shared" si="11"/>
        <v>0</v>
      </c>
      <c r="AX24" s="73">
        <f t="shared" si="11"/>
        <v>0</v>
      </c>
      <c r="AY24" s="73">
        <f t="shared" si="11"/>
        <v>0</v>
      </c>
      <c r="BA24" s="73">
        <f t="shared" ref="BA24:BA31" si="12">+Z24-SUM(D24:Y24)</f>
        <v>0</v>
      </c>
      <c r="BC24" s="73">
        <f>+IF(OR((D24&gt;'A2'!D32),(D24&lt;'A2'!D33)),111,0)</f>
        <v>0</v>
      </c>
      <c r="BD24" s="73">
        <f>+IF(OR((E24&gt;'A2'!E32),(E24&lt;'A2'!E33)),111,0)</f>
        <v>0</v>
      </c>
      <c r="BE24" s="73">
        <f>+IF(OR((F24&gt;'A2'!F32),(F24&lt;'A2'!F33)),111,0)</f>
        <v>0</v>
      </c>
      <c r="BF24" s="73">
        <f>+IF(OR((G24&gt;'A2'!G32),(G24&lt;'A2'!G33)),111,0)</f>
        <v>0</v>
      </c>
      <c r="BG24" s="73">
        <f>+IF(OR((H24&gt;'A2'!H32),(H24&lt;'A2'!H33)),111,0)</f>
        <v>0</v>
      </c>
      <c r="BH24" s="73">
        <f>+IF(OR((I24&gt;'A2'!I32),(I24&lt;'A2'!I33)),111,0)</f>
        <v>111</v>
      </c>
      <c r="BI24" s="73">
        <f>+IF(OR((J24&gt;'A2'!J32),(J24&lt;'A2'!J33)),111,0)</f>
        <v>111</v>
      </c>
      <c r="BJ24" s="73">
        <f>+IF(OR((K24&gt;'A2'!K32),(K24&lt;'A2'!K33)),111,0)</f>
        <v>0</v>
      </c>
      <c r="BK24" s="73">
        <f>+IF(OR((L24&gt;'A2'!L32),(L24&lt;'A2'!L33)),111,0)</f>
        <v>0</v>
      </c>
      <c r="BL24" s="73">
        <f>+IF(OR((M24&gt;'A2'!M32),(M24&lt;'A2'!M33)),111,0)</f>
        <v>0</v>
      </c>
      <c r="BM24" s="73">
        <f>+IF(OR((N24&gt;'A2'!N32),(N24&lt;'A2'!N33)),111,0)</f>
        <v>0</v>
      </c>
      <c r="BN24" s="73">
        <f>+IF(OR((O24&gt;'A2'!O32),(O24&lt;'A2'!O33)),111,0)</f>
        <v>0</v>
      </c>
      <c r="BO24" s="73">
        <f>+IF(OR((P24&gt;'A2'!P32),(P24&lt;'A2'!P33)),111,0)</f>
        <v>0</v>
      </c>
      <c r="BP24" s="73">
        <f>+IF(OR((Q24&gt;'A2'!Q32),(Q24&lt;'A2'!Q33)),111,0)</f>
        <v>0</v>
      </c>
      <c r="BQ24" s="73">
        <f>+IF(OR((R24&gt;'A2'!R32),(R24&lt;'A2'!R33)),111,0)</f>
        <v>0</v>
      </c>
      <c r="BR24" s="73">
        <f>+IF(OR((S24&gt;'A2'!S32),(S24&lt;'A2'!S33)),111,0)</f>
        <v>0</v>
      </c>
      <c r="BS24" s="73">
        <f>+IF(OR((T24&gt;'A2'!T32),(T24&lt;'A2'!T33)),111,0)</f>
        <v>0</v>
      </c>
      <c r="BT24" s="73">
        <f>+IF(OR((U24&gt;'A2'!U32),(U24&lt;'A2'!U33)),111,0)</f>
        <v>0</v>
      </c>
      <c r="BU24" s="73">
        <f>+IF(OR((V24&gt;'A2'!V32),(V24&lt;'A2'!V33)),111,0)</f>
        <v>0</v>
      </c>
      <c r="BV24" s="73">
        <f>+IF(OR((W24&gt;'A2'!W32),(W24&lt;'A2'!W33)),111,0)</f>
        <v>0</v>
      </c>
      <c r="BW24" s="73">
        <f>+IF(OR((X24&gt;'A2'!X32),(X24&lt;'A2'!X33)),111,0)</f>
        <v>0</v>
      </c>
      <c r="BX24" s="73">
        <f>+IF(OR((Y24&gt;'A2'!Y32),(Y24&lt;'A2'!Y33)),111,0)</f>
        <v>0</v>
      </c>
      <c r="BY24" s="73">
        <f>+IF(OR((Z24&gt;'A2'!Z32),(Z24&lt;'A2'!Z33)),111,0)</f>
        <v>111</v>
      </c>
    </row>
    <row r="25" spans="2:77" s="40" customFormat="1" ht="17.100000000000001" customHeight="1">
      <c r="B25" s="446"/>
      <c r="C25" s="447" t="s">
        <v>105</v>
      </c>
      <c r="D25" s="324"/>
      <c r="E25" s="324"/>
      <c r="F25" s="324"/>
      <c r="G25" s="324"/>
      <c r="H25" s="324"/>
      <c r="I25" s="324"/>
      <c r="J25" s="324"/>
      <c r="K25" s="324"/>
      <c r="L25" s="324"/>
      <c r="M25" s="324"/>
      <c r="N25" s="324"/>
      <c r="O25" s="324"/>
      <c r="P25" s="324"/>
      <c r="Q25" s="324"/>
      <c r="R25" s="324"/>
      <c r="S25" s="324"/>
      <c r="T25" s="324"/>
      <c r="U25" s="324"/>
      <c r="V25" s="324"/>
      <c r="W25" s="324"/>
      <c r="X25" s="324"/>
      <c r="Y25" s="324"/>
      <c r="Z25" s="323">
        <f t="shared" si="10"/>
        <v>0</v>
      </c>
      <c r="AA25" s="144"/>
      <c r="AB25" s="39"/>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BA25" s="75">
        <f t="shared" si="12"/>
        <v>0</v>
      </c>
      <c r="BC25" s="75">
        <f>+IF((D25&gt;'A2'!D35),111,0)</f>
        <v>0</v>
      </c>
      <c r="BD25" s="75">
        <f>+IF((E25&gt;'A2'!E35),111,0)</f>
        <v>0</v>
      </c>
      <c r="BE25" s="75">
        <f>+IF((F25&gt;'A2'!F35),111,0)</f>
        <v>0</v>
      </c>
      <c r="BF25" s="75">
        <f>+IF((G25&gt;'A2'!G35),111,0)</f>
        <v>0</v>
      </c>
      <c r="BG25" s="75">
        <f>+IF((H25&gt;'A2'!H35),111,0)</f>
        <v>0</v>
      </c>
      <c r="BH25" s="75">
        <f>+IF((I25&gt;'A2'!I35),111,0)</f>
        <v>0</v>
      </c>
      <c r="BI25" s="75">
        <f>+IF((J25&gt;'A2'!J35),111,0)</f>
        <v>0</v>
      </c>
      <c r="BJ25" s="75">
        <f>+IF((K25&gt;'A2'!K35),111,0)</f>
        <v>0</v>
      </c>
      <c r="BK25" s="75">
        <f>+IF((L25&gt;'A2'!L35),111,0)</f>
        <v>0</v>
      </c>
      <c r="BL25" s="75">
        <f>+IF((M25&gt;'A2'!M35),111,0)</f>
        <v>0</v>
      </c>
      <c r="BM25" s="75">
        <f>+IF((N25&gt;'A2'!N35),111,0)</f>
        <v>0</v>
      </c>
      <c r="BN25" s="75">
        <f>+IF((O25&gt;'A2'!O35),111,0)</f>
        <v>0</v>
      </c>
      <c r="BO25" s="75">
        <f>+IF((P25&gt;'A2'!P35),111,0)</f>
        <v>0</v>
      </c>
      <c r="BP25" s="75">
        <f>+IF((Q25&gt;'A2'!Q35),111,0)</f>
        <v>0</v>
      </c>
      <c r="BQ25" s="75">
        <f>+IF((R25&gt;'A2'!R35),111,0)</f>
        <v>0</v>
      </c>
      <c r="BR25" s="75">
        <f>+IF((S25&gt;'A2'!S35),111,0)</f>
        <v>0</v>
      </c>
      <c r="BS25" s="75">
        <f>+IF((T25&gt;'A2'!T35),111,0)</f>
        <v>0</v>
      </c>
      <c r="BT25" s="75">
        <f>+IF((U25&gt;'A2'!U35),111,0)</f>
        <v>0</v>
      </c>
      <c r="BU25" s="75">
        <f>+IF((V25&gt;'A2'!V35),111,0)</f>
        <v>0</v>
      </c>
      <c r="BV25" s="75">
        <f>+IF((W25&gt;'A2'!W35),111,0)</f>
        <v>0</v>
      </c>
      <c r="BW25" s="75">
        <f>+IF((X25&gt;'A2'!X35),111,0)</f>
        <v>0</v>
      </c>
      <c r="BX25" s="75">
        <f>+IF((Y25&gt;'A2'!Y35),111,0)</f>
        <v>0</v>
      </c>
      <c r="BY25" s="75">
        <f>+IF((Z25&gt;'A2'!Z35),111,0)</f>
        <v>0</v>
      </c>
    </row>
    <row r="26" spans="2:77" s="36" customFormat="1" ht="17.100000000000001" customHeight="1">
      <c r="B26" s="445"/>
      <c r="C26" s="198" t="s">
        <v>75</v>
      </c>
      <c r="D26" s="320"/>
      <c r="E26" s="320"/>
      <c r="F26" s="320"/>
      <c r="G26" s="320"/>
      <c r="H26" s="320"/>
      <c r="I26" s="320"/>
      <c r="J26" s="320"/>
      <c r="K26" s="320"/>
      <c r="L26" s="320"/>
      <c r="M26" s="320"/>
      <c r="N26" s="320"/>
      <c r="O26" s="320"/>
      <c r="P26" s="320"/>
      <c r="Q26" s="320"/>
      <c r="R26" s="320"/>
      <c r="S26" s="320"/>
      <c r="T26" s="320"/>
      <c r="U26" s="320"/>
      <c r="V26" s="320"/>
      <c r="W26" s="320"/>
      <c r="X26" s="320"/>
      <c r="Y26" s="320"/>
      <c r="Z26" s="323">
        <f t="shared" si="10"/>
        <v>0</v>
      </c>
      <c r="AA26" s="143"/>
      <c r="AB26" s="35"/>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BA26" s="73">
        <f t="shared" si="12"/>
        <v>0</v>
      </c>
      <c r="BC26" s="73">
        <f>+IF((D26&gt;'A2'!D36),111,0)</f>
        <v>0</v>
      </c>
      <c r="BD26" s="73">
        <f>+IF((E26&gt;'A2'!E36),111,0)</f>
        <v>0</v>
      </c>
      <c r="BE26" s="73">
        <f>+IF((F26&gt;'A2'!F36),111,0)</f>
        <v>0</v>
      </c>
      <c r="BF26" s="73">
        <f>+IF((G26&gt;'A2'!G36),111,0)</f>
        <v>0</v>
      </c>
      <c r="BG26" s="73">
        <f>+IF((H26&gt;'A2'!H36),111,0)</f>
        <v>0</v>
      </c>
      <c r="BH26" s="73">
        <f>+IF((I26&gt;'A2'!I36),111,0)</f>
        <v>0</v>
      </c>
      <c r="BI26" s="73">
        <f>+IF((J26&gt;'A2'!J36),111,0)</f>
        <v>0</v>
      </c>
      <c r="BJ26" s="73">
        <f>+IF((K26&gt;'A2'!K36),111,0)</f>
        <v>0</v>
      </c>
      <c r="BK26" s="73">
        <f>+IF((L26&gt;'A2'!L36),111,0)</f>
        <v>0</v>
      </c>
      <c r="BL26" s="73">
        <f>+IF((M26&gt;'A2'!M36),111,0)</f>
        <v>0</v>
      </c>
      <c r="BM26" s="73">
        <f>+IF((N26&gt;'A2'!N36),111,0)</f>
        <v>0</v>
      </c>
      <c r="BN26" s="73">
        <f>+IF((O26&gt;'A2'!O36),111,0)</f>
        <v>0</v>
      </c>
      <c r="BO26" s="73">
        <f>+IF((P26&gt;'A2'!P36),111,0)</f>
        <v>0</v>
      </c>
      <c r="BP26" s="73">
        <f>+IF((Q26&gt;'A2'!Q36),111,0)</f>
        <v>0</v>
      </c>
      <c r="BQ26" s="73">
        <f>+IF((R26&gt;'A2'!R36),111,0)</f>
        <v>0</v>
      </c>
      <c r="BR26" s="73">
        <f>+IF((S26&gt;'A2'!S36),111,0)</f>
        <v>0</v>
      </c>
      <c r="BS26" s="73">
        <f>+IF((T26&gt;'A2'!T36),111,0)</f>
        <v>0</v>
      </c>
      <c r="BT26" s="73">
        <f>+IF((U26&gt;'A2'!U36),111,0)</f>
        <v>0</v>
      </c>
      <c r="BU26" s="73">
        <f>+IF((V26&gt;'A2'!V36),111,0)</f>
        <v>0</v>
      </c>
      <c r="BV26" s="73">
        <f>+IF((W26&gt;'A2'!W36),111,0)</f>
        <v>0</v>
      </c>
      <c r="BW26" s="73">
        <f>+IF((X26&gt;'A2'!X36),111,0)</f>
        <v>0</v>
      </c>
      <c r="BX26" s="73">
        <f>+IF((Y26&gt;'A2'!Y36),111,0)</f>
        <v>0</v>
      </c>
      <c r="BY26" s="73">
        <f>+IF((Z26&gt;'A2'!Z36),111,0)</f>
        <v>0</v>
      </c>
    </row>
    <row r="27" spans="2:77" s="36" customFormat="1" ht="17.100000000000001" customHeight="1">
      <c r="B27" s="445"/>
      <c r="C27" s="198" t="s">
        <v>190</v>
      </c>
      <c r="D27" s="320"/>
      <c r="E27" s="320"/>
      <c r="F27" s="320"/>
      <c r="G27" s="320"/>
      <c r="H27" s="320"/>
      <c r="I27" s="320"/>
      <c r="J27" s="320"/>
      <c r="K27" s="320"/>
      <c r="L27" s="320"/>
      <c r="M27" s="320"/>
      <c r="N27" s="320"/>
      <c r="O27" s="320"/>
      <c r="P27" s="320"/>
      <c r="Q27" s="320"/>
      <c r="R27" s="320"/>
      <c r="S27" s="320"/>
      <c r="T27" s="320"/>
      <c r="U27" s="320"/>
      <c r="V27" s="320"/>
      <c r="W27" s="320"/>
      <c r="X27" s="320"/>
      <c r="Y27" s="320"/>
      <c r="Z27" s="323">
        <f t="shared" si="10"/>
        <v>0</v>
      </c>
      <c r="AA27" s="143"/>
      <c r="AB27" s="35"/>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BA27" s="73">
        <f t="shared" si="12"/>
        <v>0</v>
      </c>
      <c r="BC27" s="73">
        <f>+IF((D27&gt;'A2'!D37),111,0)</f>
        <v>0</v>
      </c>
      <c r="BD27" s="73">
        <f>+IF((E27&gt;'A2'!E37),111,0)</f>
        <v>0</v>
      </c>
      <c r="BE27" s="73">
        <f>+IF((F27&gt;'A2'!F37),111,0)</f>
        <v>0</v>
      </c>
      <c r="BF27" s="73">
        <f>+IF((G27&gt;'A2'!G37),111,0)</f>
        <v>0</v>
      </c>
      <c r="BG27" s="73">
        <f>+IF((H27&gt;'A2'!H37),111,0)</f>
        <v>0</v>
      </c>
      <c r="BH27" s="73">
        <f>+IF((I27&gt;'A2'!I37),111,0)</f>
        <v>0</v>
      </c>
      <c r="BI27" s="73">
        <f>+IF((J27&gt;'A2'!J37),111,0)</f>
        <v>0</v>
      </c>
      <c r="BJ27" s="73">
        <f>+IF((K27&gt;'A2'!K37),111,0)</f>
        <v>0</v>
      </c>
      <c r="BK27" s="73">
        <f>+IF((L27&gt;'A2'!L37),111,0)</f>
        <v>0</v>
      </c>
      <c r="BL27" s="73">
        <f>+IF((M27&gt;'A2'!M37),111,0)</f>
        <v>0</v>
      </c>
      <c r="BM27" s="73">
        <f>+IF((N27&gt;'A2'!N37),111,0)</f>
        <v>0</v>
      </c>
      <c r="BN27" s="73">
        <f>+IF((O27&gt;'A2'!O37),111,0)</f>
        <v>0</v>
      </c>
      <c r="BO27" s="73">
        <f>+IF((P27&gt;'A2'!P37),111,0)</f>
        <v>0</v>
      </c>
      <c r="BP27" s="73">
        <f>+IF((Q27&gt;'A2'!Q37),111,0)</f>
        <v>0</v>
      </c>
      <c r="BQ27" s="73">
        <f>+IF((R27&gt;'A2'!R37),111,0)</f>
        <v>0</v>
      </c>
      <c r="BR27" s="73">
        <f>+IF((S27&gt;'A2'!S37),111,0)</f>
        <v>0</v>
      </c>
      <c r="BS27" s="73">
        <f>+IF((T27&gt;'A2'!T37),111,0)</f>
        <v>0</v>
      </c>
      <c r="BT27" s="73">
        <f>+IF((U27&gt;'A2'!U37),111,0)</f>
        <v>0</v>
      </c>
      <c r="BU27" s="73">
        <f>+IF((V27&gt;'A2'!V37),111,0)</f>
        <v>0</v>
      </c>
      <c r="BV27" s="73">
        <f>+IF((W27&gt;'A2'!W37),111,0)</f>
        <v>0</v>
      </c>
      <c r="BW27" s="73">
        <f>+IF((X27&gt;'A2'!X37),111,0)</f>
        <v>0</v>
      </c>
      <c r="BX27" s="73">
        <f>+IF((Y27&gt;'A2'!Y37),111,0)</f>
        <v>0</v>
      </c>
      <c r="BY27" s="73">
        <f>+IF((Z27&gt;'A2'!Z37),111,0)</f>
        <v>0</v>
      </c>
    </row>
    <row r="28" spans="2:77" s="36" customFormat="1" ht="17.100000000000001" customHeight="1">
      <c r="B28" s="445"/>
      <c r="C28" s="198" t="s">
        <v>106</v>
      </c>
      <c r="D28" s="320"/>
      <c r="E28" s="320"/>
      <c r="F28" s="320"/>
      <c r="G28" s="320"/>
      <c r="H28" s="320"/>
      <c r="I28" s="320"/>
      <c r="J28" s="320"/>
      <c r="K28" s="320"/>
      <c r="L28" s="320"/>
      <c r="M28" s="320"/>
      <c r="N28" s="320"/>
      <c r="O28" s="320"/>
      <c r="P28" s="320"/>
      <c r="Q28" s="320"/>
      <c r="R28" s="320"/>
      <c r="S28" s="320"/>
      <c r="T28" s="320"/>
      <c r="U28" s="320"/>
      <c r="V28" s="320"/>
      <c r="W28" s="320"/>
      <c r="X28" s="320"/>
      <c r="Y28" s="320"/>
      <c r="Z28" s="323">
        <f t="shared" si="10"/>
        <v>0</v>
      </c>
      <c r="AA28" s="143"/>
      <c r="AB28" s="35"/>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BA28" s="73">
        <f t="shared" si="12"/>
        <v>0</v>
      </c>
      <c r="BC28" s="73">
        <f>+IF((D28&gt;'A2'!D38),111,0)</f>
        <v>0</v>
      </c>
      <c r="BD28" s="73">
        <f>+IF((E28&gt;'A2'!E38),111,0)</f>
        <v>0</v>
      </c>
      <c r="BE28" s="73">
        <f>+IF((F28&gt;'A2'!F38),111,0)</f>
        <v>0</v>
      </c>
      <c r="BF28" s="73">
        <f>+IF((G28&gt;'A2'!G38),111,0)</f>
        <v>0</v>
      </c>
      <c r="BG28" s="73">
        <f>+IF((H28&gt;'A2'!H38),111,0)</f>
        <v>0</v>
      </c>
      <c r="BH28" s="73">
        <f>+IF((I28&gt;'A2'!I38),111,0)</f>
        <v>0</v>
      </c>
      <c r="BI28" s="73">
        <f>+IF((J28&gt;'A2'!J38),111,0)</f>
        <v>0</v>
      </c>
      <c r="BJ28" s="73">
        <f>+IF((K28&gt;'A2'!K38),111,0)</f>
        <v>0</v>
      </c>
      <c r="BK28" s="73">
        <f>+IF((L28&gt;'A2'!L38),111,0)</f>
        <v>0</v>
      </c>
      <c r="BL28" s="73">
        <f>+IF((M28&gt;'A2'!M38),111,0)</f>
        <v>0</v>
      </c>
      <c r="BM28" s="73">
        <f>+IF((N28&gt;'A2'!N38),111,0)</f>
        <v>0</v>
      </c>
      <c r="BN28" s="73">
        <f>+IF((O28&gt;'A2'!O38),111,0)</f>
        <v>0</v>
      </c>
      <c r="BO28" s="73">
        <f>+IF((P28&gt;'A2'!P38),111,0)</f>
        <v>0</v>
      </c>
      <c r="BP28" s="73">
        <f>+IF((Q28&gt;'A2'!Q38),111,0)</f>
        <v>0</v>
      </c>
      <c r="BQ28" s="73">
        <f>+IF((R28&gt;'A2'!R38),111,0)</f>
        <v>0</v>
      </c>
      <c r="BR28" s="73">
        <f>+IF((S28&gt;'A2'!S38),111,0)</f>
        <v>0</v>
      </c>
      <c r="BS28" s="73">
        <f>+IF((T28&gt;'A2'!T38),111,0)</f>
        <v>0</v>
      </c>
      <c r="BT28" s="73">
        <f>+IF((U28&gt;'A2'!U38),111,0)</f>
        <v>0</v>
      </c>
      <c r="BU28" s="73">
        <f>+IF((V28&gt;'A2'!V38),111,0)</f>
        <v>0</v>
      </c>
      <c r="BV28" s="73">
        <f>+IF((W28&gt;'A2'!W38),111,0)</f>
        <v>0</v>
      </c>
      <c r="BW28" s="73">
        <f>+IF((X28&gt;'A2'!X38),111,0)</f>
        <v>0</v>
      </c>
      <c r="BX28" s="73">
        <f>+IF((Y28&gt;'A2'!Y38),111,0)</f>
        <v>0</v>
      </c>
      <c r="BY28" s="73">
        <f>+IF((Z28&gt;'A2'!Z38),111,0)</f>
        <v>0</v>
      </c>
    </row>
    <row r="29" spans="2:77" s="36" customFormat="1" ht="17.100000000000001" customHeight="1">
      <c r="B29" s="445"/>
      <c r="C29" s="451" t="s">
        <v>53</v>
      </c>
      <c r="D29" s="320"/>
      <c r="E29" s="320"/>
      <c r="F29" s="320"/>
      <c r="G29" s="320"/>
      <c r="H29" s="320"/>
      <c r="I29" s="320"/>
      <c r="J29" s="320"/>
      <c r="K29" s="320"/>
      <c r="L29" s="320"/>
      <c r="M29" s="320"/>
      <c r="N29" s="320"/>
      <c r="O29" s="320"/>
      <c r="P29" s="320"/>
      <c r="Q29" s="320"/>
      <c r="R29" s="320"/>
      <c r="S29" s="320"/>
      <c r="T29" s="320"/>
      <c r="U29" s="320"/>
      <c r="V29" s="320"/>
      <c r="W29" s="320"/>
      <c r="X29" s="320"/>
      <c r="Y29" s="320"/>
      <c r="Z29" s="323">
        <f t="shared" si="10"/>
        <v>0</v>
      </c>
      <c r="AA29" s="143"/>
      <c r="AB29" s="35"/>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BA29" s="73">
        <f t="shared" si="12"/>
        <v>0</v>
      </c>
      <c r="BC29" s="73">
        <f>+IF((D29&gt;'A2'!D39),111,0)</f>
        <v>0</v>
      </c>
      <c r="BD29" s="73">
        <f>+IF((E29&gt;'A2'!E39),111,0)</f>
        <v>0</v>
      </c>
      <c r="BE29" s="73">
        <f>+IF((F29&gt;'A2'!F39),111,0)</f>
        <v>0</v>
      </c>
      <c r="BF29" s="73">
        <f>+IF((G29&gt;'A2'!G39),111,0)</f>
        <v>0</v>
      </c>
      <c r="BG29" s="73">
        <f>+IF((H29&gt;'A2'!H39),111,0)</f>
        <v>0</v>
      </c>
      <c r="BH29" s="73">
        <f>+IF((I29&gt;'A2'!I39),111,0)</f>
        <v>0</v>
      </c>
      <c r="BI29" s="73">
        <f>+IF((J29&gt;'A2'!J39),111,0)</f>
        <v>0</v>
      </c>
      <c r="BJ29" s="73">
        <f>+IF((K29&gt;'A2'!K39),111,0)</f>
        <v>0</v>
      </c>
      <c r="BK29" s="73">
        <f>+IF((L29&gt;'A2'!L39),111,0)</f>
        <v>0</v>
      </c>
      <c r="BL29" s="73">
        <f>+IF((M29&gt;'A2'!M39),111,0)</f>
        <v>0</v>
      </c>
      <c r="BM29" s="73">
        <f>+IF((N29&gt;'A2'!N39),111,0)</f>
        <v>0</v>
      </c>
      <c r="BN29" s="73">
        <f>+IF((O29&gt;'A2'!O39),111,0)</f>
        <v>0</v>
      </c>
      <c r="BO29" s="73">
        <f>+IF((P29&gt;'A2'!P39),111,0)</f>
        <v>0</v>
      </c>
      <c r="BP29" s="73">
        <f>+IF((Q29&gt;'A2'!Q39),111,0)</f>
        <v>0</v>
      </c>
      <c r="BQ29" s="73">
        <f>+IF((R29&gt;'A2'!R39),111,0)</f>
        <v>0</v>
      </c>
      <c r="BR29" s="73">
        <f>+IF((S29&gt;'A2'!S39),111,0)</f>
        <v>0</v>
      </c>
      <c r="BS29" s="73">
        <f>+IF((T29&gt;'A2'!T39),111,0)</f>
        <v>0</v>
      </c>
      <c r="BT29" s="73">
        <f>+IF((U29&gt;'A2'!U39),111,0)</f>
        <v>0</v>
      </c>
      <c r="BU29" s="73">
        <f>+IF((V29&gt;'A2'!V39),111,0)</f>
        <v>0</v>
      </c>
      <c r="BV29" s="73">
        <f>+IF((W29&gt;'A2'!W39),111,0)</f>
        <v>0</v>
      </c>
      <c r="BW29" s="73">
        <f>+IF((X29&gt;'A2'!X39),111,0)</f>
        <v>0</v>
      </c>
      <c r="BX29" s="73">
        <f>+IF((Y29&gt;'A2'!Y39),111,0)</f>
        <v>0</v>
      </c>
      <c r="BY29" s="73">
        <f>+IF((Z29&gt;'A2'!Z39),111,0)</f>
        <v>0</v>
      </c>
    </row>
    <row r="30" spans="2:77" s="36" customFormat="1" ht="17.100000000000001" customHeight="1">
      <c r="B30" s="445"/>
      <c r="C30" s="448" t="s">
        <v>162</v>
      </c>
      <c r="D30" s="320"/>
      <c r="E30" s="320"/>
      <c r="F30" s="320"/>
      <c r="G30" s="320"/>
      <c r="H30" s="320"/>
      <c r="I30" s="320"/>
      <c r="J30" s="320"/>
      <c r="K30" s="320"/>
      <c r="L30" s="320"/>
      <c r="M30" s="320"/>
      <c r="N30" s="320"/>
      <c r="O30" s="320"/>
      <c r="P30" s="320"/>
      <c r="Q30" s="320"/>
      <c r="R30" s="320"/>
      <c r="S30" s="320"/>
      <c r="T30" s="320"/>
      <c r="U30" s="320"/>
      <c r="V30" s="320"/>
      <c r="W30" s="320"/>
      <c r="X30" s="320"/>
      <c r="Y30" s="320"/>
      <c r="Z30" s="323">
        <f t="shared" si="10"/>
        <v>0</v>
      </c>
      <c r="AA30" s="143"/>
      <c r="AB30" s="35"/>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BA30" s="73">
        <f t="shared" si="12"/>
        <v>0</v>
      </c>
      <c r="BC30" s="73">
        <f>+IF((D30&gt;'A2'!D40),111,0)</f>
        <v>0</v>
      </c>
      <c r="BD30" s="73">
        <f>+IF((E30&gt;'A2'!E40),111,0)</f>
        <v>0</v>
      </c>
      <c r="BE30" s="73">
        <f>+IF((F30&gt;'A2'!F40),111,0)</f>
        <v>0</v>
      </c>
      <c r="BF30" s="73">
        <f>+IF((G30&gt;'A2'!G40),111,0)</f>
        <v>0</v>
      </c>
      <c r="BG30" s="73">
        <f>+IF((H30&gt;'A2'!H40),111,0)</f>
        <v>0</v>
      </c>
      <c r="BH30" s="73">
        <f>+IF((I30&gt;'A2'!I40),111,0)</f>
        <v>0</v>
      </c>
      <c r="BI30" s="73">
        <f>+IF((J30&gt;'A2'!J40),111,0)</f>
        <v>0</v>
      </c>
      <c r="BJ30" s="73">
        <f>+IF((K30&gt;'A2'!K40),111,0)</f>
        <v>0</v>
      </c>
      <c r="BK30" s="73">
        <f>+IF((L30&gt;'A2'!L40),111,0)</f>
        <v>0</v>
      </c>
      <c r="BL30" s="73">
        <f>+IF((M30&gt;'A2'!M40),111,0)</f>
        <v>0</v>
      </c>
      <c r="BM30" s="73">
        <f>+IF((N30&gt;'A2'!N40),111,0)</f>
        <v>0</v>
      </c>
      <c r="BN30" s="73">
        <f>+IF((O30&gt;'A2'!O40),111,0)</f>
        <v>0</v>
      </c>
      <c r="BO30" s="73">
        <f>+IF((P30&gt;'A2'!P40),111,0)</f>
        <v>0</v>
      </c>
      <c r="BP30" s="73">
        <f>+IF((Q30&gt;'A2'!Q40),111,0)</f>
        <v>0</v>
      </c>
      <c r="BQ30" s="73">
        <f>+IF((R30&gt;'A2'!R40),111,0)</f>
        <v>0</v>
      </c>
      <c r="BR30" s="73">
        <f>+IF((S30&gt;'A2'!S40),111,0)</f>
        <v>0</v>
      </c>
      <c r="BS30" s="73">
        <f>+IF((T30&gt;'A2'!T40),111,0)</f>
        <v>0</v>
      </c>
      <c r="BT30" s="73">
        <f>+IF((U30&gt;'A2'!U40),111,0)</f>
        <v>0</v>
      </c>
      <c r="BU30" s="73">
        <f>+IF((V30&gt;'A2'!V40),111,0)</f>
        <v>0</v>
      </c>
      <c r="BV30" s="73">
        <f>+IF((W30&gt;'A2'!W40),111,0)</f>
        <v>0</v>
      </c>
      <c r="BW30" s="73">
        <f>+IF((X30&gt;'A2'!X40),111,0)</f>
        <v>0</v>
      </c>
      <c r="BX30" s="73">
        <f>+IF((Y30&gt;'A2'!Y40),111,0)</f>
        <v>0</v>
      </c>
      <c r="BY30" s="73">
        <f>+IF((Z30&gt;'A2'!Z40),111,0)</f>
        <v>0</v>
      </c>
    </row>
    <row r="31" spans="2:77" s="40" customFormat="1" ht="17.100000000000001" customHeight="1">
      <c r="B31" s="446"/>
      <c r="C31" s="195" t="s">
        <v>12</v>
      </c>
      <c r="D31" s="324"/>
      <c r="E31" s="324"/>
      <c r="F31" s="324"/>
      <c r="G31" s="324"/>
      <c r="H31" s="324"/>
      <c r="I31" s="324"/>
      <c r="J31" s="324"/>
      <c r="K31" s="324"/>
      <c r="L31" s="324"/>
      <c r="M31" s="324"/>
      <c r="N31" s="324"/>
      <c r="O31" s="324"/>
      <c r="P31" s="324"/>
      <c r="Q31" s="324"/>
      <c r="R31" s="324"/>
      <c r="S31" s="324"/>
      <c r="T31" s="324"/>
      <c r="U31" s="324"/>
      <c r="V31" s="324"/>
      <c r="W31" s="324"/>
      <c r="X31" s="324"/>
      <c r="Y31" s="324"/>
      <c r="Z31" s="323">
        <f>SUM(D31:Y31)</f>
        <v>0</v>
      </c>
      <c r="AA31" s="143"/>
      <c r="AB31" s="39"/>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BA31" s="75">
        <f t="shared" si="12"/>
        <v>0</v>
      </c>
      <c r="BC31" s="73">
        <f>+IF(OR((D31&gt;'A2'!D41),(D31&lt;'A2'!D42)),111,0)</f>
        <v>111</v>
      </c>
      <c r="BD31" s="73">
        <f>+IF(OR((E31&gt;'A2'!E41),(E31&lt;'A2'!E42)),111,0)</f>
        <v>0</v>
      </c>
      <c r="BE31" s="73">
        <f>+IF(OR((F31&gt;'A2'!F41),(F31&lt;'A2'!F42)),111,0)</f>
        <v>111</v>
      </c>
      <c r="BF31" s="73">
        <f>+IF(OR((G31&gt;'A2'!G41),(G31&lt;'A2'!G42)),111,0)</f>
        <v>111</v>
      </c>
      <c r="BG31" s="73">
        <f>+IF(OR((H31&gt;'A2'!H41),(H31&lt;'A2'!H42)),111,0)</f>
        <v>0</v>
      </c>
      <c r="BH31" s="73">
        <f>+IF(OR((I31&gt;'A2'!I41),(I31&lt;'A2'!I42)),111,0)</f>
        <v>111</v>
      </c>
      <c r="BI31" s="73">
        <f>+IF(OR((J31&gt;'A2'!J41),(J31&lt;'A2'!J42)),111,0)</f>
        <v>111</v>
      </c>
      <c r="BJ31" s="73">
        <f>+IF(OR((K31&gt;'A2'!K41),(K31&lt;'A2'!K42)),111,0)</f>
        <v>0</v>
      </c>
      <c r="BK31" s="73">
        <f>+IF(OR((L31&gt;'A2'!L41),(L31&lt;'A2'!L42)),111,0)</f>
        <v>0</v>
      </c>
      <c r="BL31" s="73">
        <f>+IF(OR((M31&gt;'A2'!M41),(M31&lt;'A2'!M42)),111,0)</f>
        <v>111</v>
      </c>
      <c r="BM31" s="73">
        <f>+IF(OR((N31&gt;'A2'!N41),(N31&lt;'A2'!N42)),111,0)</f>
        <v>0</v>
      </c>
      <c r="BN31" s="73">
        <f>+IF(OR((O31&gt;'A2'!O41),(O31&lt;'A2'!O42)),111,0)</f>
        <v>0</v>
      </c>
      <c r="BO31" s="73">
        <f>+IF(OR((P31&gt;'A2'!P41),(P31&lt;'A2'!P42)),111,0)</f>
        <v>0</v>
      </c>
      <c r="BP31" s="73">
        <f>+IF(OR((Q31&gt;'A2'!Q41),(Q31&lt;'A2'!Q42)),111,0)</f>
        <v>0</v>
      </c>
      <c r="BQ31" s="73">
        <f>+IF(OR((R31&gt;'A2'!R41),(R31&lt;'A2'!R42)),111,0)</f>
        <v>0</v>
      </c>
      <c r="BR31" s="73">
        <f>+IF(OR((S31&gt;'A2'!S41),(S31&lt;'A2'!S42)),111,0)</f>
        <v>0</v>
      </c>
      <c r="BS31" s="73">
        <f>+IF(OR((T31&gt;'A2'!T41),(T31&lt;'A2'!T42)),111,0)</f>
        <v>0</v>
      </c>
      <c r="BT31" s="73">
        <f>+IF(OR((U31&gt;'A2'!U41),(U31&lt;'A2'!U42)),111,0)</f>
        <v>111</v>
      </c>
      <c r="BU31" s="73">
        <f>+IF(OR((V31&gt;'A2'!V41),(V31&lt;'A2'!V42)),111,0)</f>
        <v>0</v>
      </c>
      <c r="BV31" s="73">
        <f>+IF(OR((W31&gt;'A2'!W41),(W31&lt;'A2'!W42)),111,0)</f>
        <v>0</v>
      </c>
      <c r="BW31" s="73">
        <f>+IF(OR((X31&gt;'A2'!X41),(X31&lt;'A2'!X42)),111,0)</f>
        <v>0</v>
      </c>
      <c r="BX31" s="73">
        <f>+IF(OR((Y31&gt;'A2'!Y41),(Y31&lt;'A2'!Y42)),111,0)</f>
        <v>0</v>
      </c>
      <c r="BY31" s="73">
        <f>+IF(OR((Z31&gt;'A2'!Z41),(Z31&lt;'A2'!Z42)),111,0)</f>
        <v>111</v>
      </c>
    </row>
    <row r="32" spans="2:77" s="236" customFormat="1" ht="19.5" customHeight="1">
      <c r="B32" s="446"/>
      <c r="C32" s="195" t="s">
        <v>55</v>
      </c>
      <c r="D32" s="325">
        <f t="shared" ref="D32:Y32" si="13">SUM(D23:D24,D31)</f>
        <v>0</v>
      </c>
      <c r="E32" s="325">
        <f t="shared" si="13"/>
        <v>0</v>
      </c>
      <c r="F32" s="325">
        <f t="shared" si="13"/>
        <v>0</v>
      </c>
      <c r="G32" s="325">
        <f t="shared" si="13"/>
        <v>0</v>
      </c>
      <c r="H32" s="325">
        <f t="shared" si="13"/>
        <v>0</v>
      </c>
      <c r="I32" s="325">
        <f t="shared" si="13"/>
        <v>0</v>
      </c>
      <c r="J32" s="325">
        <f t="shared" si="13"/>
        <v>0</v>
      </c>
      <c r="K32" s="325">
        <f t="shared" si="13"/>
        <v>0</v>
      </c>
      <c r="L32" s="325">
        <f t="shared" si="13"/>
        <v>0</v>
      </c>
      <c r="M32" s="325">
        <f t="shared" si="13"/>
        <v>0</v>
      </c>
      <c r="N32" s="325">
        <f t="shared" si="13"/>
        <v>0</v>
      </c>
      <c r="O32" s="325">
        <f t="shared" si="13"/>
        <v>0</v>
      </c>
      <c r="P32" s="325">
        <f t="shared" si="13"/>
        <v>0</v>
      </c>
      <c r="Q32" s="325">
        <f t="shared" si="13"/>
        <v>0</v>
      </c>
      <c r="R32" s="325">
        <f t="shared" si="13"/>
        <v>0</v>
      </c>
      <c r="S32" s="325">
        <f t="shared" si="13"/>
        <v>0</v>
      </c>
      <c r="T32" s="325">
        <f t="shared" si="13"/>
        <v>0</v>
      </c>
      <c r="U32" s="325">
        <f t="shared" si="13"/>
        <v>0</v>
      </c>
      <c r="V32" s="325">
        <f t="shared" si="13"/>
        <v>0</v>
      </c>
      <c r="W32" s="325">
        <f t="shared" si="13"/>
        <v>0</v>
      </c>
      <c r="X32" s="325">
        <f t="shared" si="13"/>
        <v>0</v>
      </c>
      <c r="Y32" s="325">
        <f t="shared" si="13"/>
        <v>0</v>
      </c>
      <c r="Z32" s="323">
        <f>SUM(D32:Y32)</f>
        <v>0</v>
      </c>
      <c r="AA32" s="144"/>
      <c r="AC32" s="75">
        <f>+D32-D23-D24-D31</f>
        <v>0</v>
      </c>
      <c r="AD32" s="75">
        <f t="shared" ref="AD32:AY32" si="14">+E32-E23-E24-E31</f>
        <v>0</v>
      </c>
      <c r="AE32" s="75">
        <f t="shared" si="14"/>
        <v>0</v>
      </c>
      <c r="AF32" s="75">
        <f t="shared" si="14"/>
        <v>0</v>
      </c>
      <c r="AG32" s="75">
        <f t="shared" si="14"/>
        <v>0</v>
      </c>
      <c r="AH32" s="75">
        <f t="shared" si="14"/>
        <v>0</v>
      </c>
      <c r="AI32" s="75">
        <f t="shared" si="14"/>
        <v>0</v>
      </c>
      <c r="AJ32" s="75">
        <f t="shared" si="14"/>
        <v>0</v>
      </c>
      <c r="AK32" s="75">
        <f t="shared" si="14"/>
        <v>0</v>
      </c>
      <c r="AL32" s="75">
        <f t="shared" si="14"/>
        <v>0</v>
      </c>
      <c r="AM32" s="75">
        <f t="shared" si="14"/>
        <v>0</v>
      </c>
      <c r="AN32" s="75">
        <f t="shared" si="14"/>
        <v>0</v>
      </c>
      <c r="AO32" s="75">
        <f t="shared" si="14"/>
        <v>0</v>
      </c>
      <c r="AP32" s="75">
        <f t="shared" si="14"/>
        <v>0</v>
      </c>
      <c r="AQ32" s="75">
        <f t="shared" si="14"/>
        <v>0</v>
      </c>
      <c r="AR32" s="75">
        <f t="shared" si="14"/>
        <v>0</v>
      </c>
      <c r="AS32" s="75">
        <f t="shared" si="14"/>
        <v>0</v>
      </c>
      <c r="AT32" s="75">
        <f t="shared" si="14"/>
        <v>0</v>
      </c>
      <c r="AU32" s="75">
        <f t="shared" si="14"/>
        <v>0</v>
      </c>
      <c r="AV32" s="75">
        <f t="shared" si="14"/>
        <v>0</v>
      </c>
      <c r="AW32" s="75">
        <f t="shared" si="14"/>
        <v>0</v>
      </c>
      <c r="AX32" s="75">
        <f t="shared" si="14"/>
        <v>0</v>
      </c>
      <c r="AY32" s="75">
        <f t="shared" si="14"/>
        <v>0</v>
      </c>
      <c r="AZ32" s="105"/>
      <c r="BA32" s="73">
        <f>+Z32-SUM(D32:Y32)</f>
        <v>0</v>
      </c>
      <c r="BC32" s="73">
        <f>+IF((D32&gt;'A2'!D44),111,0)</f>
        <v>0</v>
      </c>
      <c r="BD32" s="73">
        <f>+IF((E32&gt;'A2'!E44),111,0)</f>
        <v>0</v>
      </c>
      <c r="BE32" s="73">
        <f>+IF((F32&gt;'A2'!F44),111,0)</f>
        <v>0</v>
      </c>
      <c r="BF32" s="73">
        <f>+IF((G32&gt;'A2'!G44),111,0)</f>
        <v>0</v>
      </c>
      <c r="BG32" s="73">
        <f>+IF((H32&gt;'A2'!H44),111,0)</f>
        <v>0</v>
      </c>
      <c r="BH32" s="73">
        <f>+IF((I32&gt;'A2'!I44),111,0)</f>
        <v>0</v>
      </c>
      <c r="BI32" s="73">
        <f>+IF((J32&gt;'A2'!J44),111,0)</f>
        <v>0</v>
      </c>
      <c r="BJ32" s="73">
        <f>+IF((K32&gt;'A2'!K44),111,0)</f>
        <v>0</v>
      </c>
      <c r="BK32" s="73">
        <f>+IF((L32&gt;'A2'!L44),111,0)</f>
        <v>0</v>
      </c>
      <c r="BL32" s="73">
        <f>+IF((M32&gt;'A2'!M44),111,0)</f>
        <v>0</v>
      </c>
      <c r="BM32" s="73">
        <f>+IF((N32&gt;'A2'!N44),111,0)</f>
        <v>0</v>
      </c>
      <c r="BN32" s="73">
        <f>+IF((O32&gt;'A2'!O44),111,0)</f>
        <v>0</v>
      </c>
      <c r="BO32" s="73">
        <f>+IF((P32&gt;'A2'!P44),111,0)</f>
        <v>0</v>
      </c>
      <c r="BP32" s="73">
        <f>+IF((Q32&gt;'A2'!Q44),111,0)</f>
        <v>0</v>
      </c>
      <c r="BQ32" s="73">
        <f>+IF((R32&gt;'A2'!R44),111,0)</f>
        <v>0</v>
      </c>
      <c r="BR32" s="73">
        <f>+IF((S32&gt;'A2'!S44),111,0)</f>
        <v>0</v>
      </c>
      <c r="BS32" s="73">
        <f>+IF((T32&gt;'A2'!T44),111,0)</f>
        <v>0</v>
      </c>
      <c r="BT32" s="73">
        <f>+IF((U32&gt;'A2'!U44),111,0)</f>
        <v>0</v>
      </c>
      <c r="BU32" s="73">
        <f>+IF((V32&gt;'A2'!V44),111,0)</f>
        <v>0</v>
      </c>
      <c r="BV32" s="73">
        <f>+IF((W32&gt;'A2'!W44),111,0)</f>
        <v>0</v>
      </c>
      <c r="BW32" s="73">
        <f>+IF((X32&gt;'A2'!X44),111,0)</f>
        <v>0</v>
      </c>
      <c r="BX32" s="73">
        <f>+IF((Y32&gt;'A2'!Y44),111,0)</f>
        <v>0</v>
      </c>
      <c r="BY32" s="73">
        <f>+IF((Z32&gt;'A2'!Z44),111,0)</f>
        <v>0</v>
      </c>
    </row>
    <row r="33" spans="2:77" s="88" customFormat="1" ht="17.100000000000001" customHeight="1">
      <c r="B33" s="316"/>
      <c r="C33" s="317" t="s">
        <v>174</v>
      </c>
      <c r="D33" s="326"/>
      <c r="E33" s="326"/>
      <c r="F33" s="326"/>
      <c r="G33" s="326"/>
      <c r="H33" s="326"/>
      <c r="I33" s="326"/>
      <c r="J33" s="326"/>
      <c r="K33" s="326"/>
      <c r="L33" s="326"/>
      <c r="M33" s="326"/>
      <c r="N33" s="326"/>
      <c r="O33" s="326"/>
      <c r="P33" s="326"/>
      <c r="Q33" s="326"/>
      <c r="R33" s="326"/>
      <c r="S33" s="326"/>
      <c r="T33" s="326"/>
      <c r="U33" s="326"/>
      <c r="V33" s="326"/>
      <c r="W33" s="326"/>
      <c r="X33" s="326"/>
      <c r="Y33" s="326"/>
      <c r="Z33" s="327">
        <f>SUM(D33:Y33)</f>
        <v>0</v>
      </c>
      <c r="AA33" s="232"/>
      <c r="AB33" s="87"/>
      <c r="AC33" s="84">
        <f>+IF((D33&gt;D32),111,0)</f>
        <v>0</v>
      </c>
      <c r="AD33" s="84">
        <f t="shared" ref="AD33:AY33" si="15">+IF((E33&gt;E32),111,0)</f>
        <v>0</v>
      </c>
      <c r="AE33" s="84">
        <f t="shared" si="15"/>
        <v>0</v>
      </c>
      <c r="AF33" s="84">
        <f t="shared" si="15"/>
        <v>0</v>
      </c>
      <c r="AG33" s="84">
        <f t="shared" si="15"/>
        <v>0</v>
      </c>
      <c r="AH33" s="84">
        <f t="shared" si="15"/>
        <v>0</v>
      </c>
      <c r="AI33" s="84">
        <f t="shared" si="15"/>
        <v>0</v>
      </c>
      <c r="AJ33" s="84">
        <f t="shared" si="15"/>
        <v>0</v>
      </c>
      <c r="AK33" s="84">
        <f t="shared" si="15"/>
        <v>0</v>
      </c>
      <c r="AL33" s="84">
        <f t="shared" si="15"/>
        <v>0</v>
      </c>
      <c r="AM33" s="84">
        <f t="shared" si="15"/>
        <v>0</v>
      </c>
      <c r="AN33" s="84">
        <f t="shared" si="15"/>
        <v>0</v>
      </c>
      <c r="AO33" s="84">
        <f t="shared" si="15"/>
        <v>0</v>
      </c>
      <c r="AP33" s="84">
        <f t="shared" si="15"/>
        <v>0</v>
      </c>
      <c r="AQ33" s="84">
        <f t="shared" si="15"/>
        <v>0</v>
      </c>
      <c r="AR33" s="84">
        <f t="shared" si="15"/>
        <v>0</v>
      </c>
      <c r="AS33" s="84">
        <f t="shared" si="15"/>
        <v>0</v>
      </c>
      <c r="AT33" s="84">
        <f t="shared" si="15"/>
        <v>0</v>
      </c>
      <c r="AU33" s="84">
        <f t="shared" si="15"/>
        <v>0</v>
      </c>
      <c r="AV33" s="84">
        <f t="shared" si="15"/>
        <v>0</v>
      </c>
      <c r="AW33" s="84">
        <f t="shared" si="15"/>
        <v>0</v>
      </c>
      <c r="AX33" s="84">
        <f t="shared" si="15"/>
        <v>0</v>
      </c>
      <c r="AY33" s="84">
        <f t="shared" si="15"/>
        <v>0</v>
      </c>
      <c r="AZ33" s="232"/>
      <c r="BA33" s="84">
        <f>+Z33-SUM(D33:Y33)</f>
        <v>0</v>
      </c>
      <c r="BC33" s="84">
        <f>+IF((D33&gt;'A2'!D45),111,0)</f>
        <v>0</v>
      </c>
      <c r="BD33" s="84">
        <f>+IF((E33&gt;'A2'!E45),111,0)</f>
        <v>0</v>
      </c>
      <c r="BE33" s="84">
        <f>+IF((F33&gt;'A2'!F45),111,0)</f>
        <v>0</v>
      </c>
      <c r="BF33" s="84">
        <f>+IF((G33&gt;'A2'!G45),111,0)</f>
        <v>0</v>
      </c>
      <c r="BG33" s="84">
        <f>+IF((H33&gt;'A2'!H45),111,0)</f>
        <v>0</v>
      </c>
      <c r="BH33" s="84">
        <f>+IF((I33&gt;'A2'!I45),111,0)</f>
        <v>0</v>
      </c>
      <c r="BI33" s="84">
        <f>+IF((J33&gt;'A2'!J45),111,0)</f>
        <v>0</v>
      </c>
      <c r="BJ33" s="84">
        <f>+IF((K33&gt;'A2'!K45),111,0)</f>
        <v>0</v>
      </c>
      <c r="BK33" s="84">
        <f>+IF((L33&gt;'A2'!L45),111,0)</f>
        <v>0</v>
      </c>
      <c r="BL33" s="84">
        <f>+IF((M33&gt;'A2'!M45),111,0)</f>
        <v>0</v>
      </c>
      <c r="BM33" s="84">
        <f>+IF((N33&gt;'A2'!N45),111,0)</f>
        <v>0</v>
      </c>
      <c r="BN33" s="84">
        <f>+IF((O33&gt;'A2'!O45),111,0)</f>
        <v>0</v>
      </c>
      <c r="BO33" s="84">
        <f>+IF((P33&gt;'A2'!P45),111,0)</f>
        <v>0</v>
      </c>
      <c r="BP33" s="84">
        <f>+IF((Q33&gt;'A2'!Q45),111,0)</f>
        <v>0</v>
      </c>
      <c r="BQ33" s="84">
        <f>+IF((R33&gt;'A2'!R45),111,0)</f>
        <v>0</v>
      </c>
      <c r="BR33" s="84">
        <f>+IF((S33&gt;'A2'!S45),111,0)</f>
        <v>0</v>
      </c>
      <c r="BS33" s="84">
        <f>+IF((T33&gt;'A2'!T45),111,0)</f>
        <v>0</v>
      </c>
      <c r="BT33" s="84">
        <f>+IF((U33&gt;'A2'!U45),111,0)</f>
        <v>0</v>
      </c>
      <c r="BU33" s="84">
        <f>+IF((V33&gt;'A2'!V45),111,0)</f>
        <v>0</v>
      </c>
      <c r="BV33" s="84">
        <f>+IF((W33&gt;'A2'!W45),111,0)</f>
        <v>0</v>
      </c>
      <c r="BW33" s="84">
        <f>+IF((X33&gt;'A2'!X45),111,0)</f>
        <v>0</v>
      </c>
      <c r="BX33" s="84">
        <f>+IF((Y33&gt;'A2'!Y45),111,0)</f>
        <v>0</v>
      </c>
      <c r="BY33" s="84">
        <f>+IF((Z33&gt;'A2'!Z45),111,0)</f>
        <v>0</v>
      </c>
    </row>
    <row r="34" spans="2:77" s="88" customFormat="1" ht="16.5" customHeight="1">
      <c r="B34" s="318"/>
      <c r="C34" s="319" t="s">
        <v>175</v>
      </c>
      <c r="D34" s="328"/>
      <c r="E34" s="328"/>
      <c r="F34" s="328"/>
      <c r="G34" s="328"/>
      <c r="H34" s="328"/>
      <c r="I34" s="328"/>
      <c r="J34" s="328"/>
      <c r="K34" s="328"/>
      <c r="L34" s="328"/>
      <c r="M34" s="328"/>
      <c r="N34" s="328"/>
      <c r="O34" s="328"/>
      <c r="P34" s="328"/>
      <c r="Q34" s="328"/>
      <c r="R34" s="328"/>
      <c r="S34" s="328"/>
      <c r="T34" s="328"/>
      <c r="U34" s="328"/>
      <c r="V34" s="328"/>
      <c r="W34" s="328"/>
      <c r="X34" s="328"/>
      <c r="Y34" s="328"/>
      <c r="Z34" s="327">
        <f>SUM(D34:Y34)</f>
        <v>0</v>
      </c>
      <c r="AA34" s="145"/>
      <c r="AB34" s="87"/>
      <c r="AC34" s="84">
        <f t="shared" ref="AC34:AY34" si="16">+IF((D34&gt;D32),111,0)</f>
        <v>0</v>
      </c>
      <c r="AD34" s="84">
        <f t="shared" si="16"/>
        <v>0</v>
      </c>
      <c r="AE34" s="84">
        <f t="shared" si="16"/>
        <v>0</v>
      </c>
      <c r="AF34" s="84">
        <f t="shared" si="16"/>
        <v>0</v>
      </c>
      <c r="AG34" s="84">
        <f t="shared" si="16"/>
        <v>0</v>
      </c>
      <c r="AH34" s="84">
        <f t="shared" si="16"/>
        <v>0</v>
      </c>
      <c r="AI34" s="84">
        <f t="shared" si="16"/>
        <v>0</v>
      </c>
      <c r="AJ34" s="84">
        <f t="shared" si="16"/>
        <v>0</v>
      </c>
      <c r="AK34" s="84">
        <f t="shared" si="16"/>
        <v>0</v>
      </c>
      <c r="AL34" s="84">
        <f t="shared" si="16"/>
        <v>0</v>
      </c>
      <c r="AM34" s="84">
        <f t="shared" si="16"/>
        <v>0</v>
      </c>
      <c r="AN34" s="84">
        <f t="shared" si="16"/>
        <v>0</v>
      </c>
      <c r="AO34" s="84">
        <f t="shared" si="16"/>
        <v>0</v>
      </c>
      <c r="AP34" s="84">
        <f t="shared" si="16"/>
        <v>0</v>
      </c>
      <c r="AQ34" s="84">
        <f t="shared" si="16"/>
        <v>0</v>
      </c>
      <c r="AR34" s="84">
        <f t="shared" si="16"/>
        <v>0</v>
      </c>
      <c r="AS34" s="84">
        <f t="shared" si="16"/>
        <v>0</v>
      </c>
      <c r="AT34" s="84">
        <f t="shared" si="16"/>
        <v>0</v>
      </c>
      <c r="AU34" s="84">
        <f t="shared" si="16"/>
        <v>0</v>
      </c>
      <c r="AV34" s="84">
        <f t="shared" si="16"/>
        <v>0</v>
      </c>
      <c r="AW34" s="84">
        <f t="shared" si="16"/>
        <v>0</v>
      </c>
      <c r="AX34" s="84">
        <f t="shared" si="16"/>
        <v>0</v>
      </c>
      <c r="AY34" s="84">
        <f t="shared" si="16"/>
        <v>0</v>
      </c>
      <c r="AZ34" s="232"/>
      <c r="BA34" s="84">
        <f>+Z34-SUM(D34:Y34)</f>
        <v>0</v>
      </c>
      <c r="BC34" s="84">
        <f>+IF((D34&gt;'A2'!D46),111,0)</f>
        <v>0</v>
      </c>
      <c r="BD34" s="84">
        <f>+IF((E34&gt;'A2'!E46),111,0)</f>
        <v>0</v>
      </c>
      <c r="BE34" s="84">
        <f>+IF((F34&gt;'A2'!F46),111,0)</f>
        <v>0</v>
      </c>
      <c r="BF34" s="84">
        <f>+IF((G34&gt;'A2'!G46),111,0)</f>
        <v>0</v>
      </c>
      <c r="BG34" s="84">
        <f>+IF((H34&gt;'A2'!H46),111,0)</f>
        <v>0</v>
      </c>
      <c r="BH34" s="84">
        <f>+IF((I34&gt;'A2'!I46),111,0)</f>
        <v>0</v>
      </c>
      <c r="BI34" s="84">
        <f>+IF((J34&gt;'A2'!J46),111,0)</f>
        <v>0</v>
      </c>
      <c r="BJ34" s="84">
        <f>+IF((K34&gt;'A2'!K46),111,0)</f>
        <v>0</v>
      </c>
      <c r="BK34" s="84">
        <f>+IF((L34&gt;'A2'!L46),111,0)</f>
        <v>0</v>
      </c>
      <c r="BL34" s="84">
        <f>+IF((M34&gt;'A2'!M46),111,0)</f>
        <v>0</v>
      </c>
      <c r="BM34" s="84">
        <f>+IF((N34&gt;'A2'!N46),111,0)</f>
        <v>0</v>
      </c>
      <c r="BN34" s="84">
        <f>+IF((O34&gt;'A2'!O46),111,0)</f>
        <v>0</v>
      </c>
      <c r="BO34" s="84">
        <f>+IF((P34&gt;'A2'!P46),111,0)</f>
        <v>0</v>
      </c>
      <c r="BP34" s="84">
        <f>+IF((Q34&gt;'A2'!Q46),111,0)</f>
        <v>0</v>
      </c>
      <c r="BQ34" s="84">
        <f>+IF((R34&gt;'A2'!R46),111,0)</f>
        <v>0</v>
      </c>
      <c r="BR34" s="84">
        <f>+IF((S34&gt;'A2'!S46),111,0)</f>
        <v>0</v>
      </c>
      <c r="BS34" s="84">
        <f>+IF((T34&gt;'A2'!T46),111,0)</f>
        <v>0</v>
      </c>
      <c r="BT34" s="84">
        <f>+IF((U34&gt;'A2'!U46),111,0)</f>
        <v>0</v>
      </c>
      <c r="BU34" s="84">
        <f>+IF((V34&gt;'A2'!V46),111,0)</f>
        <v>0</v>
      </c>
      <c r="BV34" s="84">
        <f>+IF((W34&gt;'A2'!W46),111,0)</f>
        <v>0</v>
      </c>
      <c r="BW34" s="84">
        <f>+IF((X34&gt;'A2'!X46),111,0)</f>
        <v>0</v>
      </c>
      <c r="BX34" s="84">
        <f>+IF((Y34&gt;'A2'!Y46),111,0)</f>
        <v>0</v>
      </c>
      <c r="BY34" s="84">
        <f>+IF((Z34&gt;'A2'!Z46),111,0)</f>
        <v>0</v>
      </c>
    </row>
    <row r="35" spans="2:77" s="88" customFormat="1" ht="17.100000000000001" customHeight="1">
      <c r="B35" s="318"/>
      <c r="C35" s="319" t="s">
        <v>161</v>
      </c>
      <c r="D35" s="433"/>
      <c r="E35" s="491"/>
      <c r="F35" s="433"/>
      <c r="G35" s="433"/>
      <c r="H35" s="491"/>
      <c r="I35" s="433"/>
      <c r="J35" s="433"/>
      <c r="K35" s="433"/>
      <c r="L35" s="491"/>
      <c r="M35" s="433"/>
      <c r="N35" s="491"/>
      <c r="O35" s="433"/>
      <c r="P35" s="433"/>
      <c r="Q35" s="433"/>
      <c r="R35" s="433"/>
      <c r="S35" s="491"/>
      <c r="T35" s="433"/>
      <c r="U35" s="433"/>
      <c r="V35" s="433"/>
      <c r="W35" s="491"/>
      <c r="X35" s="433"/>
      <c r="Y35" s="491"/>
      <c r="Z35" s="458">
        <f>SUM(D35:Y35)</f>
        <v>0</v>
      </c>
      <c r="AA35" s="492"/>
      <c r="AB35" s="87"/>
      <c r="AC35" s="434"/>
      <c r="AD35" s="84">
        <f>+IF((E35&gt;E32),111,0)</f>
        <v>0</v>
      </c>
      <c r="AE35" s="434"/>
      <c r="AF35" s="434"/>
      <c r="AG35" s="84">
        <f>+IF((H35&gt;H32),111,0)</f>
        <v>0</v>
      </c>
      <c r="AH35" s="434"/>
      <c r="AI35" s="434"/>
      <c r="AJ35" s="434"/>
      <c r="AK35" s="84">
        <f>+IF((L35&gt;L32),111,0)</f>
        <v>0</v>
      </c>
      <c r="AL35" s="434"/>
      <c r="AM35" s="84">
        <f>+IF((N35&gt;N32),111,0)</f>
        <v>0</v>
      </c>
      <c r="AN35" s="434"/>
      <c r="AO35" s="434"/>
      <c r="AP35" s="434"/>
      <c r="AQ35" s="434"/>
      <c r="AR35" s="84">
        <f>+IF((S35&gt;S32),111,0)</f>
        <v>0</v>
      </c>
      <c r="AS35" s="434"/>
      <c r="AT35" s="434"/>
      <c r="AU35" s="434"/>
      <c r="AV35" s="84">
        <f>+IF((W35&gt;W32),111,0)</f>
        <v>0</v>
      </c>
      <c r="AW35" s="434"/>
      <c r="AX35" s="84">
        <f>+IF((Y35&gt;Y32),111,0)</f>
        <v>0</v>
      </c>
      <c r="AY35" s="84">
        <f>+IF((Z35&gt;Z32),111,0)</f>
        <v>0</v>
      </c>
      <c r="BA35" s="84">
        <f>+Z35-SUM(D35:Y35)</f>
        <v>0</v>
      </c>
      <c r="BC35" s="434"/>
      <c r="BD35" s="84">
        <f>+IF((E35&gt;'A2'!E47),111,0)</f>
        <v>0</v>
      </c>
      <c r="BE35" s="434"/>
      <c r="BF35" s="434"/>
      <c r="BG35" s="84">
        <f>+IF((H35&gt;'A2'!H47),111,0)</f>
        <v>0</v>
      </c>
      <c r="BH35" s="434"/>
      <c r="BI35" s="434"/>
      <c r="BJ35" s="434"/>
      <c r="BK35" s="84">
        <f>+IF((L35&gt;'A2'!L47),111,0)</f>
        <v>0</v>
      </c>
      <c r="BL35" s="434"/>
      <c r="BM35" s="84">
        <f>+IF((N35&gt;'A2'!N47),111,0)</f>
        <v>0</v>
      </c>
      <c r="BN35" s="434"/>
      <c r="BO35" s="434"/>
      <c r="BP35" s="434"/>
      <c r="BQ35" s="434"/>
      <c r="BR35" s="84">
        <f>+IF((S35&gt;'A2'!S47),111,0)</f>
        <v>0</v>
      </c>
      <c r="BS35" s="434"/>
      <c r="BT35" s="434"/>
      <c r="BU35" s="434"/>
      <c r="BV35" s="84">
        <f>+IF((W35&gt;'A2'!W47),111,0)</f>
        <v>0</v>
      </c>
      <c r="BW35" s="434"/>
      <c r="BX35" s="84">
        <f>+IF((Y35&gt;'A2'!Y47),111,0)</f>
        <v>0</v>
      </c>
      <c r="BY35" s="84">
        <f>+IF((Z35&gt;'A2'!Z47),111,0)</f>
        <v>0</v>
      </c>
    </row>
    <row r="36" spans="2:77" s="36" customFormat="1" ht="20.100000000000001" customHeight="1">
      <c r="B36" s="444"/>
      <c r="C36" s="489" t="s">
        <v>68</v>
      </c>
      <c r="D36" s="320"/>
      <c r="E36" s="320"/>
      <c r="F36" s="320"/>
      <c r="G36" s="320"/>
      <c r="H36" s="320"/>
      <c r="I36" s="320"/>
      <c r="J36" s="320"/>
      <c r="K36" s="320"/>
      <c r="L36" s="320"/>
      <c r="M36" s="320"/>
      <c r="N36" s="320"/>
      <c r="O36" s="320"/>
      <c r="P36" s="320"/>
      <c r="Q36" s="320"/>
      <c r="R36" s="320"/>
      <c r="S36" s="320"/>
      <c r="T36" s="320"/>
      <c r="U36" s="320"/>
      <c r="V36" s="320"/>
      <c r="W36" s="320"/>
      <c r="X36" s="320"/>
      <c r="Y36" s="320"/>
      <c r="Z36" s="331"/>
      <c r="AA36" s="105"/>
      <c r="AB36" s="35"/>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105"/>
      <c r="BA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row>
    <row r="37" spans="2:77" s="36" customFormat="1" ht="17.100000000000001" customHeight="1">
      <c r="B37" s="445"/>
      <c r="C37" s="198" t="s">
        <v>69</v>
      </c>
      <c r="D37" s="320"/>
      <c r="E37" s="320"/>
      <c r="F37" s="320"/>
      <c r="G37" s="320"/>
      <c r="H37" s="320"/>
      <c r="I37" s="320"/>
      <c r="J37" s="320"/>
      <c r="K37" s="320"/>
      <c r="L37" s="320"/>
      <c r="M37" s="320"/>
      <c r="N37" s="320"/>
      <c r="O37" s="320"/>
      <c r="P37" s="320"/>
      <c r="Q37" s="320"/>
      <c r="R37" s="320"/>
      <c r="S37" s="320"/>
      <c r="T37" s="320"/>
      <c r="U37" s="320"/>
      <c r="V37" s="320"/>
      <c r="W37" s="320"/>
      <c r="X37" s="320"/>
      <c r="Y37" s="320"/>
      <c r="Z37" s="323">
        <f>SUM(D37:Y37)</f>
        <v>0</v>
      </c>
      <c r="AA37" s="105"/>
      <c r="AB37" s="35"/>
      <c r="AC37" s="73">
        <f>+D32-SUM(D37:D39)</f>
        <v>0</v>
      </c>
      <c r="AD37" s="73">
        <f t="shared" ref="AD37:AY37" si="17">+E32-SUM(E37:E39)</f>
        <v>0</v>
      </c>
      <c r="AE37" s="73">
        <f t="shared" si="17"/>
        <v>0</v>
      </c>
      <c r="AF37" s="73">
        <f t="shared" si="17"/>
        <v>0</v>
      </c>
      <c r="AG37" s="73">
        <f t="shared" si="17"/>
        <v>0</v>
      </c>
      <c r="AH37" s="73">
        <f t="shared" si="17"/>
        <v>0</v>
      </c>
      <c r="AI37" s="73">
        <f t="shared" si="17"/>
        <v>0</v>
      </c>
      <c r="AJ37" s="73">
        <f t="shared" si="17"/>
        <v>0</v>
      </c>
      <c r="AK37" s="73">
        <f t="shared" si="17"/>
        <v>0</v>
      </c>
      <c r="AL37" s="73">
        <f t="shared" si="17"/>
        <v>0</v>
      </c>
      <c r="AM37" s="73">
        <f t="shared" si="17"/>
        <v>0</v>
      </c>
      <c r="AN37" s="73">
        <f t="shared" si="17"/>
        <v>0</v>
      </c>
      <c r="AO37" s="73">
        <f t="shared" si="17"/>
        <v>0</v>
      </c>
      <c r="AP37" s="73">
        <f t="shared" si="17"/>
        <v>0</v>
      </c>
      <c r="AQ37" s="73">
        <f t="shared" si="17"/>
        <v>0</v>
      </c>
      <c r="AR37" s="73">
        <f t="shared" si="17"/>
        <v>0</v>
      </c>
      <c r="AS37" s="73">
        <f t="shared" si="17"/>
        <v>0</v>
      </c>
      <c r="AT37" s="73">
        <f t="shared" si="17"/>
        <v>0</v>
      </c>
      <c r="AU37" s="73">
        <f t="shared" si="17"/>
        <v>0</v>
      </c>
      <c r="AV37" s="73">
        <f t="shared" si="17"/>
        <v>0</v>
      </c>
      <c r="AW37" s="73">
        <f t="shared" si="17"/>
        <v>0</v>
      </c>
      <c r="AX37" s="73">
        <f t="shared" si="17"/>
        <v>0</v>
      </c>
      <c r="AY37" s="73">
        <f t="shared" si="17"/>
        <v>0</v>
      </c>
      <c r="AZ37" s="105"/>
      <c r="BA37" s="73">
        <f>+Z37-SUM(D37:Y37)</f>
        <v>0</v>
      </c>
      <c r="BC37" s="73">
        <f>+IF((D37&gt;'A2'!D49),111,0)</f>
        <v>0</v>
      </c>
      <c r="BD37" s="73">
        <f>+IF((E37&gt;'A2'!E49),111,0)</f>
        <v>0</v>
      </c>
      <c r="BE37" s="73">
        <f>+IF((F37&gt;'A2'!F49),111,0)</f>
        <v>0</v>
      </c>
      <c r="BF37" s="73">
        <f>+IF((G37&gt;'A2'!G49),111,0)</f>
        <v>0</v>
      </c>
      <c r="BG37" s="73">
        <f>+IF((H37&gt;'A2'!H49),111,0)</f>
        <v>0</v>
      </c>
      <c r="BH37" s="73">
        <f>+IF((I37&gt;'A2'!I49),111,0)</f>
        <v>0</v>
      </c>
      <c r="BI37" s="73">
        <f>+IF((J37&gt;'A2'!J49),111,0)</f>
        <v>0</v>
      </c>
      <c r="BJ37" s="73">
        <f>+IF((K37&gt;'A2'!K49),111,0)</f>
        <v>0</v>
      </c>
      <c r="BK37" s="73">
        <f>+IF((L37&gt;'A2'!L49),111,0)</f>
        <v>0</v>
      </c>
      <c r="BL37" s="73">
        <f>+IF((M37&gt;'A2'!M49),111,0)</f>
        <v>0</v>
      </c>
      <c r="BM37" s="73">
        <f>+IF((N37&gt;'A2'!N49),111,0)</f>
        <v>0</v>
      </c>
      <c r="BN37" s="73">
        <f>+IF((O37&gt;'A2'!O49),111,0)</f>
        <v>0</v>
      </c>
      <c r="BO37" s="73">
        <f>+IF((P37&gt;'A2'!P49),111,0)</f>
        <v>0</v>
      </c>
      <c r="BP37" s="73">
        <f>+IF((Q37&gt;'A2'!Q49),111,0)</f>
        <v>0</v>
      </c>
      <c r="BQ37" s="73">
        <f>+IF((R37&gt;'A2'!R49),111,0)</f>
        <v>0</v>
      </c>
      <c r="BR37" s="73">
        <f>+IF((S37&gt;'A2'!S49),111,0)</f>
        <v>0</v>
      </c>
      <c r="BS37" s="73">
        <f>+IF((T37&gt;'A2'!T49),111,0)</f>
        <v>0</v>
      </c>
      <c r="BT37" s="73">
        <f>+IF((U37&gt;'A2'!U49),111,0)</f>
        <v>0</v>
      </c>
      <c r="BU37" s="73">
        <f>+IF((V37&gt;'A2'!V49),111,0)</f>
        <v>0</v>
      </c>
      <c r="BV37" s="73">
        <f>+IF((W37&gt;'A2'!W49),111,0)</f>
        <v>0</v>
      </c>
      <c r="BW37" s="73">
        <f>+IF((X37&gt;'A2'!X49),111,0)</f>
        <v>0</v>
      </c>
      <c r="BX37" s="73">
        <f>+IF((Y37&gt;'A2'!Y49),111,0)</f>
        <v>0</v>
      </c>
      <c r="BY37" s="73">
        <f>+IF((Z37&gt;'A2'!Z49),111,0)</f>
        <v>0</v>
      </c>
    </row>
    <row r="38" spans="2:77" s="36" customFormat="1" ht="17.100000000000001" customHeight="1">
      <c r="B38" s="445"/>
      <c r="C38" s="198" t="s">
        <v>70</v>
      </c>
      <c r="D38" s="320"/>
      <c r="E38" s="320"/>
      <c r="F38" s="320"/>
      <c r="G38" s="320"/>
      <c r="H38" s="320"/>
      <c r="I38" s="320"/>
      <c r="J38" s="320"/>
      <c r="K38" s="320"/>
      <c r="L38" s="320"/>
      <c r="M38" s="320"/>
      <c r="N38" s="320"/>
      <c r="O38" s="320"/>
      <c r="P38" s="320"/>
      <c r="Q38" s="320"/>
      <c r="R38" s="320"/>
      <c r="S38" s="320"/>
      <c r="T38" s="320"/>
      <c r="U38" s="320"/>
      <c r="V38" s="320"/>
      <c r="W38" s="320"/>
      <c r="X38" s="320"/>
      <c r="Y38" s="320"/>
      <c r="Z38" s="323">
        <f>SUM(D38:Y38)</f>
        <v>0</v>
      </c>
      <c r="AA38" s="105"/>
      <c r="AB38" s="35"/>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105"/>
      <c r="BA38" s="73">
        <f>+Z38-SUM(D38:Y38)</f>
        <v>0</v>
      </c>
      <c r="BC38" s="73">
        <f>+IF((D38&gt;'A2'!D50),111,0)</f>
        <v>0</v>
      </c>
      <c r="BD38" s="73">
        <f>+IF((E38&gt;'A2'!E50),111,0)</f>
        <v>0</v>
      </c>
      <c r="BE38" s="73">
        <f>+IF((F38&gt;'A2'!F50),111,0)</f>
        <v>0</v>
      </c>
      <c r="BF38" s="73">
        <f>+IF((G38&gt;'A2'!G50),111,0)</f>
        <v>0</v>
      </c>
      <c r="BG38" s="73">
        <f>+IF((H38&gt;'A2'!H50),111,0)</f>
        <v>0</v>
      </c>
      <c r="BH38" s="73">
        <f>+IF((I38&gt;'A2'!I50),111,0)</f>
        <v>0</v>
      </c>
      <c r="BI38" s="73">
        <f>+IF((J38&gt;'A2'!J50),111,0)</f>
        <v>0</v>
      </c>
      <c r="BJ38" s="73">
        <f>+IF((K38&gt;'A2'!K50),111,0)</f>
        <v>0</v>
      </c>
      <c r="BK38" s="73">
        <f>+IF((L38&gt;'A2'!L50),111,0)</f>
        <v>0</v>
      </c>
      <c r="BL38" s="73">
        <f>+IF((M38&gt;'A2'!M50),111,0)</f>
        <v>0</v>
      </c>
      <c r="BM38" s="73">
        <f>+IF((N38&gt;'A2'!N50),111,0)</f>
        <v>0</v>
      </c>
      <c r="BN38" s="73">
        <f>+IF((O38&gt;'A2'!O50),111,0)</f>
        <v>0</v>
      </c>
      <c r="BO38" s="73">
        <f>+IF((P38&gt;'A2'!P50),111,0)</f>
        <v>0</v>
      </c>
      <c r="BP38" s="73">
        <f>+IF((Q38&gt;'A2'!Q50),111,0)</f>
        <v>0</v>
      </c>
      <c r="BQ38" s="73">
        <f>+IF((R38&gt;'A2'!R50),111,0)</f>
        <v>0</v>
      </c>
      <c r="BR38" s="73">
        <f>+IF((S38&gt;'A2'!S50),111,0)</f>
        <v>0</v>
      </c>
      <c r="BS38" s="73">
        <f>+IF((T38&gt;'A2'!T50),111,0)</f>
        <v>0</v>
      </c>
      <c r="BT38" s="73">
        <f>+IF((U38&gt;'A2'!U50),111,0)</f>
        <v>0</v>
      </c>
      <c r="BU38" s="73">
        <f>+IF((V38&gt;'A2'!V50),111,0)</f>
        <v>0</v>
      </c>
      <c r="BV38" s="73">
        <f>+IF((W38&gt;'A2'!W50),111,0)</f>
        <v>0</v>
      </c>
      <c r="BW38" s="73">
        <f>+IF((X38&gt;'A2'!X50),111,0)</f>
        <v>0</v>
      </c>
      <c r="BX38" s="73">
        <f>+IF((Y38&gt;'A2'!Y50),111,0)</f>
        <v>0</v>
      </c>
      <c r="BY38" s="73">
        <f>+IF((Z38&gt;'A2'!Z50),111,0)</f>
        <v>0</v>
      </c>
    </row>
    <row r="39" spans="2:77" s="36" customFormat="1" ht="17.100000000000001" customHeight="1">
      <c r="B39" s="444"/>
      <c r="C39" s="198" t="s">
        <v>71</v>
      </c>
      <c r="D39" s="320"/>
      <c r="E39" s="320"/>
      <c r="F39" s="320"/>
      <c r="G39" s="320"/>
      <c r="H39" s="320"/>
      <c r="I39" s="320"/>
      <c r="J39" s="320"/>
      <c r="K39" s="320"/>
      <c r="L39" s="320"/>
      <c r="M39" s="320"/>
      <c r="N39" s="320"/>
      <c r="O39" s="320"/>
      <c r="P39" s="320"/>
      <c r="Q39" s="320"/>
      <c r="R39" s="320"/>
      <c r="S39" s="320"/>
      <c r="T39" s="320"/>
      <c r="U39" s="320"/>
      <c r="V39" s="320"/>
      <c r="W39" s="320"/>
      <c r="X39" s="320"/>
      <c r="Y39" s="320"/>
      <c r="Z39" s="323">
        <f>SUM(D39:Y39)</f>
        <v>0</v>
      </c>
      <c r="AA39" s="105"/>
      <c r="AB39" s="35"/>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105"/>
      <c r="BA39" s="73">
        <f>+Z39-SUM(D39:Y39)</f>
        <v>0</v>
      </c>
      <c r="BC39" s="73">
        <f>+IF((D39&gt;'A2'!D51),111,0)</f>
        <v>0</v>
      </c>
      <c r="BD39" s="73">
        <f>+IF((E39&gt;'A2'!E51),111,0)</f>
        <v>0</v>
      </c>
      <c r="BE39" s="73">
        <f>+IF((F39&gt;'A2'!F51),111,0)</f>
        <v>0</v>
      </c>
      <c r="BF39" s="73">
        <f>+IF((G39&gt;'A2'!G51),111,0)</f>
        <v>0</v>
      </c>
      <c r="BG39" s="73">
        <f>+IF((H39&gt;'A2'!H51),111,0)</f>
        <v>0</v>
      </c>
      <c r="BH39" s="73">
        <f>+IF((I39&gt;'A2'!I51),111,0)</f>
        <v>0</v>
      </c>
      <c r="BI39" s="73">
        <f>+IF((J39&gt;'A2'!J51),111,0)</f>
        <v>0</v>
      </c>
      <c r="BJ39" s="73">
        <f>+IF((K39&gt;'A2'!K51),111,0)</f>
        <v>0</v>
      </c>
      <c r="BK39" s="73">
        <f>+IF((L39&gt;'A2'!L51),111,0)</f>
        <v>0</v>
      </c>
      <c r="BL39" s="73">
        <f>+IF((M39&gt;'A2'!M51),111,0)</f>
        <v>0</v>
      </c>
      <c r="BM39" s="73">
        <f>+IF((N39&gt;'A2'!N51),111,0)</f>
        <v>0</v>
      </c>
      <c r="BN39" s="73">
        <f>+IF((O39&gt;'A2'!O51),111,0)</f>
        <v>0</v>
      </c>
      <c r="BO39" s="73">
        <f>+IF((P39&gt;'A2'!P51),111,0)</f>
        <v>0</v>
      </c>
      <c r="BP39" s="73">
        <f>+IF((Q39&gt;'A2'!Q51),111,0)</f>
        <v>0</v>
      </c>
      <c r="BQ39" s="73">
        <f>+IF((R39&gt;'A2'!R51),111,0)</f>
        <v>0</v>
      </c>
      <c r="BR39" s="73">
        <f>+IF((S39&gt;'A2'!S51),111,0)</f>
        <v>0</v>
      </c>
      <c r="BS39" s="73">
        <f>+IF((T39&gt;'A2'!T51),111,0)</f>
        <v>0</v>
      </c>
      <c r="BT39" s="73">
        <f>+IF((U39&gt;'A2'!U51),111,0)</f>
        <v>0</v>
      </c>
      <c r="BU39" s="73">
        <f>+IF((V39&gt;'A2'!V51),111,0)</f>
        <v>0</v>
      </c>
      <c r="BV39" s="73">
        <f>+IF((W39&gt;'A2'!W51),111,0)</f>
        <v>0</v>
      </c>
      <c r="BW39" s="73">
        <f>+IF((X39&gt;'A2'!X51),111,0)</f>
        <v>0</v>
      </c>
      <c r="BX39" s="73">
        <f>+IF((Y39&gt;'A2'!Y51),111,0)</f>
        <v>0</v>
      </c>
      <c r="BY39" s="73">
        <f>+IF((Z39&gt;'A2'!Z51),111,0)</f>
        <v>0</v>
      </c>
    </row>
    <row r="40" spans="2:77" s="97" customFormat="1" ht="30" customHeight="1">
      <c r="B40" s="450"/>
      <c r="C40" s="202" t="s">
        <v>144</v>
      </c>
      <c r="D40" s="320"/>
      <c r="E40" s="320"/>
      <c r="F40" s="320"/>
      <c r="G40" s="320"/>
      <c r="H40" s="320"/>
      <c r="I40" s="320"/>
      <c r="J40" s="320"/>
      <c r="K40" s="320"/>
      <c r="L40" s="329"/>
      <c r="M40" s="329"/>
      <c r="N40" s="329"/>
      <c r="O40" s="329"/>
      <c r="P40" s="329"/>
      <c r="Q40" s="329"/>
      <c r="R40" s="329"/>
      <c r="S40" s="329"/>
      <c r="T40" s="329"/>
      <c r="U40" s="329"/>
      <c r="V40" s="329"/>
      <c r="W40" s="329"/>
      <c r="X40" s="329"/>
      <c r="Y40" s="329"/>
      <c r="Z40" s="332"/>
      <c r="AA40" s="104"/>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105"/>
      <c r="BA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row>
    <row r="41" spans="2:77" s="36" customFormat="1" ht="17.100000000000001" customHeight="1">
      <c r="B41" s="444"/>
      <c r="C41" s="183" t="s">
        <v>10</v>
      </c>
      <c r="D41" s="320"/>
      <c r="E41" s="320"/>
      <c r="F41" s="320"/>
      <c r="G41" s="320"/>
      <c r="H41" s="320"/>
      <c r="I41" s="320"/>
      <c r="J41" s="320"/>
      <c r="K41" s="320"/>
      <c r="L41" s="320"/>
      <c r="M41" s="320"/>
      <c r="N41" s="320"/>
      <c r="O41" s="320"/>
      <c r="P41" s="320"/>
      <c r="Q41" s="320"/>
      <c r="R41" s="320"/>
      <c r="S41" s="320"/>
      <c r="T41" s="320"/>
      <c r="U41" s="320"/>
      <c r="V41" s="320"/>
      <c r="W41" s="320"/>
      <c r="X41" s="320"/>
      <c r="Y41" s="320"/>
      <c r="Z41" s="323">
        <f>SUM(D41:Y41)</f>
        <v>0</v>
      </c>
      <c r="AA41" s="143"/>
      <c r="AB41" s="35"/>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BA41" s="73">
        <f>+Z41-SUM(D41:Y41)</f>
        <v>0</v>
      </c>
      <c r="BC41" s="73">
        <f>+IF(OR((D41&gt;'A2'!D53),(D41&lt;'A2'!D54)),111,0)</f>
        <v>111</v>
      </c>
      <c r="BD41" s="73">
        <f>+IF(OR((E41&gt;'A2'!E53),(E41&lt;'A2'!E54)),111,0)</f>
        <v>0</v>
      </c>
      <c r="BE41" s="73">
        <f>+IF(OR((F41&gt;'A2'!F53),(F41&lt;'A2'!F54)),111,0)</f>
        <v>111</v>
      </c>
      <c r="BF41" s="73">
        <f>+IF(OR((G41&gt;'A2'!G53),(G41&lt;'A2'!G54)),111,0)</f>
        <v>111</v>
      </c>
      <c r="BG41" s="73">
        <f>+IF(OR((H41&gt;'A2'!H53),(H41&lt;'A2'!H54)),111,0)</f>
        <v>111</v>
      </c>
      <c r="BH41" s="73">
        <f>+IF(OR((I41&gt;'A2'!I53),(I41&lt;'A2'!I54)),111,0)</f>
        <v>111</v>
      </c>
      <c r="BI41" s="73">
        <f>+IF(OR((J41&gt;'A2'!J53),(J41&lt;'A2'!J54)),111,0)</f>
        <v>111</v>
      </c>
      <c r="BJ41" s="73">
        <f>+IF(OR((K41&gt;'A2'!K53),(K41&lt;'A2'!K54)),111,0)</f>
        <v>111</v>
      </c>
      <c r="BK41" s="73">
        <f>+IF(OR((L41&gt;'A2'!L53),(L41&lt;'A2'!L54)),111,0)</f>
        <v>0</v>
      </c>
      <c r="BL41" s="73">
        <f>+IF(OR((M41&gt;'A2'!M53),(M41&lt;'A2'!M54)),111,0)</f>
        <v>111</v>
      </c>
      <c r="BM41" s="73">
        <f>+IF(OR((N41&gt;'A2'!N53),(N41&lt;'A2'!N54)),111,0)</f>
        <v>0</v>
      </c>
      <c r="BN41" s="73">
        <f>+IF(OR((O41&gt;'A2'!O53),(O41&lt;'A2'!O54)),111,0)</f>
        <v>0</v>
      </c>
      <c r="BO41" s="73">
        <f>+IF(OR((P41&gt;'A2'!P53),(P41&lt;'A2'!P54)),111,0)</f>
        <v>0</v>
      </c>
      <c r="BP41" s="73">
        <f>+IF(OR((Q41&gt;'A2'!Q53),(Q41&lt;'A2'!Q54)),111,0)</f>
        <v>111</v>
      </c>
      <c r="BQ41" s="73">
        <f>+IF(OR((R41&gt;'A2'!R53),(R41&lt;'A2'!R54)),111,0)</f>
        <v>0</v>
      </c>
      <c r="BR41" s="73">
        <f>+IF(OR((S41&gt;'A2'!S53),(S41&lt;'A2'!S54)),111,0)</f>
        <v>0</v>
      </c>
      <c r="BS41" s="73">
        <f>+IF(OR((T41&gt;'A2'!T53),(T41&lt;'A2'!T54)),111,0)</f>
        <v>0</v>
      </c>
      <c r="BT41" s="73">
        <f>+IF(OR((U41&gt;'A2'!U53),(U41&lt;'A2'!U54)),111,0)</f>
        <v>0</v>
      </c>
      <c r="BU41" s="73">
        <f>+IF(OR((V41&gt;'A2'!V53),(V41&lt;'A2'!V54)),111,0)</f>
        <v>111</v>
      </c>
      <c r="BV41" s="73">
        <f>+IF(OR((W41&gt;'A2'!W53),(W41&lt;'A2'!W54)),111,0)</f>
        <v>0</v>
      </c>
      <c r="BW41" s="73">
        <f>+IF(OR((X41&gt;'A2'!X53),(X41&lt;'A2'!X54)),111,0)</f>
        <v>0</v>
      </c>
      <c r="BX41" s="73">
        <f>+IF(OR((Y41&gt;'A2'!Y53),(Y41&lt;'A2'!Y54)),111,0)</f>
        <v>111</v>
      </c>
      <c r="BY41" s="73">
        <f>+IF(OR((Z41&gt;'A2'!Z53),(Z41&lt;'A2'!Z54)),111,0)</f>
        <v>111</v>
      </c>
    </row>
    <row r="42" spans="2:77" s="36" customFormat="1" ht="17.100000000000001" customHeight="1">
      <c r="B42" s="444"/>
      <c r="C42" s="183" t="s">
        <v>11</v>
      </c>
      <c r="D42" s="320"/>
      <c r="E42" s="320"/>
      <c r="F42" s="320"/>
      <c r="G42" s="320"/>
      <c r="H42" s="320"/>
      <c r="I42" s="320"/>
      <c r="J42" s="320"/>
      <c r="K42" s="320"/>
      <c r="L42" s="320"/>
      <c r="M42" s="320"/>
      <c r="N42" s="320"/>
      <c r="O42" s="320"/>
      <c r="P42" s="320"/>
      <c r="Q42" s="320"/>
      <c r="R42" s="320"/>
      <c r="S42" s="320"/>
      <c r="T42" s="320"/>
      <c r="U42" s="320"/>
      <c r="V42" s="320"/>
      <c r="W42" s="320"/>
      <c r="X42" s="320"/>
      <c r="Y42" s="320"/>
      <c r="Z42" s="323">
        <f t="shared" ref="Z42:Z48" si="18">SUM(D42:Y42)</f>
        <v>0</v>
      </c>
      <c r="AA42" s="143"/>
      <c r="AB42" s="35"/>
      <c r="AC42" s="73">
        <f t="shared" ref="AC42:AY42" si="19">+D42-SUM(D43:D48)</f>
        <v>0</v>
      </c>
      <c r="AD42" s="73">
        <f t="shared" si="19"/>
        <v>0</v>
      </c>
      <c r="AE42" s="73">
        <f t="shared" si="19"/>
        <v>0</v>
      </c>
      <c r="AF42" s="73">
        <f t="shared" si="19"/>
        <v>0</v>
      </c>
      <c r="AG42" s="73">
        <f t="shared" si="19"/>
        <v>0</v>
      </c>
      <c r="AH42" s="73">
        <f t="shared" si="19"/>
        <v>0</v>
      </c>
      <c r="AI42" s="73">
        <f t="shared" si="19"/>
        <v>0</v>
      </c>
      <c r="AJ42" s="73">
        <f t="shared" si="19"/>
        <v>0</v>
      </c>
      <c r="AK42" s="73">
        <f t="shared" si="19"/>
        <v>0</v>
      </c>
      <c r="AL42" s="73">
        <f t="shared" si="19"/>
        <v>0</v>
      </c>
      <c r="AM42" s="73">
        <f t="shared" si="19"/>
        <v>0</v>
      </c>
      <c r="AN42" s="73">
        <f t="shared" si="19"/>
        <v>0</v>
      </c>
      <c r="AO42" s="73">
        <f t="shared" si="19"/>
        <v>0</v>
      </c>
      <c r="AP42" s="73">
        <f t="shared" si="19"/>
        <v>0</v>
      </c>
      <c r="AQ42" s="73">
        <f t="shared" si="19"/>
        <v>0</v>
      </c>
      <c r="AR42" s="73">
        <f t="shared" si="19"/>
        <v>0</v>
      </c>
      <c r="AS42" s="73">
        <f t="shared" si="19"/>
        <v>0</v>
      </c>
      <c r="AT42" s="73">
        <f t="shared" si="19"/>
        <v>0</v>
      </c>
      <c r="AU42" s="73">
        <f t="shared" si="19"/>
        <v>0</v>
      </c>
      <c r="AV42" s="73">
        <f t="shared" si="19"/>
        <v>0</v>
      </c>
      <c r="AW42" s="73">
        <f t="shared" si="19"/>
        <v>0</v>
      </c>
      <c r="AX42" s="73">
        <f t="shared" si="19"/>
        <v>0</v>
      </c>
      <c r="AY42" s="73">
        <f t="shared" si="19"/>
        <v>0</v>
      </c>
      <c r="BA42" s="73">
        <f t="shared" ref="BA42:BA49" si="20">+Z42-SUM(D42:Y42)</f>
        <v>0</v>
      </c>
      <c r="BC42" s="73">
        <f>+IF(OR((D42&gt;'A2'!D56),(D42&lt;'A2'!D57)),111,0)</f>
        <v>0</v>
      </c>
      <c r="BD42" s="73">
        <f>+IF(OR((E42&gt;'A2'!E56),(E42&lt;'A2'!E57)),111,0)</f>
        <v>0</v>
      </c>
      <c r="BE42" s="73">
        <f>+IF(OR((F42&gt;'A2'!F56),(F42&lt;'A2'!F57)),111,0)</f>
        <v>0</v>
      </c>
      <c r="BF42" s="73">
        <f>+IF(OR((G42&gt;'A2'!G56),(G42&lt;'A2'!G57)),111,0)</f>
        <v>111</v>
      </c>
      <c r="BG42" s="73">
        <f>+IF(OR((H42&gt;'A2'!H56),(H42&lt;'A2'!H57)),111,0)</f>
        <v>111</v>
      </c>
      <c r="BH42" s="73">
        <f>+IF(OR((I42&gt;'A2'!I56),(I42&lt;'A2'!I57)),111,0)</f>
        <v>111</v>
      </c>
      <c r="BI42" s="73">
        <f>+IF(OR((J42&gt;'A2'!J56),(J42&lt;'A2'!J57)),111,0)</f>
        <v>111</v>
      </c>
      <c r="BJ42" s="73">
        <f>+IF(OR((K42&gt;'A2'!K56),(K42&lt;'A2'!K57)),111,0)</f>
        <v>0</v>
      </c>
      <c r="BK42" s="73">
        <f>+IF(OR((L42&gt;'A2'!L56),(L42&lt;'A2'!L57)),111,0)</f>
        <v>0</v>
      </c>
      <c r="BL42" s="73">
        <f>+IF(OR((M42&gt;'A2'!M56),(M42&lt;'A2'!M57)),111,0)</f>
        <v>111</v>
      </c>
      <c r="BM42" s="73">
        <f>+IF(OR((N42&gt;'A2'!N56),(N42&lt;'A2'!N57)),111,0)</f>
        <v>0</v>
      </c>
      <c r="BN42" s="73">
        <f>+IF(OR((O42&gt;'A2'!O56),(O42&lt;'A2'!O57)),111,0)</f>
        <v>0</v>
      </c>
      <c r="BO42" s="73">
        <f>+IF(OR((P42&gt;'A2'!P56),(P42&lt;'A2'!P57)),111,0)</f>
        <v>0</v>
      </c>
      <c r="BP42" s="73">
        <f>+IF(OR((Q42&gt;'A2'!Q56),(Q42&lt;'A2'!Q57)),111,0)</f>
        <v>0</v>
      </c>
      <c r="BQ42" s="73">
        <f>+IF(OR((R42&gt;'A2'!R56),(R42&lt;'A2'!R57)),111,0)</f>
        <v>0</v>
      </c>
      <c r="BR42" s="73">
        <f>+IF(OR((S42&gt;'A2'!S56),(S42&lt;'A2'!S57)),111,0)</f>
        <v>0</v>
      </c>
      <c r="BS42" s="73">
        <f>+IF(OR((T42&gt;'A2'!T56),(T42&lt;'A2'!T57)),111,0)</f>
        <v>0</v>
      </c>
      <c r="BT42" s="73">
        <f>+IF(OR((U42&gt;'A2'!U56),(U42&lt;'A2'!U57)),111,0)</f>
        <v>0</v>
      </c>
      <c r="BU42" s="73">
        <f>+IF(OR((V42&gt;'A2'!V56),(V42&lt;'A2'!V57)),111,0)</f>
        <v>0</v>
      </c>
      <c r="BV42" s="73">
        <f>+IF(OR((W42&gt;'A2'!W56),(W42&lt;'A2'!W57)),111,0)</f>
        <v>0</v>
      </c>
      <c r="BW42" s="73">
        <f>+IF(OR((X42&gt;'A2'!X56),(X42&lt;'A2'!X57)),111,0)</f>
        <v>0</v>
      </c>
      <c r="BX42" s="73">
        <f>+IF(OR((Y42&gt;'A2'!Y56),(Y42&lt;'A2'!Y57)),111,0)</f>
        <v>0</v>
      </c>
      <c r="BY42" s="73">
        <f>+IF(OR((Z42&gt;'A2'!Z56),(Z42&lt;'A2'!Z57)),111,0)</f>
        <v>111</v>
      </c>
    </row>
    <row r="43" spans="2:77" s="40" customFormat="1" ht="17.100000000000001" customHeight="1">
      <c r="B43" s="446"/>
      <c r="C43" s="447" t="s">
        <v>105</v>
      </c>
      <c r="D43" s="324"/>
      <c r="E43" s="324"/>
      <c r="F43" s="324"/>
      <c r="G43" s="324"/>
      <c r="H43" s="324"/>
      <c r="I43" s="324"/>
      <c r="J43" s="324"/>
      <c r="K43" s="324"/>
      <c r="L43" s="324"/>
      <c r="M43" s="324"/>
      <c r="N43" s="324"/>
      <c r="O43" s="324"/>
      <c r="P43" s="324"/>
      <c r="Q43" s="324"/>
      <c r="R43" s="324"/>
      <c r="S43" s="324"/>
      <c r="T43" s="324"/>
      <c r="U43" s="324"/>
      <c r="V43" s="324"/>
      <c r="W43" s="324"/>
      <c r="X43" s="324"/>
      <c r="Y43" s="324"/>
      <c r="Z43" s="323">
        <f t="shared" si="18"/>
        <v>0</v>
      </c>
      <c r="AA43" s="144"/>
      <c r="AB43" s="39"/>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BA43" s="75">
        <f t="shared" si="20"/>
        <v>0</v>
      </c>
      <c r="BC43" s="75">
        <f>+IF((D43&gt;'A2'!D59),111,0)</f>
        <v>0</v>
      </c>
      <c r="BD43" s="75">
        <f>+IF((E43&gt;'A2'!E59),111,0)</f>
        <v>0</v>
      </c>
      <c r="BE43" s="75">
        <f>+IF((F43&gt;'A2'!F59),111,0)</f>
        <v>0</v>
      </c>
      <c r="BF43" s="75">
        <f>+IF((G43&gt;'A2'!G59),111,0)</f>
        <v>0</v>
      </c>
      <c r="BG43" s="75">
        <f>+IF((H43&gt;'A2'!H59),111,0)</f>
        <v>0</v>
      </c>
      <c r="BH43" s="75">
        <f>+IF((I43&gt;'A2'!I59),111,0)</f>
        <v>0</v>
      </c>
      <c r="BI43" s="75">
        <f>+IF((J43&gt;'A2'!J59),111,0)</f>
        <v>0</v>
      </c>
      <c r="BJ43" s="75">
        <f>+IF((K43&gt;'A2'!K59),111,0)</f>
        <v>0</v>
      </c>
      <c r="BK43" s="75">
        <f>+IF((L43&gt;'A2'!L59),111,0)</f>
        <v>0</v>
      </c>
      <c r="BL43" s="75">
        <f>+IF((M43&gt;'A2'!M59),111,0)</f>
        <v>0</v>
      </c>
      <c r="BM43" s="75">
        <f>+IF((N43&gt;'A2'!N59),111,0)</f>
        <v>0</v>
      </c>
      <c r="BN43" s="75">
        <f>+IF((O43&gt;'A2'!O59),111,0)</f>
        <v>0</v>
      </c>
      <c r="BO43" s="75">
        <f>+IF((P43&gt;'A2'!P59),111,0)</f>
        <v>0</v>
      </c>
      <c r="BP43" s="75">
        <f>+IF((Q43&gt;'A2'!Q59),111,0)</f>
        <v>0</v>
      </c>
      <c r="BQ43" s="75">
        <f>+IF((R43&gt;'A2'!R59),111,0)</f>
        <v>0</v>
      </c>
      <c r="BR43" s="75">
        <f>+IF((S43&gt;'A2'!S59),111,0)</f>
        <v>0</v>
      </c>
      <c r="BS43" s="75">
        <f>+IF((T43&gt;'A2'!T59),111,0)</f>
        <v>0</v>
      </c>
      <c r="BT43" s="75">
        <f>+IF((U43&gt;'A2'!U59),111,0)</f>
        <v>0</v>
      </c>
      <c r="BU43" s="75">
        <f>+IF((V43&gt;'A2'!V59),111,0)</f>
        <v>0</v>
      </c>
      <c r="BV43" s="75">
        <f>+IF((W43&gt;'A2'!W59),111,0)</f>
        <v>0</v>
      </c>
      <c r="BW43" s="75">
        <f>+IF((X43&gt;'A2'!X59),111,0)</f>
        <v>0</v>
      </c>
      <c r="BX43" s="75">
        <f>+IF((Y43&gt;'A2'!Y59),111,0)</f>
        <v>0</v>
      </c>
      <c r="BY43" s="75">
        <f>+IF((Z43&gt;'A2'!Z59),111,0)</f>
        <v>0</v>
      </c>
    </row>
    <row r="44" spans="2:77" s="36" customFormat="1" ht="17.100000000000001" customHeight="1">
      <c r="B44" s="445"/>
      <c r="C44" s="198" t="s">
        <v>75</v>
      </c>
      <c r="D44" s="320"/>
      <c r="E44" s="320"/>
      <c r="F44" s="320"/>
      <c r="G44" s="320"/>
      <c r="H44" s="320"/>
      <c r="I44" s="320"/>
      <c r="J44" s="320"/>
      <c r="K44" s="320"/>
      <c r="L44" s="320"/>
      <c r="M44" s="320"/>
      <c r="N44" s="320"/>
      <c r="O44" s="320"/>
      <c r="P44" s="320"/>
      <c r="Q44" s="320"/>
      <c r="R44" s="320"/>
      <c r="S44" s="320"/>
      <c r="T44" s="320"/>
      <c r="U44" s="320"/>
      <c r="V44" s="320"/>
      <c r="W44" s="320"/>
      <c r="X44" s="320"/>
      <c r="Y44" s="320"/>
      <c r="Z44" s="323">
        <f t="shared" si="18"/>
        <v>0</v>
      </c>
      <c r="AA44" s="143"/>
      <c r="AB44" s="35"/>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BA44" s="73">
        <f t="shared" si="20"/>
        <v>0</v>
      </c>
      <c r="BC44" s="73">
        <f>+IF((D44&gt;'A2'!D60),111,0)</f>
        <v>0</v>
      </c>
      <c r="BD44" s="73">
        <f>+IF((E44&gt;'A2'!E60),111,0)</f>
        <v>0</v>
      </c>
      <c r="BE44" s="73">
        <f>+IF((F44&gt;'A2'!F60),111,0)</f>
        <v>0</v>
      </c>
      <c r="BF44" s="73">
        <f>+IF((G44&gt;'A2'!G60),111,0)</f>
        <v>0</v>
      </c>
      <c r="BG44" s="73">
        <f>+IF((H44&gt;'A2'!H60),111,0)</f>
        <v>0</v>
      </c>
      <c r="BH44" s="73">
        <f>+IF((I44&gt;'A2'!I60),111,0)</f>
        <v>0</v>
      </c>
      <c r="BI44" s="73">
        <f>+IF((J44&gt;'A2'!J60),111,0)</f>
        <v>0</v>
      </c>
      <c r="BJ44" s="73">
        <f>+IF((K44&gt;'A2'!K60),111,0)</f>
        <v>0</v>
      </c>
      <c r="BK44" s="73">
        <f>+IF((L44&gt;'A2'!L60),111,0)</f>
        <v>0</v>
      </c>
      <c r="BL44" s="73">
        <f>+IF((M44&gt;'A2'!M60),111,0)</f>
        <v>0</v>
      </c>
      <c r="BM44" s="73">
        <f>+IF((N44&gt;'A2'!N60),111,0)</f>
        <v>0</v>
      </c>
      <c r="BN44" s="73">
        <f>+IF((O44&gt;'A2'!O60),111,0)</f>
        <v>0</v>
      </c>
      <c r="BO44" s="73">
        <f>+IF((P44&gt;'A2'!P60),111,0)</f>
        <v>0</v>
      </c>
      <c r="BP44" s="73">
        <f>+IF((Q44&gt;'A2'!Q60),111,0)</f>
        <v>0</v>
      </c>
      <c r="BQ44" s="73">
        <f>+IF((R44&gt;'A2'!R60),111,0)</f>
        <v>0</v>
      </c>
      <c r="BR44" s="73">
        <f>+IF((S44&gt;'A2'!S60),111,0)</f>
        <v>0</v>
      </c>
      <c r="BS44" s="73">
        <f>+IF((T44&gt;'A2'!T60),111,0)</f>
        <v>0</v>
      </c>
      <c r="BT44" s="73">
        <f>+IF((U44&gt;'A2'!U60),111,0)</f>
        <v>0</v>
      </c>
      <c r="BU44" s="73">
        <f>+IF((V44&gt;'A2'!V60),111,0)</f>
        <v>0</v>
      </c>
      <c r="BV44" s="73">
        <f>+IF((W44&gt;'A2'!W60),111,0)</f>
        <v>0</v>
      </c>
      <c r="BW44" s="73">
        <f>+IF((X44&gt;'A2'!X60),111,0)</f>
        <v>0</v>
      </c>
      <c r="BX44" s="73">
        <f>+IF((Y44&gt;'A2'!Y60),111,0)</f>
        <v>0</v>
      </c>
      <c r="BY44" s="73">
        <f>+IF((Z44&gt;'A2'!Z60),111,0)</f>
        <v>0</v>
      </c>
    </row>
    <row r="45" spans="2:77" s="36" customFormat="1" ht="17.100000000000001" customHeight="1">
      <c r="B45" s="445"/>
      <c r="C45" s="198" t="s">
        <v>190</v>
      </c>
      <c r="D45" s="320"/>
      <c r="E45" s="320"/>
      <c r="F45" s="320"/>
      <c r="G45" s="320"/>
      <c r="H45" s="320"/>
      <c r="I45" s="320"/>
      <c r="J45" s="320"/>
      <c r="K45" s="320"/>
      <c r="L45" s="320"/>
      <c r="M45" s="320"/>
      <c r="N45" s="320"/>
      <c r="O45" s="320"/>
      <c r="P45" s="320"/>
      <c r="Q45" s="320"/>
      <c r="R45" s="320"/>
      <c r="S45" s="320"/>
      <c r="T45" s="320"/>
      <c r="U45" s="320"/>
      <c r="V45" s="320"/>
      <c r="W45" s="320"/>
      <c r="X45" s="320"/>
      <c r="Y45" s="320"/>
      <c r="Z45" s="323">
        <f t="shared" si="18"/>
        <v>0</v>
      </c>
      <c r="AA45" s="143"/>
      <c r="AB45" s="35"/>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BA45" s="73">
        <f t="shared" si="20"/>
        <v>0</v>
      </c>
      <c r="BC45" s="73">
        <f>+IF((D45&gt;'A2'!D61),111,0)</f>
        <v>0</v>
      </c>
      <c r="BD45" s="73">
        <f>+IF((E45&gt;'A2'!E61),111,0)</f>
        <v>0</v>
      </c>
      <c r="BE45" s="73">
        <f>+IF((F45&gt;'A2'!F61),111,0)</f>
        <v>0</v>
      </c>
      <c r="BF45" s="73">
        <f>+IF((G45&gt;'A2'!G61),111,0)</f>
        <v>0</v>
      </c>
      <c r="BG45" s="73">
        <f>+IF((H45&gt;'A2'!H61),111,0)</f>
        <v>0</v>
      </c>
      <c r="BH45" s="73">
        <f>+IF((I45&gt;'A2'!I61),111,0)</f>
        <v>0</v>
      </c>
      <c r="BI45" s="73">
        <f>+IF((J45&gt;'A2'!J61),111,0)</f>
        <v>0</v>
      </c>
      <c r="BJ45" s="73">
        <f>+IF((K45&gt;'A2'!K61),111,0)</f>
        <v>0</v>
      </c>
      <c r="BK45" s="73">
        <f>+IF((L45&gt;'A2'!L61),111,0)</f>
        <v>0</v>
      </c>
      <c r="BL45" s="73">
        <f>+IF((M45&gt;'A2'!M61),111,0)</f>
        <v>0</v>
      </c>
      <c r="BM45" s="73">
        <f>+IF((N45&gt;'A2'!N61),111,0)</f>
        <v>0</v>
      </c>
      <c r="BN45" s="73">
        <f>+IF((O45&gt;'A2'!O61),111,0)</f>
        <v>0</v>
      </c>
      <c r="BO45" s="73">
        <f>+IF((P45&gt;'A2'!P61),111,0)</f>
        <v>0</v>
      </c>
      <c r="BP45" s="73">
        <f>+IF((Q45&gt;'A2'!Q61),111,0)</f>
        <v>0</v>
      </c>
      <c r="BQ45" s="73">
        <f>+IF((R45&gt;'A2'!R61),111,0)</f>
        <v>0</v>
      </c>
      <c r="BR45" s="73">
        <f>+IF((S45&gt;'A2'!S61),111,0)</f>
        <v>0</v>
      </c>
      <c r="BS45" s="73">
        <f>+IF((T45&gt;'A2'!T61),111,0)</f>
        <v>0</v>
      </c>
      <c r="BT45" s="73">
        <f>+IF((U45&gt;'A2'!U61),111,0)</f>
        <v>0</v>
      </c>
      <c r="BU45" s="73">
        <f>+IF((V45&gt;'A2'!V61),111,0)</f>
        <v>0</v>
      </c>
      <c r="BV45" s="73">
        <f>+IF((W45&gt;'A2'!W61),111,0)</f>
        <v>0</v>
      </c>
      <c r="BW45" s="73">
        <f>+IF((X45&gt;'A2'!X61),111,0)</f>
        <v>0</v>
      </c>
      <c r="BX45" s="73">
        <f>+IF((Y45&gt;'A2'!Y61),111,0)</f>
        <v>0</v>
      </c>
      <c r="BY45" s="73">
        <f>+IF((Z45&gt;'A2'!Z61),111,0)</f>
        <v>0</v>
      </c>
    </row>
    <row r="46" spans="2:77" s="36" customFormat="1" ht="17.100000000000001" customHeight="1">
      <c r="B46" s="445"/>
      <c r="C46" s="198" t="s">
        <v>106</v>
      </c>
      <c r="D46" s="320"/>
      <c r="E46" s="320"/>
      <c r="F46" s="320"/>
      <c r="G46" s="320"/>
      <c r="H46" s="320"/>
      <c r="I46" s="320"/>
      <c r="J46" s="320"/>
      <c r="K46" s="320"/>
      <c r="L46" s="320"/>
      <c r="M46" s="320"/>
      <c r="N46" s="320"/>
      <c r="O46" s="320"/>
      <c r="P46" s="320"/>
      <c r="Q46" s="320"/>
      <c r="R46" s="320"/>
      <c r="S46" s="320"/>
      <c r="T46" s="320"/>
      <c r="U46" s="320"/>
      <c r="V46" s="320"/>
      <c r="W46" s="320"/>
      <c r="X46" s="320"/>
      <c r="Y46" s="320"/>
      <c r="Z46" s="323">
        <f t="shared" si="18"/>
        <v>0</v>
      </c>
      <c r="AA46" s="143"/>
      <c r="AB46" s="35"/>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BA46" s="73">
        <f t="shared" si="20"/>
        <v>0</v>
      </c>
      <c r="BC46" s="73">
        <f>+IF((D46&gt;'A2'!D62),111,0)</f>
        <v>0</v>
      </c>
      <c r="BD46" s="73">
        <f>+IF((E46&gt;'A2'!E62),111,0)</f>
        <v>0</v>
      </c>
      <c r="BE46" s="73">
        <f>+IF((F46&gt;'A2'!F62),111,0)</f>
        <v>0</v>
      </c>
      <c r="BF46" s="73">
        <f>+IF((G46&gt;'A2'!G62),111,0)</f>
        <v>0</v>
      </c>
      <c r="BG46" s="73">
        <f>+IF((H46&gt;'A2'!H62),111,0)</f>
        <v>0</v>
      </c>
      <c r="BH46" s="73">
        <f>+IF((I46&gt;'A2'!I62),111,0)</f>
        <v>0</v>
      </c>
      <c r="BI46" s="73">
        <f>+IF((J46&gt;'A2'!J62),111,0)</f>
        <v>0</v>
      </c>
      <c r="BJ46" s="73">
        <f>+IF((K46&gt;'A2'!K62),111,0)</f>
        <v>0</v>
      </c>
      <c r="BK46" s="73">
        <f>+IF((L46&gt;'A2'!L62),111,0)</f>
        <v>0</v>
      </c>
      <c r="BL46" s="73">
        <f>+IF((M46&gt;'A2'!M62),111,0)</f>
        <v>0</v>
      </c>
      <c r="BM46" s="73">
        <f>+IF((N46&gt;'A2'!N62),111,0)</f>
        <v>0</v>
      </c>
      <c r="BN46" s="73">
        <f>+IF((O46&gt;'A2'!O62),111,0)</f>
        <v>0</v>
      </c>
      <c r="BO46" s="73">
        <f>+IF((P46&gt;'A2'!P62),111,0)</f>
        <v>0</v>
      </c>
      <c r="BP46" s="73">
        <f>+IF((Q46&gt;'A2'!Q62),111,0)</f>
        <v>0</v>
      </c>
      <c r="BQ46" s="73">
        <f>+IF((R46&gt;'A2'!R62),111,0)</f>
        <v>0</v>
      </c>
      <c r="BR46" s="73">
        <f>+IF((S46&gt;'A2'!S62),111,0)</f>
        <v>0</v>
      </c>
      <c r="BS46" s="73">
        <f>+IF((T46&gt;'A2'!T62),111,0)</f>
        <v>0</v>
      </c>
      <c r="BT46" s="73">
        <f>+IF((U46&gt;'A2'!U62),111,0)</f>
        <v>0</v>
      </c>
      <c r="BU46" s="73">
        <f>+IF((V46&gt;'A2'!V62),111,0)</f>
        <v>0</v>
      </c>
      <c r="BV46" s="73">
        <f>+IF((W46&gt;'A2'!W62),111,0)</f>
        <v>0</v>
      </c>
      <c r="BW46" s="73">
        <f>+IF((X46&gt;'A2'!X62),111,0)</f>
        <v>0</v>
      </c>
      <c r="BX46" s="73">
        <f>+IF((Y46&gt;'A2'!Y62),111,0)</f>
        <v>0</v>
      </c>
      <c r="BY46" s="73">
        <f>+IF((Z46&gt;'A2'!Z62),111,0)</f>
        <v>0</v>
      </c>
    </row>
    <row r="47" spans="2:77" s="36" customFormat="1" ht="17.100000000000001" customHeight="1">
      <c r="B47" s="445"/>
      <c r="C47" s="451" t="s">
        <v>53</v>
      </c>
      <c r="D47" s="320"/>
      <c r="E47" s="320"/>
      <c r="F47" s="320"/>
      <c r="G47" s="320"/>
      <c r="H47" s="320"/>
      <c r="I47" s="320"/>
      <c r="J47" s="320"/>
      <c r="K47" s="320"/>
      <c r="L47" s="320"/>
      <c r="M47" s="320"/>
      <c r="N47" s="320"/>
      <c r="O47" s="320"/>
      <c r="P47" s="320"/>
      <c r="Q47" s="320"/>
      <c r="R47" s="320"/>
      <c r="S47" s="320"/>
      <c r="T47" s="320"/>
      <c r="U47" s="320"/>
      <c r="V47" s="320"/>
      <c r="W47" s="320"/>
      <c r="X47" s="320"/>
      <c r="Y47" s="320"/>
      <c r="Z47" s="323">
        <f t="shared" si="18"/>
        <v>0</v>
      </c>
      <c r="AA47" s="143"/>
      <c r="AB47" s="35"/>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BA47" s="73">
        <f t="shared" si="20"/>
        <v>0</v>
      </c>
      <c r="BC47" s="73">
        <f>+IF((D47&gt;'A2'!D63),111,0)</f>
        <v>0</v>
      </c>
      <c r="BD47" s="73">
        <f>+IF((E47&gt;'A2'!E63),111,0)</f>
        <v>0</v>
      </c>
      <c r="BE47" s="73">
        <f>+IF((F47&gt;'A2'!F63),111,0)</f>
        <v>0</v>
      </c>
      <c r="BF47" s="73">
        <f>+IF((G47&gt;'A2'!G63),111,0)</f>
        <v>0</v>
      </c>
      <c r="BG47" s="73">
        <f>+IF((H47&gt;'A2'!H63),111,0)</f>
        <v>0</v>
      </c>
      <c r="BH47" s="73">
        <f>+IF((I47&gt;'A2'!I63),111,0)</f>
        <v>0</v>
      </c>
      <c r="BI47" s="73">
        <f>+IF((J47&gt;'A2'!J63),111,0)</f>
        <v>0</v>
      </c>
      <c r="BJ47" s="73">
        <f>+IF((K47&gt;'A2'!K63),111,0)</f>
        <v>0</v>
      </c>
      <c r="BK47" s="73">
        <f>+IF((L47&gt;'A2'!L63),111,0)</f>
        <v>0</v>
      </c>
      <c r="BL47" s="73">
        <f>+IF((M47&gt;'A2'!M63),111,0)</f>
        <v>0</v>
      </c>
      <c r="BM47" s="73">
        <f>+IF((N47&gt;'A2'!N63),111,0)</f>
        <v>0</v>
      </c>
      <c r="BN47" s="73">
        <f>+IF((O47&gt;'A2'!O63),111,0)</f>
        <v>0</v>
      </c>
      <c r="BO47" s="73">
        <f>+IF((P47&gt;'A2'!P63),111,0)</f>
        <v>0</v>
      </c>
      <c r="BP47" s="73">
        <f>+IF((Q47&gt;'A2'!Q63),111,0)</f>
        <v>0</v>
      </c>
      <c r="BQ47" s="73">
        <f>+IF((R47&gt;'A2'!R63),111,0)</f>
        <v>0</v>
      </c>
      <c r="BR47" s="73">
        <f>+IF((S47&gt;'A2'!S63),111,0)</f>
        <v>0</v>
      </c>
      <c r="BS47" s="73">
        <f>+IF((T47&gt;'A2'!T63),111,0)</f>
        <v>0</v>
      </c>
      <c r="BT47" s="73">
        <f>+IF((U47&gt;'A2'!U63),111,0)</f>
        <v>0</v>
      </c>
      <c r="BU47" s="73">
        <f>+IF((V47&gt;'A2'!V63),111,0)</f>
        <v>0</v>
      </c>
      <c r="BV47" s="73">
        <f>+IF((W47&gt;'A2'!W63),111,0)</f>
        <v>0</v>
      </c>
      <c r="BW47" s="73">
        <f>+IF((X47&gt;'A2'!X63),111,0)</f>
        <v>0</v>
      </c>
      <c r="BX47" s="73">
        <f>+IF((Y47&gt;'A2'!Y63),111,0)</f>
        <v>0</v>
      </c>
      <c r="BY47" s="73">
        <f>+IF((Z47&gt;'A2'!Z63),111,0)</f>
        <v>0</v>
      </c>
    </row>
    <row r="48" spans="2:77" s="36" customFormat="1" ht="17.100000000000001" customHeight="1">
      <c r="B48" s="445"/>
      <c r="C48" s="448" t="s">
        <v>162</v>
      </c>
      <c r="D48" s="320"/>
      <c r="E48" s="320"/>
      <c r="F48" s="320"/>
      <c r="G48" s="320"/>
      <c r="H48" s="320"/>
      <c r="I48" s="320"/>
      <c r="J48" s="320"/>
      <c r="K48" s="320"/>
      <c r="L48" s="320"/>
      <c r="M48" s="320"/>
      <c r="N48" s="320"/>
      <c r="O48" s="320"/>
      <c r="P48" s="320"/>
      <c r="Q48" s="320"/>
      <c r="R48" s="320"/>
      <c r="S48" s="320"/>
      <c r="T48" s="320"/>
      <c r="U48" s="320"/>
      <c r="V48" s="320"/>
      <c r="W48" s="320"/>
      <c r="X48" s="320"/>
      <c r="Y48" s="320"/>
      <c r="Z48" s="323">
        <f t="shared" si="18"/>
        <v>0</v>
      </c>
      <c r="AA48" s="143"/>
      <c r="AB48" s="35"/>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BA48" s="73">
        <f t="shared" si="20"/>
        <v>0</v>
      </c>
      <c r="BC48" s="73">
        <f>+IF((D48&gt;'A2'!D64),111,0)</f>
        <v>0</v>
      </c>
      <c r="BD48" s="73">
        <f>+IF((E48&gt;'A2'!E64),111,0)</f>
        <v>0</v>
      </c>
      <c r="BE48" s="73">
        <f>+IF((F48&gt;'A2'!F64),111,0)</f>
        <v>0</v>
      </c>
      <c r="BF48" s="73">
        <f>+IF((G48&gt;'A2'!G64),111,0)</f>
        <v>0</v>
      </c>
      <c r="BG48" s="73">
        <f>+IF((H48&gt;'A2'!H64),111,0)</f>
        <v>0</v>
      </c>
      <c r="BH48" s="73">
        <f>+IF((I48&gt;'A2'!I64),111,0)</f>
        <v>0</v>
      </c>
      <c r="BI48" s="73">
        <f>+IF((J48&gt;'A2'!J64),111,0)</f>
        <v>0</v>
      </c>
      <c r="BJ48" s="73">
        <f>+IF((K48&gt;'A2'!K64),111,0)</f>
        <v>0</v>
      </c>
      <c r="BK48" s="73">
        <f>+IF((L48&gt;'A2'!L64),111,0)</f>
        <v>0</v>
      </c>
      <c r="BL48" s="73">
        <f>+IF((M48&gt;'A2'!M64),111,0)</f>
        <v>0</v>
      </c>
      <c r="BM48" s="73">
        <f>+IF((N48&gt;'A2'!N64),111,0)</f>
        <v>0</v>
      </c>
      <c r="BN48" s="73">
        <f>+IF((O48&gt;'A2'!O64),111,0)</f>
        <v>0</v>
      </c>
      <c r="BO48" s="73">
        <f>+IF((P48&gt;'A2'!P64),111,0)</f>
        <v>0</v>
      </c>
      <c r="BP48" s="73">
        <f>+IF((Q48&gt;'A2'!Q64),111,0)</f>
        <v>0</v>
      </c>
      <c r="BQ48" s="73">
        <f>+IF((R48&gt;'A2'!R64),111,0)</f>
        <v>0</v>
      </c>
      <c r="BR48" s="73">
        <f>+IF((S48&gt;'A2'!S64),111,0)</f>
        <v>0</v>
      </c>
      <c r="BS48" s="73">
        <f>+IF((T48&gt;'A2'!T64),111,0)</f>
        <v>0</v>
      </c>
      <c r="BT48" s="73">
        <f>+IF((U48&gt;'A2'!U64),111,0)</f>
        <v>0</v>
      </c>
      <c r="BU48" s="73">
        <f>+IF((V48&gt;'A2'!V64),111,0)</f>
        <v>0</v>
      </c>
      <c r="BV48" s="73">
        <f>+IF((W48&gt;'A2'!W64),111,0)</f>
        <v>0</v>
      </c>
      <c r="BW48" s="73">
        <f>+IF((X48&gt;'A2'!X64),111,0)</f>
        <v>0</v>
      </c>
      <c r="BX48" s="73">
        <f>+IF((Y48&gt;'A2'!Y64),111,0)</f>
        <v>0</v>
      </c>
      <c r="BY48" s="73">
        <f>+IF((Z48&gt;'A2'!Z64),111,0)</f>
        <v>0</v>
      </c>
    </row>
    <row r="49" spans="2:77" s="40" customFormat="1" ht="17.100000000000001" customHeight="1">
      <c r="B49" s="446"/>
      <c r="C49" s="195" t="s">
        <v>12</v>
      </c>
      <c r="D49" s="324"/>
      <c r="E49" s="324"/>
      <c r="F49" s="324"/>
      <c r="G49" s="324"/>
      <c r="H49" s="324"/>
      <c r="I49" s="324"/>
      <c r="J49" s="324"/>
      <c r="K49" s="324"/>
      <c r="L49" s="324"/>
      <c r="M49" s="324"/>
      <c r="N49" s="324"/>
      <c r="O49" s="324"/>
      <c r="P49" s="324"/>
      <c r="Q49" s="324"/>
      <c r="R49" s="324"/>
      <c r="S49" s="324"/>
      <c r="T49" s="324"/>
      <c r="U49" s="324"/>
      <c r="V49" s="324"/>
      <c r="W49" s="324"/>
      <c r="X49" s="324"/>
      <c r="Y49" s="324"/>
      <c r="Z49" s="323">
        <f>SUM(D49:Y49)</f>
        <v>0</v>
      </c>
      <c r="AA49" s="143"/>
      <c r="AB49" s="39"/>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BA49" s="75">
        <f t="shared" si="20"/>
        <v>0</v>
      </c>
      <c r="BC49" s="73">
        <f>+IF(OR((D49&gt;'A2'!D65),(D49&lt;'A2'!D66)),111,0)</f>
        <v>111</v>
      </c>
      <c r="BD49" s="73">
        <f>+IF(OR((E49&gt;'A2'!E65),(E49&lt;'A2'!E66)),111,0)</f>
        <v>0</v>
      </c>
      <c r="BE49" s="73">
        <f>+IF(OR((F49&gt;'A2'!F65),(F49&lt;'A2'!F66)),111,0)</f>
        <v>111</v>
      </c>
      <c r="BF49" s="73">
        <f>+IF(OR((G49&gt;'A2'!G65),(G49&lt;'A2'!G66)),111,0)</f>
        <v>111</v>
      </c>
      <c r="BG49" s="73">
        <f>+IF(OR((H49&gt;'A2'!H65),(H49&lt;'A2'!H66)),111,0)</f>
        <v>0</v>
      </c>
      <c r="BH49" s="73">
        <f>+IF(OR((I49&gt;'A2'!I65),(I49&lt;'A2'!I66)),111,0)</f>
        <v>111</v>
      </c>
      <c r="BI49" s="73">
        <f>+IF(OR((J49&gt;'A2'!J65),(J49&lt;'A2'!J66)),111,0)</f>
        <v>111</v>
      </c>
      <c r="BJ49" s="73">
        <f>+IF(OR((K49&gt;'A2'!K65),(K49&lt;'A2'!K66)),111,0)</f>
        <v>0</v>
      </c>
      <c r="BK49" s="73">
        <f>+IF(OR((L49&gt;'A2'!L65),(L49&lt;'A2'!L66)),111,0)</f>
        <v>0</v>
      </c>
      <c r="BL49" s="73">
        <f>+IF(OR((M49&gt;'A2'!M65),(M49&lt;'A2'!M66)),111,0)</f>
        <v>111</v>
      </c>
      <c r="BM49" s="73">
        <f>+IF(OR((N49&gt;'A2'!N65),(N49&lt;'A2'!N66)),111,0)</f>
        <v>0</v>
      </c>
      <c r="BN49" s="73">
        <f>+IF(OR((O49&gt;'A2'!O65),(O49&lt;'A2'!O66)),111,0)</f>
        <v>0</v>
      </c>
      <c r="BO49" s="73">
        <f>+IF(OR((P49&gt;'A2'!P65),(P49&lt;'A2'!P66)),111,0)</f>
        <v>0</v>
      </c>
      <c r="BP49" s="73">
        <f>+IF(OR((Q49&gt;'A2'!Q65),(Q49&lt;'A2'!Q66)),111,0)</f>
        <v>111</v>
      </c>
      <c r="BQ49" s="73">
        <f>+IF(OR((R49&gt;'A2'!R65),(R49&lt;'A2'!R66)),111,0)</f>
        <v>0</v>
      </c>
      <c r="BR49" s="73">
        <f>+IF(OR((S49&gt;'A2'!S65),(S49&lt;'A2'!S66)),111,0)</f>
        <v>0</v>
      </c>
      <c r="BS49" s="73">
        <f>+IF(OR((T49&gt;'A2'!T65),(T49&lt;'A2'!T66)),111,0)</f>
        <v>111</v>
      </c>
      <c r="BT49" s="73">
        <f>+IF(OR((U49&gt;'A2'!U65),(U49&lt;'A2'!U66)),111,0)</f>
        <v>0</v>
      </c>
      <c r="BU49" s="73">
        <f>+IF(OR((V49&gt;'A2'!V65),(V49&lt;'A2'!V66)),111,0)</f>
        <v>0</v>
      </c>
      <c r="BV49" s="73">
        <f>+IF(OR((W49&gt;'A2'!W65),(W49&lt;'A2'!W66)),111,0)</f>
        <v>0</v>
      </c>
      <c r="BW49" s="73">
        <f>+IF(OR((X49&gt;'A2'!X65),(X49&lt;'A2'!X66)),111,0)</f>
        <v>111</v>
      </c>
      <c r="BX49" s="73">
        <f>+IF(OR((Y49&gt;'A2'!Y65),(Y49&lt;'A2'!Y66)),111,0)</f>
        <v>0</v>
      </c>
      <c r="BY49" s="73">
        <f>+IF(OR((Z49&gt;'A2'!Z65),(Z49&lt;'A2'!Z66)),111,0)</f>
        <v>111</v>
      </c>
    </row>
    <row r="50" spans="2:77" s="236" customFormat="1" ht="20.100000000000001" customHeight="1">
      <c r="B50" s="449"/>
      <c r="C50" s="195" t="s">
        <v>56</v>
      </c>
      <c r="D50" s="325">
        <f t="shared" ref="D50:Y50" si="21">SUM(D41:D42,D49)</f>
        <v>0</v>
      </c>
      <c r="E50" s="325">
        <f t="shared" si="21"/>
        <v>0</v>
      </c>
      <c r="F50" s="325">
        <f t="shared" si="21"/>
        <v>0</v>
      </c>
      <c r="G50" s="325">
        <f t="shared" si="21"/>
        <v>0</v>
      </c>
      <c r="H50" s="325">
        <f t="shared" si="21"/>
        <v>0</v>
      </c>
      <c r="I50" s="325">
        <f t="shared" si="21"/>
        <v>0</v>
      </c>
      <c r="J50" s="325">
        <f t="shared" si="21"/>
        <v>0</v>
      </c>
      <c r="K50" s="325">
        <f t="shared" si="21"/>
        <v>0</v>
      </c>
      <c r="L50" s="325">
        <f t="shared" si="21"/>
        <v>0</v>
      </c>
      <c r="M50" s="325">
        <f t="shared" si="21"/>
        <v>0</v>
      </c>
      <c r="N50" s="325">
        <f t="shared" si="21"/>
        <v>0</v>
      </c>
      <c r="O50" s="325">
        <f t="shared" si="21"/>
        <v>0</v>
      </c>
      <c r="P50" s="325">
        <f t="shared" si="21"/>
        <v>0</v>
      </c>
      <c r="Q50" s="325">
        <f t="shared" si="21"/>
        <v>0</v>
      </c>
      <c r="R50" s="325">
        <f t="shared" si="21"/>
        <v>0</v>
      </c>
      <c r="S50" s="325">
        <f t="shared" si="21"/>
        <v>0</v>
      </c>
      <c r="T50" s="325">
        <f t="shared" si="21"/>
        <v>0</v>
      </c>
      <c r="U50" s="325">
        <f t="shared" si="21"/>
        <v>0</v>
      </c>
      <c r="V50" s="325">
        <f t="shared" si="21"/>
        <v>0</v>
      </c>
      <c r="W50" s="325">
        <f t="shared" si="21"/>
        <v>0</v>
      </c>
      <c r="X50" s="325">
        <f t="shared" si="21"/>
        <v>0</v>
      </c>
      <c r="Y50" s="325">
        <f t="shared" si="21"/>
        <v>0</v>
      </c>
      <c r="Z50" s="323">
        <f>SUM(D50:Y50)</f>
        <v>0</v>
      </c>
      <c r="AA50" s="144"/>
      <c r="AC50" s="75">
        <f>+D50-D41-D42-D49</f>
        <v>0</v>
      </c>
      <c r="AD50" s="75">
        <f t="shared" ref="AD50:AY50" si="22">+E50-E41-E42-E49</f>
        <v>0</v>
      </c>
      <c r="AE50" s="75">
        <f t="shared" si="22"/>
        <v>0</v>
      </c>
      <c r="AF50" s="75">
        <f t="shared" si="22"/>
        <v>0</v>
      </c>
      <c r="AG50" s="75">
        <f t="shared" si="22"/>
        <v>0</v>
      </c>
      <c r="AH50" s="75">
        <f t="shared" si="22"/>
        <v>0</v>
      </c>
      <c r="AI50" s="75">
        <f t="shared" si="22"/>
        <v>0</v>
      </c>
      <c r="AJ50" s="75">
        <f t="shared" si="22"/>
        <v>0</v>
      </c>
      <c r="AK50" s="75">
        <f t="shared" si="22"/>
        <v>0</v>
      </c>
      <c r="AL50" s="75">
        <f t="shared" si="22"/>
        <v>0</v>
      </c>
      <c r="AM50" s="75">
        <f t="shared" si="22"/>
        <v>0</v>
      </c>
      <c r="AN50" s="75">
        <f t="shared" si="22"/>
        <v>0</v>
      </c>
      <c r="AO50" s="75">
        <f t="shared" si="22"/>
        <v>0</v>
      </c>
      <c r="AP50" s="75">
        <f t="shared" si="22"/>
        <v>0</v>
      </c>
      <c r="AQ50" s="75">
        <f t="shared" si="22"/>
        <v>0</v>
      </c>
      <c r="AR50" s="75">
        <f t="shared" si="22"/>
        <v>0</v>
      </c>
      <c r="AS50" s="75">
        <f t="shared" si="22"/>
        <v>0</v>
      </c>
      <c r="AT50" s="75">
        <f t="shared" si="22"/>
        <v>0</v>
      </c>
      <c r="AU50" s="75">
        <f t="shared" si="22"/>
        <v>0</v>
      </c>
      <c r="AV50" s="75">
        <f t="shared" si="22"/>
        <v>0</v>
      </c>
      <c r="AW50" s="75">
        <f t="shared" si="22"/>
        <v>0</v>
      </c>
      <c r="AX50" s="75">
        <f t="shared" si="22"/>
        <v>0</v>
      </c>
      <c r="AY50" s="75">
        <f t="shared" si="22"/>
        <v>0</v>
      </c>
      <c r="AZ50" s="105"/>
      <c r="BA50" s="73">
        <f>+Z50-SUM(D50:Y50)</f>
        <v>0</v>
      </c>
      <c r="BC50" s="73">
        <f>+IF((D50&gt;'A2'!D68),111,0)</f>
        <v>0</v>
      </c>
      <c r="BD50" s="73">
        <f>+IF((E50&gt;'A2'!E68),111,0)</f>
        <v>0</v>
      </c>
      <c r="BE50" s="73">
        <f>+IF((F50&gt;'A2'!F68),111,0)</f>
        <v>0</v>
      </c>
      <c r="BF50" s="73">
        <f>+IF((G50&gt;'A2'!G68),111,0)</f>
        <v>0</v>
      </c>
      <c r="BG50" s="73">
        <f>+IF((H50&gt;'A2'!H68),111,0)</f>
        <v>0</v>
      </c>
      <c r="BH50" s="73">
        <f>+IF((I50&gt;'A2'!I68),111,0)</f>
        <v>0</v>
      </c>
      <c r="BI50" s="73">
        <f>+IF((J50&gt;'A2'!J68),111,0)</f>
        <v>0</v>
      </c>
      <c r="BJ50" s="73">
        <f>+IF((K50&gt;'A2'!K68),111,0)</f>
        <v>0</v>
      </c>
      <c r="BK50" s="73">
        <f>+IF((L50&gt;'A2'!L68),111,0)</f>
        <v>0</v>
      </c>
      <c r="BL50" s="73">
        <f>+IF((M50&gt;'A2'!M68),111,0)</f>
        <v>0</v>
      </c>
      <c r="BM50" s="73">
        <f>+IF((N50&gt;'A2'!N68),111,0)</f>
        <v>0</v>
      </c>
      <c r="BN50" s="73">
        <f>+IF((O50&gt;'A2'!O68),111,0)</f>
        <v>0</v>
      </c>
      <c r="BO50" s="73">
        <f>+IF((P50&gt;'A2'!P68),111,0)</f>
        <v>0</v>
      </c>
      <c r="BP50" s="73">
        <f>+IF((Q50&gt;'A2'!Q68),111,0)</f>
        <v>0</v>
      </c>
      <c r="BQ50" s="73">
        <f>+IF((R50&gt;'A2'!R68),111,0)</f>
        <v>0</v>
      </c>
      <c r="BR50" s="73">
        <f>+IF((S50&gt;'A2'!S68),111,0)</f>
        <v>0</v>
      </c>
      <c r="BS50" s="73">
        <f>+IF((T50&gt;'A2'!T68),111,0)</f>
        <v>0</v>
      </c>
      <c r="BT50" s="73">
        <f>+IF((U50&gt;'A2'!U68),111,0)</f>
        <v>0</v>
      </c>
      <c r="BU50" s="73">
        <f>+IF((V50&gt;'A2'!V68),111,0)</f>
        <v>0</v>
      </c>
      <c r="BV50" s="73">
        <f>+IF((W50&gt;'A2'!W68),111,0)</f>
        <v>0</v>
      </c>
      <c r="BW50" s="73">
        <f>+IF((X50&gt;'A2'!X68),111,0)</f>
        <v>0</v>
      </c>
      <c r="BX50" s="73">
        <f>+IF((Y50&gt;'A2'!Y68),111,0)</f>
        <v>0</v>
      </c>
      <c r="BY50" s="73">
        <f>+IF((Z50&gt;'A2'!Z68),111,0)</f>
        <v>0</v>
      </c>
    </row>
    <row r="51" spans="2:77" s="88" customFormat="1" ht="17.100000000000001" customHeight="1">
      <c r="B51" s="316"/>
      <c r="C51" s="317" t="s">
        <v>174</v>
      </c>
      <c r="D51" s="326"/>
      <c r="E51" s="326"/>
      <c r="F51" s="326"/>
      <c r="G51" s="326"/>
      <c r="H51" s="326"/>
      <c r="I51" s="326"/>
      <c r="J51" s="326"/>
      <c r="K51" s="326"/>
      <c r="L51" s="326"/>
      <c r="M51" s="326"/>
      <c r="N51" s="326"/>
      <c r="O51" s="326"/>
      <c r="P51" s="326"/>
      <c r="Q51" s="326"/>
      <c r="R51" s="326"/>
      <c r="S51" s="326"/>
      <c r="T51" s="326"/>
      <c r="U51" s="326"/>
      <c r="V51" s="326"/>
      <c r="W51" s="326"/>
      <c r="X51" s="326"/>
      <c r="Y51" s="326"/>
      <c r="Z51" s="327">
        <f>SUM(D51:Y51)</f>
        <v>0</v>
      </c>
      <c r="AA51" s="232"/>
      <c r="AB51" s="87"/>
      <c r="AC51" s="84">
        <f t="shared" ref="AC51:AY51" si="23">+IF((D51&gt;D50),111,0)</f>
        <v>0</v>
      </c>
      <c r="AD51" s="84">
        <f t="shared" si="23"/>
        <v>0</v>
      </c>
      <c r="AE51" s="84">
        <f t="shared" si="23"/>
        <v>0</v>
      </c>
      <c r="AF51" s="84">
        <f t="shared" si="23"/>
        <v>0</v>
      </c>
      <c r="AG51" s="84">
        <f t="shared" si="23"/>
        <v>0</v>
      </c>
      <c r="AH51" s="84">
        <f t="shared" si="23"/>
        <v>0</v>
      </c>
      <c r="AI51" s="84">
        <f t="shared" si="23"/>
        <v>0</v>
      </c>
      <c r="AJ51" s="84">
        <f t="shared" si="23"/>
        <v>0</v>
      </c>
      <c r="AK51" s="84">
        <f t="shared" si="23"/>
        <v>0</v>
      </c>
      <c r="AL51" s="84">
        <f t="shared" si="23"/>
        <v>0</v>
      </c>
      <c r="AM51" s="84">
        <f t="shared" si="23"/>
        <v>0</v>
      </c>
      <c r="AN51" s="84">
        <f t="shared" si="23"/>
        <v>0</v>
      </c>
      <c r="AO51" s="84">
        <f t="shared" si="23"/>
        <v>0</v>
      </c>
      <c r="AP51" s="84">
        <f t="shared" si="23"/>
        <v>0</v>
      </c>
      <c r="AQ51" s="84">
        <f t="shared" si="23"/>
        <v>0</v>
      </c>
      <c r="AR51" s="84">
        <f t="shared" si="23"/>
        <v>0</v>
      </c>
      <c r="AS51" s="84">
        <f t="shared" si="23"/>
        <v>0</v>
      </c>
      <c r="AT51" s="84">
        <f t="shared" si="23"/>
        <v>0</v>
      </c>
      <c r="AU51" s="84">
        <f t="shared" si="23"/>
        <v>0</v>
      </c>
      <c r="AV51" s="84">
        <f t="shared" si="23"/>
        <v>0</v>
      </c>
      <c r="AW51" s="84">
        <f t="shared" si="23"/>
        <v>0</v>
      </c>
      <c r="AX51" s="84">
        <f t="shared" si="23"/>
        <v>0</v>
      </c>
      <c r="AY51" s="84">
        <f t="shared" si="23"/>
        <v>0</v>
      </c>
      <c r="AZ51" s="232"/>
      <c r="BA51" s="84">
        <f>+Z51-SUM(D51:Y51)</f>
        <v>0</v>
      </c>
      <c r="BC51" s="84">
        <f>+IF((D51&gt;'A2'!D69),111,0)</f>
        <v>0</v>
      </c>
      <c r="BD51" s="84">
        <f>+IF((E51&gt;'A2'!E69),111,0)</f>
        <v>0</v>
      </c>
      <c r="BE51" s="84">
        <f>+IF((F51&gt;'A2'!F69),111,0)</f>
        <v>0</v>
      </c>
      <c r="BF51" s="84">
        <f>+IF((G51&gt;'A2'!G69),111,0)</f>
        <v>0</v>
      </c>
      <c r="BG51" s="84">
        <f>+IF((H51&gt;'A2'!H69),111,0)</f>
        <v>0</v>
      </c>
      <c r="BH51" s="84">
        <f>+IF((I51&gt;'A2'!I69),111,0)</f>
        <v>0</v>
      </c>
      <c r="BI51" s="84">
        <f>+IF((J51&gt;'A2'!J69),111,0)</f>
        <v>0</v>
      </c>
      <c r="BJ51" s="84">
        <f>+IF((K51&gt;'A2'!K69),111,0)</f>
        <v>0</v>
      </c>
      <c r="BK51" s="84">
        <f>+IF((L51&gt;'A2'!L69),111,0)</f>
        <v>0</v>
      </c>
      <c r="BL51" s="84">
        <f>+IF((M51&gt;'A2'!M69),111,0)</f>
        <v>0</v>
      </c>
      <c r="BM51" s="84">
        <f>+IF((N51&gt;'A2'!N69),111,0)</f>
        <v>0</v>
      </c>
      <c r="BN51" s="84">
        <f>+IF((O51&gt;'A2'!O69),111,0)</f>
        <v>0</v>
      </c>
      <c r="BO51" s="84">
        <f>+IF((P51&gt;'A2'!P69),111,0)</f>
        <v>0</v>
      </c>
      <c r="BP51" s="84">
        <f>+IF((Q51&gt;'A2'!Q69),111,0)</f>
        <v>0</v>
      </c>
      <c r="BQ51" s="84">
        <f>+IF((R51&gt;'A2'!R69),111,0)</f>
        <v>0</v>
      </c>
      <c r="BR51" s="84">
        <f>+IF((S51&gt;'A2'!S69),111,0)</f>
        <v>0</v>
      </c>
      <c r="BS51" s="84">
        <f>+IF((T51&gt;'A2'!T69),111,0)</f>
        <v>0</v>
      </c>
      <c r="BT51" s="84">
        <f>+IF((U51&gt;'A2'!U69),111,0)</f>
        <v>0</v>
      </c>
      <c r="BU51" s="84">
        <f>+IF((V51&gt;'A2'!V69),111,0)</f>
        <v>0</v>
      </c>
      <c r="BV51" s="84">
        <f>+IF((W51&gt;'A2'!W69),111,0)</f>
        <v>0</v>
      </c>
      <c r="BW51" s="84">
        <f>+IF((X51&gt;'A2'!X69),111,0)</f>
        <v>0</v>
      </c>
      <c r="BX51" s="84">
        <f>+IF((Y51&gt;'A2'!Y69),111,0)</f>
        <v>0</v>
      </c>
      <c r="BY51" s="84">
        <f>+IF((Z51&gt;'A2'!Z69),111,0)</f>
        <v>0</v>
      </c>
    </row>
    <row r="52" spans="2:77" s="88" customFormat="1" ht="17.100000000000001" customHeight="1">
      <c r="B52" s="318"/>
      <c r="C52" s="319" t="s">
        <v>175</v>
      </c>
      <c r="D52" s="328"/>
      <c r="E52" s="328"/>
      <c r="F52" s="328"/>
      <c r="G52" s="328"/>
      <c r="H52" s="328"/>
      <c r="I52" s="328"/>
      <c r="J52" s="328"/>
      <c r="K52" s="328"/>
      <c r="L52" s="328"/>
      <c r="M52" s="328"/>
      <c r="N52" s="328"/>
      <c r="O52" s="328"/>
      <c r="P52" s="328"/>
      <c r="Q52" s="328"/>
      <c r="R52" s="328"/>
      <c r="S52" s="328"/>
      <c r="T52" s="328"/>
      <c r="U52" s="328"/>
      <c r="V52" s="328"/>
      <c r="W52" s="328"/>
      <c r="X52" s="328"/>
      <c r="Y52" s="328"/>
      <c r="Z52" s="327">
        <f>SUM(D52:Y52)</f>
        <v>0</v>
      </c>
      <c r="AA52" s="145"/>
      <c r="AB52" s="87"/>
      <c r="AC52" s="84">
        <f t="shared" ref="AC52:AY52" si="24">+IF((D52&gt;D50),111,0)</f>
        <v>0</v>
      </c>
      <c r="AD52" s="84">
        <f t="shared" si="24"/>
        <v>0</v>
      </c>
      <c r="AE52" s="84">
        <f t="shared" si="24"/>
        <v>0</v>
      </c>
      <c r="AF52" s="84">
        <f t="shared" si="24"/>
        <v>0</v>
      </c>
      <c r="AG52" s="84">
        <f t="shared" si="24"/>
        <v>0</v>
      </c>
      <c r="AH52" s="84">
        <f t="shared" si="24"/>
        <v>0</v>
      </c>
      <c r="AI52" s="84">
        <f t="shared" si="24"/>
        <v>0</v>
      </c>
      <c r="AJ52" s="84">
        <f t="shared" si="24"/>
        <v>0</v>
      </c>
      <c r="AK52" s="84">
        <f t="shared" si="24"/>
        <v>0</v>
      </c>
      <c r="AL52" s="84">
        <f t="shared" si="24"/>
        <v>0</v>
      </c>
      <c r="AM52" s="84">
        <f t="shared" si="24"/>
        <v>0</v>
      </c>
      <c r="AN52" s="84">
        <f t="shared" si="24"/>
        <v>0</v>
      </c>
      <c r="AO52" s="84">
        <f t="shared" si="24"/>
        <v>0</v>
      </c>
      <c r="AP52" s="84">
        <f t="shared" si="24"/>
        <v>0</v>
      </c>
      <c r="AQ52" s="84">
        <f t="shared" si="24"/>
        <v>0</v>
      </c>
      <c r="AR52" s="84">
        <f t="shared" si="24"/>
        <v>0</v>
      </c>
      <c r="AS52" s="84">
        <f t="shared" si="24"/>
        <v>0</v>
      </c>
      <c r="AT52" s="84">
        <f t="shared" si="24"/>
        <v>0</v>
      </c>
      <c r="AU52" s="84">
        <f t="shared" si="24"/>
        <v>0</v>
      </c>
      <c r="AV52" s="84">
        <f t="shared" si="24"/>
        <v>0</v>
      </c>
      <c r="AW52" s="84">
        <f t="shared" si="24"/>
        <v>0</v>
      </c>
      <c r="AX52" s="84">
        <f t="shared" si="24"/>
        <v>0</v>
      </c>
      <c r="AY52" s="84">
        <f t="shared" si="24"/>
        <v>0</v>
      </c>
      <c r="AZ52" s="232"/>
      <c r="BA52" s="84">
        <f>+Z52-SUM(D52:Y52)</f>
        <v>0</v>
      </c>
      <c r="BC52" s="84">
        <f>+IF((D52&gt;'A2'!D70),111,0)</f>
        <v>0</v>
      </c>
      <c r="BD52" s="84">
        <f>+IF((E52&gt;'A2'!E70),111,0)</f>
        <v>0</v>
      </c>
      <c r="BE52" s="84">
        <f>+IF((F52&gt;'A2'!F70),111,0)</f>
        <v>0</v>
      </c>
      <c r="BF52" s="84">
        <f>+IF((G52&gt;'A2'!G70),111,0)</f>
        <v>0</v>
      </c>
      <c r="BG52" s="84">
        <f>+IF((H52&gt;'A2'!H70),111,0)</f>
        <v>0</v>
      </c>
      <c r="BH52" s="84">
        <f>+IF((I52&gt;'A2'!I70),111,0)</f>
        <v>0</v>
      </c>
      <c r="BI52" s="84">
        <f>+IF((J52&gt;'A2'!J70),111,0)</f>
        <v>0</v>
      </c>
      <c r="BJ52" s="84">
        <f>+IF((K52&gt;'A2'!K70),111,0)</f>
        <v>0</v>
      </c>
      <c r="BK52" s="84">
        <f>+IF((L52&gt;'A2'!L70),111,0)</f>
        <v>0</v>
      </c>
      <c r="BL52" s="84">
        <f>+IF((M52&gt;'A2'!M70),111,0)</f>
        <v>0</v>
      </c>
      <c r="BM52" s="84">
        <f>+IF((N52&gt;'A2'!N70),111,0)</f>
        <v>0</v>
      </c>
      <c r="BN52" s="84">
        <f>+IF((O52&gt;'A2'!O70),111,0)</f>
        <v>0</v>
      </c>
      <c r="BO52" s="84">
        <f>+IF((P52&gt;'A2'!P70),111,0)</f>
        <v>0</v>
      </c>
      <c r="BP52" s="84">
        <f>+IF((Q52&gt;'A2'!Q70),111,0)</f>
        <v>0</v>
      </c>
      <c r="BQ52" s="84">
        <f>+IF((R52&gt;'A2'!R70),111,0)</f>
        <v>0</v>
      </c>
      <c r="BR52" s="84">
        <f>+IF((S52&gt;'A2'!S70),111,0)</f>
        <v>0</v>
      </c>
      <c r="BS52" s="84">
        <f>+IF((T52&gt;'A2'!T70),111,0)</f>
        <v>0</v>
      </c>
      <c r="BT52" s="84">
        <f>+IF((U52&gt;'A2'!U70),111,0)</f>
        <v>0</v>
      </c>
      <c r="BU52" s="84">
        <f>+IF((V52&gt;'A2'!V70),111,0)</f>
        <v>0</v>
      </c>
      <c r="BV52" s="84">
        <f>+IF((W52&gt;'A2'!W70),111,0)</f>
        <v>0</v>
      </c>
      <c r="BW52" s="84">
        <f>+IF((X52&gt;'A2'!X70),111,0)</f>
        <v>0</v>
      </c>
      <c r="BX52" s="84">
        <f>+IF((Y52&gt;'A2'!Y70),111,0)</f>
        <v>0</v>
      </c>
      <c r="BY52" s="84">
        <f>+IF((Z52&gt;'A2'!Z70),111,0)</f>
        <v>0</v>
      </c>
    </row>
    <row r="53" spans="2:77" s="36" customFormat="1" ht="20.100000000000001" customHeight="1">
      <c r="B53" s="444"/>
      <c r="C53" s="489" t="s">
        <v>67</v>
      </c>
      <c r="D53" s="320"/>
      <c r="E53" s="320"/>
      <c r="F53" s="320"/>
      <c r="G53" s="320"/>
      <c r="H53" s="320"/>
      <c r="I53" s="320"/>
      <c r="J53" s="320"/>
      <c r="K53" s="320"/>
      <c r="L53" s="320"/>
      <c r="M53" s="320"/>
      <c r="N53" s="320"/>
      <c r="O53" s="320"/>
      <c r="P53" s="320"/>
      <c r="Q53" s="320"/>
      <c r="R53" s="320"/>
      <c r="S53" s="320"/>
      <c r="T53" s="320"/>
      <c r="U53" s="320"/>
      <c r="V53" s="320"/>
      <c r="W53" s="320"/>
      <c r="X53" s="320"/>
      <c r="Y53" s="320"/>
      <c r="Z53" s="331"/>
      <c r="AA53" s="105"/>
      <c r="AB53" s="35"/>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105"/>
      <c r="BA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row>
    <row r="54" spans="2:77" s="36" customFormat="1" ht="17.100000000000001" customHeight="1">
      <c r="B54" s="445"/>
      <c r="C54" s="198" t="s">
        <v>69</v>
      </c>
      <c r="D54" s="320"/>
      <c r="E54" s="320"/>
      <c r="F54" s="320"/>
      <c r="G54" s="320"/>
      <c r="H54" s="320"/>
      <c r="I54" s="320"/>
      <c r="J54" s="320"/>
      <c r="K54" s="320"/>
      <c r="L54" s="320"/>
      <c r="M54" s="320"/>
      <c r="N54" s="320"/>
      <c r="O54" s="320"/>
      <c r="P54" s="320"/>
      <c r="Q54" s="320"/>
      <c r="R54" s="320"/>
      <c r="S54" s="320"/>
      <c r="T54" s="320"/>
      <c r="U54" s="320"/>
      <c r="V54" s="320"/>
      <c r="W54" s="320"/>
      <c r="X54" s="320"/>
      <c r="Y54" s="320"/>
      <c r="Z54" s="323">
        <f>SUM(D54:Y54)</f>
        <v>0</v>
      </c>
      <c r="AA54" s="105"/>
      <c r="AB54" s="35"/>
      <c r="AC54" s="73">
        <f>+D50-SUM(D54:D56)</f>
        <v>0</v>
      </c>
      <c r="AD54" s="73">
        <f t="shared" ref="AD54:AY54" si="25">+E50-SUM(E54:E56)</f>
        <v>0</v>
      </c>
      <c r="AE54" s="73">
        <f t="shared" si="25"/>
        <v>0</v>
      </c>
      <c r="AF54" s="73">
        <f t="shared" si="25"/>
        <v>0</v>
      </c>
      <c r="AG54" s="73">
        <f t="shared" si="25"/>
        <v>0</v>
      </c>
      <c r="AH54" s="73">
        <f t="shared" si="25"/>
        <v>0</v>
      </c>
      <c r="AI54" s="73">
        <f t="shared" si="25"/>
        <v>0</v>
      </c>
      <c r="AJ54" s="73">
        <f t="shared" si="25"/>
        <v>0</v>
      </c>
      <c r="AK54" s="73">
        <f t="shared" si="25"/>
        <v>0</v>
      </c>
      <c r="AL54" s="73">
        <f t="shared" si="25"/>
        <v>0</v>
      </c>
      <c r="AM54" s="73">
        <f t="shared" si="25"/>
        <v>0</v>
      </c>
      <c r="AN54" s="73">
        <f t="shared" si="25"/>
        <v>0</v>
      </c>
      <c r="AO54" s="73">
        <f t="shared" si="25"/>
        <v>0</v>
      </c>
      <c r="AP54" s="73">
        <f t="shared" si="25"/>
        <v>0</v>
      </c>
      <c r="AQ54" s="73">
        <f t="shared" si="25"/>
        <v>0</v>
      </c>
      <c r="AR54" s="73">
        <f t="shared" si="25"/>
        <v>0</v>
      </c>
      <c r="AS54" s="73">
        <f t="shared" si="25"/>
        <v>0</v>
      </c>
      <c r="AT54" s="73">
        <f t="shared" si="25"/>
        <v>0</v>
      </c>
      <c r="AU54" s="73">
        <f t="shared" si="25"/>
        <v>0</v>
      </c>
      <c r="AV54" s="73">
        <f t="shared" si="25"/>
        <v>0</v>
      </c>
      <c r="AW54" s="73">
        <f t="shared" si="25"/>
        <v>0</v>
      </c>
      <c r="AX54" s="73">
        <f t="shared" si="25"/>
        <v>0</v>
      </c>
      <c r="AY54" s="73">
        <f t="shared" si="25"/>
        <v>0</v>
      </c>
      <c r="AZ54" s="105"/>
      <c r="BA54" s="73">
        <f>+Z54-SUM(D54:Y54)</f>
        <v>0</v>
      </c>
      <c r="BC54" s="73">
        <f>+IF((D54&gt;'A2'!D72),111,0)</f>
        <v>0</v>
      </c>
      <c r="BD54" s="73">
        <f>+IF((E54&gt;'A2'!E72),111,0)</f>
        <v>0</v>
      </c>
      <c r="BE54" s="73">
        <f>+IF((F54&gt;'A2'!F72),111,0)</f>
        <v>0</v>
      </c>
      <c r="BF54" s="73">
        <f>+IF((G54&gt;'A2'!G72),111,0)</f>
        <v>0</v>
      </c>
      <c r="BG54" s="73">
        <f>+IF((H54&gt;'A2'!H72),111,0)</f>
        <v>0</v>
      </c>
      <c r="BH54" s="73">
        <f>+IF((I54&gt;'A2'!I72),111,0)</f>
        <v>0</v>
      </c>
      <c r="BI54" s="73">
        <f>+IF((J54&gt;'A2'!J72),111,0)</f>
        <v>0</v>
      </c>
      <c r="BJ54" s="73">
        <f>+IF((K54&gt;'A2'!K72),111,0)</f>
        <v>0</v>
      </c>
      <c r="BK54" s="73">
        <f>+IF((L54&gt;'A2'!L72),111,0)</f>
        <v>0</v>
      </c>
      <c r="BL54" s="73">
        <f>+IF((M54&gt;'A2'!M72),111,0)</f>
        <v>0</v>
      </c>
      <c r="BM54" s="73">
        <f>+IF((N54&gt;'A2'!N72),111,0)</f>
        <v>0</v>
      </c>
      <c r="BN54" s="73">
        <f>+IF((O54&gt;'A2'!O72),111,0)</f>
        <v>0</v>
      </c>
      <c r="BO54" s="73">
        <f>+IF((P54&gt;'A2'!P72),111,0)</f>
        <v>0</v>
      </c>
      <c r="BP54" s="73">
        <f>+IF((Q54&gt;'A2'!Q72),111,0)</f>
        <v>0</v>
      </c>
      <c r="BQ54" s="73">
        <f>+IF((R54&gt;'A2'!R72),111,0)</f>
        <v>0</v>
      </c>
      <c r="BR54" s="73">
        <f>+IF((S54&gt;'A2'!S72),111,0)</f>
        <v>0</v>
      </c>
      <c r="BS54" s="73">
        <f>+IF((T54&gt;'A2'!T72),111,0)</f>
        <v>0</v>
      </c>
      <c r="BT54" s="73">
        <f>+IF((U54&gt;'A2'!U72),111,0)</f>
        <v>0</v>
      </c>
      <c r="BU54" s="73">
        <f>+IF((V54&gt;'A2'!V72),111,0)</f>
        <v>0</v>
      </c>
      <c r="BV54" s="73">
        <f>+IF((W54&gt;'A2'!W72),111,0)</f>
        <v>0</v>
      </c>
      <c r="BW54" s="73">
        <f>+IF((X54&gt;'A2'!X72),111,0)</f>
        <v>0</v>
      </c>
      <c r="BX54" s="73">
        <f>+IF((Y54&gt;'A2'!Y72),111,0)</f>
        <v>0</v>
      </c>
      <c r="BY54" s="73">
        <f>+IF((Z54&gt;'A2'!Z72),111,0)</f>
        <v>0</v>
      </c>
    </row>
    <row r="55" spans="2:77" s="36" customFormat="1" ht="17.100000000000001" customHeight="1">
      <c r="B55" s="445"/>
      <c r="C55" s="198" t="s">
        <v>70</v>
      </c>
      <c r="D55" s="320"/>
      <c r="E55" s="320"/>
      <c r="F55" s="320"/>
      <c r="G55" s="320"/>
      <c r="H55" s="320"/>
      <c r="I55" s="320"/>
      <c r="J55" s="320"/>
      <c r="K55" s="320"/>
      <c r="L55" s="320"/>
      <c r="M55" s="320"/>
      <c r="N55" s="320"/>
      <c r="O55" s="320"/>
      <c r="P55" s="320"/>
      <c r="Q55" s="320"/>
      <c r="R55" s="320"/>
      <c r="S55" s="320"/>
      <c r="T55" s="320"/>
      <c r="U55" s="320"/>
      <c r="V55" s="320"/>
      <c r="W55" s="320"/>
      <c r="X55" s="320"/>
      <c r="Y55" s="320"/>
      <c r="Z55" s="323">
        <f>SUM(D55:Y55)</f>
        <v>0</v>
      </c>
      <c r="AA55" s="105"/>
      <c r="AB55" s="35"/>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105"/>
      <c r="BA55" s="73">
        <f>+Z55-SUM(D55:Y55)</f>
        <v>0</v>
      </c>
      <c r="BC55" s="73">
        <f>+IF((D55&gt;'A2'!D73),111,0)</f>
        <v>0</v>
      </c>
      <c r="BD55" s="73">
        <f>+IF((E55&gt;'A2'!E73),111,0)</f>
        <v>0</v>
      </c>
      <c r="BE55" s="73">
        <f>+IF((F55&gt;'A2'!F73),111,0)</f>
        <v>0</v>
      </c>
      <c r="BF55" s="73">
        <f>+IF((G55&gt;'A2'!G73),111,0)</f>
        <v>0</v>
      </c>
      <c r="BG55" s="73">
        <f>+IF((H55&gt;'A2'!H73),111,0)</f>
        <v>0</v>
      </c>
      <c r="BH55" s="73">
        <f>+IF((I55&gt;'A2'!I73),111,0)</f>
        <v>0</v>
      </c>
      <c r="BI55" s="73">
        <f>+IF((J55&gt;'A2'!J73),111,0)</f>
        <v>0</v>
      </c>
      <c r="BJ55" s="73">
        <f>+IF((K55&gt;'A2'!K73),111,0)</f>
        <v>0</v>
      </c>
      <c r="BK55" s="73">
        <f>+IF((L55&gt;'A2'!L73),111,0)</f>
        <v>0</v>
      </c>
      <c r="BL55" s="73">
        <f>+IF((M55&gt;'A2'!M73),111,0)</f>
        <v>0</v>
      </c>
      <c r="BM55" s="73">
        <f>+IF((N55&gt;'A2'!N73),111,0)</f>
        <v>0</v>
      </c>
      <c r="BN55" s="73">
        <f>+IF((O55&gt;'A2'!O73),111,0)</f>
        <v>0</v>
      </c>
      <c r="BO55" s="73">
        <f>+IF((P55&gt;'A2'!P73),111,0)</f>
        <v>0</v>
      </c>
      <c r="BP55" s="73">
        <f>+IF((Q55&gt;'A2'!Q73),111,0)</f>
        <v>0</v>
      </c>
      <c r="BQ55" s="73">
        <f>+IF((R55&gt;'A2'!R73),111,0)</f>
        <v>0</v>
      </c>
      <c r="BR55" s="73">
        <f>+IF((S55&gt;'A2'!S73),111,0)</f>
        <v>0</v>
      </c>
      <c r="BS55" s="73">
        <f>+IF((T55&gt;'A2'!T73),111,0)</f>
        <v>0</v>
      </c>
      <c r="BT55" s="73">
        <f>+IF((U55&gt;'A2'!U73),111,0)</f>
        <v>0</v>
      </c>
      <c r="BU55" s="73">
        <f>+IF((V55&gt;'A2'!V73),111,0)</f>
        <v>0</v>
      </c>
      <c r="BV55" s="73">
        <f>+IF((W55&gt;'A2'!W73),111,0)</f>
        <v>0</v>
      </c>
      <c r="BW55" s="73">
        <f>+IF((X55&gt;'A2'!X73),111,0)</f>
        <v>0</v>
      </c>
      <c r="BX55" s="73">
        <f>+IF((Y55&gt;'A2'!Y73),111,0)</f>
        <v>0</v>
      </c>
      <c r="BY55" s="73">
        <f>+IF((Z55&gt;'A2'!Z73),111,0)</f>
        <v>0</v>
      </c>
    </row>
    <row r="56" spans="2:77" s="36" customFormat="1" ht="17.100000000000001" customHeight="1">
      <c r="B56" s="444"/>
      <c r="C56" s="198" t="s">
        <v>71</v>
      </c>
      <c r="D56" s="320"/>
      <c r="E56" s="320"/>
      <c r="F56" s="320"/>
      <c r="G56" s="320"/>
      <c r="H56" s="320"/>
      <c r="I56" s="320"/>
      <c r="J56" s="320"/>
      <c r="K56" s="320"/>
      <c r="L56" s="320"/>
      <c r="M56" s="320"/>
      <c r="N56" s="320"/>
      <c r="O56" s="320"/>
      <c r="P56" s="320"/>
      <c r="Q56" s="320"/>
      <c r="R56" s="320"/>
      <c r="S56" s="320"/>
      <c r="T56" s="320"/>
      <c r="U56" s="320"/>
      <c r="V56" s="320"/>
      <c r="W56" s="320"/>
      <c r="X56" s="320"/>
      <c r="Y56" s="320"/>
      <c r="Z56" s="323">
        <f>SUM(D56:Y56)</f>
        <v>0</v>
      </c>
      <c r="AA56" s="105"/>
      <c r="AB56" s="35"/>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105"/>
      <c r="BA56" s="73">
        <f>+Z56-SUM(D56:Y56)</f>
        <v>0</v>
      </c>
      <c r="BC56" s="73">
        <f>+IF((D56&gt;'A2'!D74),111,0)</f>
        <v>0</v>
      </c>
      <c r="BD56" s="73">
        <f>+IF((E56&gt;'A2'!E74),111,0)</f>
        <v>0</v>
      </c>
      <c r="BE56" s="73">
        <f>+IF((F56&gt;'A2'!F74),111,0)</f>
        <v>0</v>
      </c>
      <c r="BF56" s="73">
        <f>+IF((G56&gt;'A2'!G74),111,0)</f>
        <v>0</v>
      </c>
      <c r="BG56" s="73">
        <f>+IF((H56&gt;'A2'!H74),111,0)</f>
        <v>0</v>
      </c>
      <c r="BH56" s="73">
        <f>+IF((I56&gt;'A2'!I74),111,0)</f>
        <v>0</v>
      </c>
      <c r="BI56" s="73">
        <f>+IF((J56&gt;'A2'!J74),111,0)</f>
        <v>0</v>
      </c>
      <c r="BJ56" s="73">
        <f>+IF((K56&gt;'A2'!K74),111,0)</f>
        <v>0</v>
      </c>
      <c r="BK56" s="73">
        <f>+IF((L56&gt;'A2'!L74),111,0)</f>
        <v>0</v>
      </c>
      <c r="BL56" s="73">
        <f>+IF((M56&gt;'A2'!M74),111,0)</f>
        <v>0</v>
      </c>
      <c r="BM56" s="73">
        <f>+IF((N56&gt;'A2'!N74),111,0)</f>
        <v>0</v>
      </c>
      <c r="BN56" s="73">
        <f>+IF((O56&gt;'A2'!O74),111,0)</f>
        <v>0</v>
      </c>
      <c r="BO56" s="73">
        <f>+IF((P56&gt;'A2'!P74),111,0)</f>
        <v>0</v>
      </c>
      <c r="BP56" s="73">
        <f>+IF((Q56&gt;'A2'!Q74),111,0)</f>
        <v>0</v>
      </c>
      <c r="BQ56" s="73">
        <f>+IF((R56&gt;'A2'!R74),111,0)</f>
        <v>0</v>
      </c>
      <c r="BR56" s="73">
        <f>+IF((S56&gt;'A2'!S74),111,0)</f>
        <v>0</v>
      </c>
      <c r="BS56" s="73">
        <f>+IF((T56&gt;'A2'!T74),111,0)</f>
        <v>0</v>
      </c>
      <c r="BT56" s="73">
        <f>+IF((U56&gt;'A2'!U74),111,0)</f>
        <v>0</v>
      </c>
      <c r="BU56" s="73">
        <f>+IF((V56&gt;'A2'!V74),111,0)</f>
        <v>0</v>
      </c>
      <c r="BV56" s="73">
        <f>+IF((W56&gt;'A2'!W74),111,0)</f>
        <v>0</v>
      </c>
      <c r="BW56" s="73">
        <f>+IF((X56&gt;'A2'!X74),111,0)</f>
        <v>0</v>
      </c>
      <c r="BX56" s="73">
        <f>+IF((Y56&gt;'A2'!Y74),111,0)</f>
        <v>0</v>
      </c>
      <c r="BY56" s="73">
        <f>+IF((Z56&gt;'A2'!Z74),111,0)</f>
        <v>0</v>
      </c>
    </row>
    <row r="57" spans="2:77" s="97" customFormat="1" ht="30" customHeight="1">
      <c r="B57" s="450"/>
      <c r="C57" s="202" t="s">
        <v>145</v>
      </c>
      <c r="D57" s="320"/>
      <c r="E57" s="320"/>
      <c r="F57" s="320"/>
      <c r="G57" s="320"/>
      <c r="H57" s="320"/>
      <c r="I57" s="320"/>
      <c r="J57" s="320"/>
      <c r="K57" s="320"/>
      <c r="L57" s="329"/>
      <c r="M57" s="329"/>
      <c r="N57" s="329"/>
      <c r="O57" s="329"/>
      <c r="P57" s="329"/>
      <c r="Q57" s="329"/>
      <c r="R57" s="329"/>
      <c r="S57" s="329"/>
      <c r="T57" s="329"/>
      <c r="U57" s="329"/>
      <c r="V57" s="329"/>
      <c r="W57" s="329"/>
      <c r="X57" s="329"/>
      <c r="Y57" s="329"/>
      <c r="Z57" s="332"/>
      <c r="AA57" s="104"/>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105"/>
      <c r="BA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row>
    <row r="58" spans="2:77" s="36" customFormat="1" ht="17.100000000000001" customHeight="1">
      <c r="B58" s="444"/>
      <c r="C58" s="183" t="s">
        <v>10</v>
      </c>
      <c r="D58" s="320"/>
      <c r="E58" s="320"/>
      <c r="F58" s="320"/>
      <c r="G58" s="320"/>
      <c r="H58" s="320"/>
      <c r="I58" s="320"/>
      <c r="J58" s="320"/>
      <c r="K58" s="320"/>
      <c r="L58" s="320"/>
      <c r="M58" s="320"/>
      <c r="N58" s="320"/>
      <c r="O58" s="320"/>
      <c r="P58" s="320"/>
      <c r="Q58" s="320"/>
      <c r="R58" s="320"/>
      <c r="S58" s="320"/>
      <c r="T58" s="320"/>
      <c r="U58" s="320"/>
      <c r="V58" s="320"/>
      <c r="W58" s="320"/>
      <c r="X58" s="320"/>
      <c r="Y58" s="320"/>
      <c r="Z58" s="323">
        <f>SUM(D58:Y58)</f>
        <v>0</v>
      </c>
      <c r="AA58" s="143"/>
      <c r="AB58" s="35"/>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BA58" s="73">
        <f>+Z58-SUM(D58:Y58)</f>
        <v>0</v>
      </c>
      <c r="BC58" s="73">
        <f>+IF(OR((D58&gt;'A2'!D76),(D58&lt;'A2'!D77)),111,0)</f>
        <v>0</v>
      </c>
      <c r="BD58" s="73">
        <f>+IF(OR((E58&gt;'A2'!E76),(E58&lt;'A2'!E77)),111,0)</f>
        <v>0</v>
      </c>
      <c r="BE58" s="73">
        <f>+IF(OR((F58&gt;'A2'!F76),(F58&lt;'A2'!F77)),111,0)</f>
        <v>0</v>
      </c>
      <c r="BF58" s="73">
        <f>+IF(OR((G58&gt;'A2'!G76),(G58&lt;'A2'!G77)),111,0)</f>
        <v>0</v>
      </c>
      <c r="BG58" s="73">
        <f>+IF(OR((H58&gt;'A2'!H76),(H58&lt;'A2'!H77)),111,0)</f>
        <v>0</v>
      </c>
      <c r="BH58" s="73">
        <f>+IF(OR((I58&gt;'A2'!I76),(I58&lt;'A2'!I77)),111,0)</f>
        <v>0</v>
      </c>
      <c r="BI58" s="73">
        <f>+IF(OR((J58&gt;'A2'!J76),(J58&lt;'A2'!J77)),111,0)</f>
        <v>0</v>
      </c>
      <c r="BJ58" s="73">
        <f>+IF(OR((K58&gt;'A2'!K76),(K58&lt;'A2'!K77)),111,0)</f>
        <v>0</v>
      </c>
      <c r="BK58" s="73">
        <f>+IF(OR((L58&gt;'A2'!L76),(L58&lt;'A2'!L77)),111,0)</f>
        <v>0</v>
      </c>
      <c r="BL58" s="73">
        <f>+IF(OR((M58&gt;'A2'!M76),(M58&lt;'A2'!M77)),111,0)</f>
        <v>0</v>
      </c>
      <c r="BM58" s="73">
        <f>+IF(OR((N58&gt;'A2'!N76),(N58&lt;'A2'!N77)),111,0)</f>
        <v>0</v>
      </c>
      <c r="BN58" s="73">
        <f>+IF(OR((O58&gt;'A2'!O76),(O58&lt;'A2'!O77)),111,0)</f>
        <v>0</v>
      </c>
      <c r="BO58" s="73">
        <f>+IF(OR((P58&gt;'A2'!P76),(P58&lt;'A2'!P77)),111,0)</f>
        <v>0</v>
      </c>
      <c r="BP58" s="73">
        <f>+IF(OR((Q58&gt;'A2'!Q76),(Q58&lt;'A2'!Q77)),111,0)</f>
        <v>0</v>
      </c>
      <c r="BQ58" s="73">
        <f>+IF(OR((R58&gt;'A2'!R76),(R58&lt;'A2'!R77)),111,0)</f>
        <v>0</v>
      </c>
      <c r="BR58" s="73">
        <f>+IF(OR((S58&gt;'A2'!S76),(S58&lt;'A2'!S77)),111,0)</f>
        <v>0</v>
      </c>
      <c r="BS58" s="73">
        <f>+IF(OR((T58&gt;'A2'!T76),(T58&lt;'A2'!T77)),111,0)</f>
        <v>0</v>
      </c>
      <c r="BT58" s="73">
        <f>+IF(OR((U58&gt;'A2'!U76),(U58&lt;'A2'!U77)),111,0)</f>
        <v>0</v>
      </c>
      <c r="BU58" s="73">
        <f>+IF(OR((V58&gt;'A2'!V76),(V58&lt;'A2'!V77)),111,0)</f>
        <v>0</v>
      </c>
      <c r="BV58" s="73">
        <f>+IF(OR((W58&gt;'A2'!W76),(W58&lt;'A2'!W77)),111,0)</f>
        <v>0</v>
      </c>
      <c r="BW58" s="73">
        <f>+IF(OR((X58&gt;'A2'!X76),(X58&lt;'A2'!X77)),111,0)</f>
        <v>0</v>
      </c>
      <c r="BX58" s="73">
        <f>+IF(OR((Y58&gt;'A2'!Y76),(Y58&lt;'A2'!Y77)),111,0)</f>
        <v>0</v>
      </c>
      <c r="BY58" s="73">
        <f>+IF(OR((Z58&gt;'A2'!Z76),(Z58&lt;'A2'!Z77)),111,0)</f>
        <v>0</v>
      </c>
    </row>
    <row r="59" spans="2:77" s="36" customFormat="1" ht="17.100000000000001" customHeight="1">
      <c r="B59" s="444"/>
      <c r="C59" s="183" t="s">
        <v>11</v>
      </c>
      <c r="D59" s="320"/>
      <c r="E59" s="320"/>
      <c r="F59" s="320"/>
      <c r="G59" s="320"/>
      <c r="H59" s="320"/>
      <c r="I59" s="320"/>
      <c r="J59" s="320"/>
      <c r="K59" s="320"/>
      <c r="L59" s="320"/>
      <c r="M59" s="320"/>
      <c r="N59" s="320"/>
      <c r="O59" s="320"/>
      <c r="P59" s="320"/>
      <c r="Q59" s="320"/>
      <c r="R59" s="320"/>
      <c r="S59" s="320"/>
      <c r="T59" s="320"/>
      <c r="U59" s="320"/>
      <c r="V59" s="320"/>
      <c r="W59" s="320"/>
      <c r="X59" s="320"/>
      <c r="Y59" s="320"/>
      <c r="Z59" s="323">
        <f t="shared" ref="Z59:Z65" si="26">SUM(D59:Y59)</f>
        <v>0</v>
      </c>
      <c r="AA59" s="143"/>
      <c r="AB59" s="35"/>
      <c r="AC59" s="73">
        <f t="shared" ref="AC59:AY59" si="27">+D59-SUM(D60:D65)</f>
        <v>0</v>
      </c>
      <c r="AD59" s="73">
        <f t="shared" si="27"/>
        <v>0</v>
      </c>
      <c r="AE59" s="73">
        <f t="shared" si="27"/>
        <v>0</v>
      </c>
      <c r="AF59" s="73">
        <f t="shared" si="27"/>
        <v>0</v>
      </c>
      <c r="AG59" s="73">
        <f t="shared" si="27"/>
        <v>0</v>
      </c>
      <c r="AH59" s="73">
        <f t="shared" si="27"/>
        <v>0</v>
      </c>
      <c r="AI59" s="73">
        <f t="shared" si="27"/>
        <v>0</v>
      </c>
      <c r="AJ59" s="73">
        <f t="shared" si="27"/>
        <v>0</v>
      </c>
      <c r="AK59" s="73">
        <f t="shared" si="27"/>
        <v>0</v>
      </c>
      <c r="AL59" s="73">
        <f t="shared" si="27"/>
        <v>0</v>
      </c>
      <c r="AM59" s="73">
        <f t="shared" si="27"/>
        <v>0</v>
      </c>
      <c r="AN59" s="73">
        <f t="shared" si="27"/>
        <v>0</v>
      </c>
      <c r="AO59" s="73">
        <f t="shared" si="27"/>
        <v>0</v>
      </c>
      <c r="AP59" s="73">
        <f t="shared" si="27"/>
        <v>0</v>
      </c>
      <c r="AQ59" s="73">
        <f t="shared" si="27"/>
        <v>0</v>
      </c>
      <c r="AR59" s="73">
        <f t="shared" si="27"/>
        <v>0</v>
      </c>
      <c r="AS59" s="73">
        <f t="shared" si="27"/>
        <v>0</v>
      </c>
      <c r="AT59" s="73">
        <f t="shared" si="27"/>
        <v>0</v>
      </c>
      <c r="AU59" s="73">
        <f t="shared" si="27"/>
        <v>0</v>
      </c>
      <c r="AV59" s="73">
        <f t="shared" si="27"/>
        <v>0</v>
      </c>
      <c r="AW59" s="73">
        <f t="shared" si="27"/>
        <v>0</v>
      </c>
      <c r="AX59" s="73">
        <f t="shared" si="27"/>
        <v>0</v>
      </c>
      <c r="AY59" s="73">
        <f t="shared" si="27"/>
        <v>0</v>
      </c>
      <c r="BA59" s="73">
        <f t="shared" ref="BA59:BA66" si="28">+Z59-SUM(D59:Y59)</f>
        <v>0</v>
      </c>
      <c r="BC59" s="73">
        <f>+IF(OR((D59&gt;'A2'!D79),(D59&lt;'A2'!D80)),111,0)</f>
        <v>0</v>
      </c>
      <c r="BD59" s="73">
        <f>+IF(OR((E59&gt;'A2'!E79),(E59&lt;'A2'!E80)),111,0)</f>
        <v>0</v>
      </c>
      <c r="BE59" s="73">
        <f>+IF(OR((F59&gt;'A2'!F79),(F59&lt;'A2'!F80)),111,0)</f>
        <v>0</v>
      </c>
      <c r="BF59" s="73">
        <f>+IF(OR((G59&gt;'A2'!G79),(G59&lt;'A2'!G80)),111,0)</f>
        <v>0</v>
      </c>
      <c r="BG59" s="73">
        <f>+IF(OR((H59&gt;'A2'!H79),(H59&lt;'A2'!H80)),111,0)</f>
        <v>0</v>
      </c>
      <c r="BH59" s="73">
        <f>+IF(OR((I59&gt;'A2'!I79),(I59&lt;'A2'!I80)),111,0)</f>
        <v>0</v>
      </c>
      <c r="BI59" s="73">
        <f>+IF(OR((J59&gt;'A2'!J79),(J59&lt;'A2'!J80)),111,0)</f>
        <v>0</v>
      </c>
      <c r="BJ59" s="73">
        <f>+IF(OR((K59&gt;'A2'!K79),(K59&lt;'A2'!K80)),111,0)</f>
        <v>0</v>
      </c>
      <c r="BK59" s="73">
        <f>+IF(OR((L59&gt;'A2'!L79),(L59&lt;'A2'!L80)),111,0)</f>
        <v>0</v>
      </c>
      <c r="BL59" s="73">
        <f>+IF(OR((M59&gt;'A2'!M79),(M59&lt;'A2'!M80)),111,0)</f>
        <v>0</v>
      </c>
      <c r="BM59" s="73">
        <f>+IF(OR((N59&gt;'A2'!N79),(N59&lt;'A2'!N80)),111,0)</f>
        <v>0</v>
      </c>
      <c r="BN59" s="73">
        <f>+IF(OR((O59&gt;'A2'!O79),(O59&lt;'A2'!O80)),111,0)</f>
        <v>0</v>
      </c>
      <c r="BO59" s="73">
        <f>+IF(OR((P59&gt;'A2'!P79),(P59&lt;'A2'!P80)),111,0)</f>
        <v>0</v>
      </c>
      <c r="BP59" s="73">
        <f>+IF(OR((Q59&gt;'A2'!Q79),(Q59&lt;'A2'!Q80)),111,0)</f>
        <v>0</v>
      </c>
      <c r="BQ59" s="73">
        <f>+IF(OR((R59&gt;'A2'!R79),(R59&lt;'A2'!R80)),111,0)</f>
        <v>0</v>
      </c>
      <c r="BR59" s="73">
        <f>+IF(OR((S59&gt;'A2'!S79),(S59&lt;'A2'!S80)),111,0)</f>
        <v>0</v>
      </c>
      <c r="BS59" s="73">
        <f>+IF(OR((T59&gt;'A2'!T79),(T59&lt;'A2'!T80)),111,0)</f>
        <v>0</v>
      </c>
      <c r="BT59" s="73">
        <f>+IF(OR((U59&gt;'A2'!U79),(U59&lt;'A2'!U80)),111,0)</f>
        <v>0</v>
      </c>
      <c r="BU59" s="73">
        <f>+IF(OR((V59&gt;'A2'!V79),(V59&lt;'A2'!V80)),111,0)</f>
        <v>0</v>
      </c>
      <c r="BV59" s="73">
        <f>+IF(OR((W59&gt;'A2'!W79),(W59&lt;'A2'!W80)),111,0)</f>
        <v>0</v>
      </c>
      <c r="BW59" s="73">
        <f>+IF(OR((X59&gt;'A2'!X79),(X59&lt;'A2'!X80)),111,0)</f>
        <v>0</v>
      </c>
      <c r="BX59" s="73">
        <f>+IF(OR((Y59&gt;'A2'!Y79),(Y59&lt;'A2'!Y80)),111,0)</f>
        <v>0</v>
      </c>
      <c r="BY59" s="73">
        <f>+IF(OR((Z59&gt;'A2'!Z79),(Z59&lt;'A2'!Z80)),111,0)</f>
        <v>0</v>
      </c>
    </row>
    <row r="60" spans="2:77" s="40" customFormat="1" ht="17.100000000000001" customHeight="1">
      <c r="B60" s="446"/>
      <c r="C60" s="447" t="s">
        <v>105</v>
      </c>
      <c r="D60" s="324"/>
      <c r="E60" s="324"/>
      <c r="F60" s="324"/>
      <c r="G60" s="324"/>
      <c r="H60" s="324"/>
      <c r="I60" s="324"/>
      <c r="J60" s="324"/>
      <c r="K60" s="324"/>
      <c r="L60" s="324"/>
      <c r="M60" s="324"/>
      <c r="N60" s="324"/>
      <c r="O60" s="324"/>
      <c r="P60" s="324"/>
      <c r="Q60" s="324"/>
      <c r="R60" s="324"/>
      <c r="S60" s="324"/>
      <c r="T60" s="324"/>
      <c r="U60" s="324"/>
      <c r="V60" s="324"/>
      <c r="W60" s="324"/>
      <c r="X60" s="324"/>
      <c r="Y60" s="324"/>
      <c r="Z60" s="323">
        <f t="shared" si="26"/>
        <v>0</v>
      </c>
      <c r="AA60" s="144"/>
      <c r="AB60" s="39"/>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BA60" s="75">
        <f t="shared" si="28"/>
        <v>0</v>
      </c>
      <c r="BC60" s="75">
        <f>+IF((D60&gt;'A2'!D82),111,0)</f>
        <v>0</v>
      </c>
      <c r="BD60" s="75">
        <f>+IF((E60&gt;'A2'!E82),111,0)</f>
        <v>0</v>
      </c>
      <c r="BE60" s="75">
        <f>+IF((F60&gt;'A2'!F82),111,0)</f>
        <v>0</v>
      </c>
      <c r="BF60" s="75">
        <f>+IF((G60&gt;'A2'!G82),111,0)</f>
        <v>0</v>
      </c>
      <c r="BG60" s="75">
        <f>+IF((H60&gt;'A2'!H82),111,0)</f>
        <v>0</v>
      </c>
      <c r="BH60" s="75">
        <f>+IF((I60&gt;'A2'!I82),111,0)</f>
        <v>0</v>
      </c>
      <c r="BI60" s="75">
        <f>+IF((J60&gt;'A2'!J82),111,0)</f>
        <v>0</v>
      </c>
      <c r="BJ60" s="75">
        <f>+IF((K60&gt;'A2'!K82),111,0)</f>
        <v>0</v>
      </c>
      <c r="BK60" s="75">
        <f>+IF((L60&gt;'A2'!L82),111,0)</f>
        <v>0</v>
      </c>
      <c r="BL60" s="75">
        <f>+IF((M60&gt;'A2'!M82),111,0)</f>
        <v>0</v>
      </c>
      <c r="BM60" s="75">
        <f>+IF((N60&gt;'A2'!N82),111,0)</f>
        <v>0</v>
      </c>
      <c r="BN60" s="75">
        <f>+IF((O60&gt;'A2'!O82),111,0)</f>
        <v>0</v>
      </c>
      <c r="BO60" s="75">
        <f>+IF((P60&gt;'A2'!P82),111,0)</f>
        <v>0</v>
      </c>
      <c r="BP60" s="75">
        <f>+IF((Q60&gt;'A2'!Q82),111,0)</f>
        <v>0</v>
      </c>
      <c r="BQ60" s="75">
        <f>+IF((R60&gt;'A2'!R82),111,0)</f>
        <v>0</v>
      </c>
      <c r="BR60" s="75">
        <f>+IF((S60&gt;'A2'!S82),111,0)</f>
        <v>0</v>
      </c>
      <c r="BS60" s="75">
        <f>+IF((T60&gt;'A2'!T82),111,0)</f>
        <v>0</v>
      </c>
      <c r="BT60" s="75">
        <f>+IF((U60&gt;'A2'!U82),111,0)</f>
        <v>0</v>
      </c>
      <c r="BU60" s="75">
        <f>+IF((V60&gt;'A2'!V82),111,0)</f>
        <v>0</v>
      </c>
      <c r="BV60" s="75">
        <f>+IF((W60&gt;'A2'!W82),111,0)</f>
        <v>0</v>
      </c>
      <c r="BW60" s="75">
        <f>+IF((X60&gt;'A2'!X82),111,0)</f>
        <v>0</v>
      </c>
      <c r="BX60" s="75">
        <f>+IF((Y60&gt;'A2'!Y82),111,0)</f>
        <v>0</v>
      </c>
      <c r="BY60" s="75">
        <f>+IF((Z60&gt;'A2'!Z82),111,0)</f>
        <v>0</v>
      </c>
    </row>
    <row r="61" spans="2:77" s="36" customFormat="1" ht="17.100000000000001" customHeight="1">
      <c r="B61" s="445"/>
      <c r="C61" s="198" t="s">
        <v>75</v>
      </c>
      <c r="D61" s="320"/>
      <c r="E61" s="320"/>
      <c r="F61" s="320"/>
      <c r="G61" s="320"/>
      <c r="H61" s="320"/>
      <c r="I61" s="320"/>
      <c r="J61" s="320"/>
      <c r="K61" s="320"/>
      <c r="L61" s="320"/>
      <c r="M61" s="320"/>
      <c r="N61" s="320"/>
      <c r="O61" s="320"/>
      <c r="P61" s="320"/>
      <c r="Q61" s="320"/>
      <c r="R61" s="320"/>
      <c r="S61" s="320"/>
      <c r="T61" s="320"/>
      <c r="U61" s="320"/>
      <c r="V61" s="320"/>
      <c r="W61" s="320"/>
      <c r="X61" s="320"/>
      <c r="Y61" s="320"/>
      <c r="Z61" s="323">
        <f t="shared" si="26"/>
        <v>0</v>
      </c>
      <c r="AA61" s="143"/>
      <c r="AB61" s="35"/>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BA61" s="73">
        <f t="shared" si="28"/>
        <v>0</v>
      </c>
      <c r="BC61" s="73">
        <f>+IF((D61&gt;'A2'!D83),111,0)</f>
        <v>0</v>
      </c>
      <c r="BD61" s="73">
        <f>+IF((E61&gt;'A2'!E83),111,0)</f>
        <v>0</v>
      </c>
      <c r="BE61" s="73">
        <f>+IF((F61&gt;'A2'!F83),111,0)</f>
        <v>0</v>
      </c>
      <c r="BF61" s="73">
        <f>+IF((G61&gt;'A2'!G83),111,0)</f>
        <v>0</v>
      </c>
      <c r="BG61" s="73">
        <f>+IF((H61&gt;'A2'!H83),111,0)</f>
        <v>0</v>
      </c>
      <c r="BH61" s="73">
        <f>+IF((I61&gt;'A2'!I83),111,0)</f>
        <v>0</v>
      </c>
      <c r="BI61" s="73">
        <f>+IF((J61&gt;'A2'!J83),111,0)</f>
        <v>0</v>
      </c>
      <c r="BJ61" s="73">
        <f>+IF((K61&gt;'A2'!K83),111,0)</f>
        <v>0</v>
      </c>
      <c r="BK61" s="73">
        <f>+IF((L61&gt;'A2'!L83),111,0)</f>
        <v>0</v>
      </c>
      <c r="BL61" s="73">
        <f>+IF((M61&gt;'A2'!M83),111,0)</f>
        <v>0</v>
      </c>
      <c r="BM61" s="73">
        <f>+IF((N61&gt;'A2'!N83),111,0)</f>
        <v>0</v>
      </c>
      <c r="BN61" s="73">
        <f>+IF((O61&gt;'A2'!O83),111,0)</f>
        <v>0</v>
      </c>
      <c r="BO61" s="73">
        <f>+IF((P61&gt;'A2'!P83),111,0)</f>
        <v>0</v>
      </c>
      <c r="BP61" s="73">
        <f>+IF((Q61&gt;'A2'!Q83),111,0)</f>
        <v>0</v>
      </c>
      <c r="BQ61" s="73">
        <f>+IF((R61&gt;'A2'!R83),111,0)</f>
        <v>0</v>
      </c>
      <c r="BR61" s="73">
        <f>+IF((S61&gt;'A2'!S83),111,0)</f>
        <v>0</v>
      </c>
      <c r="BS61" s="73">
        <f>+IF((T61&gt;'A2'!T83),111,0)</f>
        <v>0</v>
      </c>
      <c r="BT61" s="73">
        <f>+IF((U61&gt;'A2'!U83),111,0)</f>
        <v>0</v>
      </c>
      <c r="BU61" s="73">
        <f>+IF((V61&gt;'A2'!V83),111,0)</f>
        <v>0</v>
      </c>
      <c r="BV61" s="73">
        <f>+IF((W61&gt;'A2'!W83),111,0)</f>
        <v>0</v>
      </c>
      <c r="BW61" s="73">
        <f>+IF((X61&gt;'A2'!X83),111,0)</f>
        <v>0</v>
      </c>
      <c r="BX61" s="73">
        <f>+IF((Y61&gt;'A2'!Y83),111,0)</f>
        <v>0</v>
      </c>
      <c r="BY61" s="73">
        <f>+IF((Z61&gt;'A2'!Z83),111,0)</f>
        <v>0</v>
      </c>
    </row>
    <row r="62" spans="2:77" s="36" customFormat="1" ht="17.100000000000001" customHeight="1">
      <c r="B62" s="445"/>
      <c r="C62" s="198" t="s">
        <v>190</v>
      </c>
      <c r="D62" s="320"/>
      <c r="E62" s="320"/>
      <c r="F62" s="320"/>
      <c r="G62" s="320"/>
      <c r="H62" s="320"/>
      <c r="I62" s="320"/>
      <c r="J62" s="320"/>
      <c r="K62" s="320"/>
      <c r="L62" s="320"/>
      <c r="M62" s="320"/>
      <c r="N62" s="320"/>
      <c r="O62" s="320"/>
      <c r="P62" s="320"/>
      <c r="Q62" s="320"/>
      <c r="R62" s="320"/>
      <c r="S62" s="320"/>
      <c r="T62" s="320"/>
      <c r="U62" s="320"/>
      <c r="V62" s="320"/>
      <c r="W62" s="320"/>
      <c r="X62" s="320"/>
      <c r="Y62" s="320"/>
      <c r="Z62" s="323">
        <f t="shared" si="26"/>
        <v>0</v>
      </c>
      <c r="AA62" s="143"/>
      <c r="AB62" s="35"/>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BA62" s="73">
        <f t="shared" si="28"/>
        <v>0</v>
      </c>
      <c r="BC62" s="73">
        <f>+IF((D62&gt;'A2'!D84),111,0)</f>
        <v>0</v>
      </c>
      <c r="BD62" s="73">
        <f>+IF((E62&gt;'A2'!E84),111,0)</f>
        <v>0</v>
      </c>
      <c r="BE62" s="73">
        <f>+IF((F62&gt;'A2'!F84),111,0)</f>
        <v>0</v>
      </c>
      <c r="BF62" s="73">
        <f>+IF((G62&gt;'A2'!G84),111,0)</f>
        <v>0</v>
      </c>
      <c r="BG62" s="73">
        <f>+IF((H62&gt;'A2'!H84),111,0)</f>
        <v>0</v>
      </c>
      <c r="BH62" s="73">
        <f>+IF((I62&gt;'A2'!I84),111,0)</f>
        <v>0</v>
      </c>
      <c r="BI62" s="73">
        <f>+IF((J62&gt;'A2'!J84),111,0)</f>
        <v>0</v>
      </c>
      <c r="BJ62" s="73">
        <f>+IF((K62&gt;'A2'!K84),111,0)</f>
        <v>0</v>
      </c>
      <c r="BK62" s="73">
        <f>+IF((L62&gt;'A2'!L84),111,0)</f>
        <v>0</v>
      </c>
      <c r="BL62" s="73">
        <f>+IF((M62&gt;'A2'!M84),111,0)</f>
        <v>0</v>
      </c>
      <c r="BM62" s="73">
        <f>+IF((N62&gt;'A2'!N84),111,0)</f>
        <v>0</v>
      </c>
      <c r="BN62" s="73">
        <f>+IF((O62&gt;'A2'!O84),111,0)</f>
        <v>0</v>
      </c>
      <c r="BO62" s="73">
        <f>+IF((P62&gt;'A2'!P84),111,0)</f>
        <v>0</v>
      </c>
      <c r="BP62" s="73">
        <f>+IF((Q62&gt;'A2'!Q84),111,0)</f>
        <v>0</v>
      </c>
      <c r="BQ62" s="73">
        <f>+IF((R62&gt;'A2'!R84),111,0)</f>
        <v>0</v>
      </c>
      <c r="BR62" s="73">
        <f>+IF((S62&gt;'A2'!S84),111,0)</f>
        <v>0</v>
      </c>
      <c r="BS62" s="73">
        <f>+IF((T62&gt;'A2'!T84),111,0)</f>
        <v>0</v>
      </c>
      <c r="BT62" s="73">
        <f>+IF((U62&gt;'A2'!U84),111,0)</f>
        <v>0</v>
      </c>
      <c r="BU62" s="73">
        <f>+IF((V62&gt;'A2'!V84),111,0)</f>
        <v>0</v>
      </c>
      <c r="BV62" s="73">
        <f>+IF((W62&gt;'A2'!W84),111,0)</f>
        <v>0</v>
      </c>
      <c r="BW62" s="73">
        <f>+IF((X62&gt;'A2'!X84),111,0)</f>
        <v>0</v>
      </c>
      <c r="BX62" s="73">
        <f>+IF((Y62&gt;'A2'!Y84),111,0)</f>
        <v>0</v>
      </c>
      <c r="BY62" s="73">
        <f>+IF((Z62&gt;'A2'!Z84),111,0)</f>
        <v>0</v>
      </c>
    </row>
    <row r="63" spans="2:77" s="36" customFormat="1" ht="17.100000000000001" customHeight="1">
      <c r="B63" s="445"/>
      <c r="C63" s="198" t="s">
        <v>106</v>
      </c>
      <c r="D63" s="320"/>
      <c r="E63" s="320"/>
      <c r="F63" s="320"/>
      <c r="G63" s="320"/>
      <c r="H63" s="320"/>
      <c r="I63" s="320"/>
      <c r="J63" s="320"/>
      <c r="K63" s="320"/>
      <c r="L63" s="320"/>
      <c r="M63" s="320"/>
      <c r="N63" s="320"/>
      <c r="O63" s="320"/>
      <c r="P63" s="320"/>
      <c r="Q63" s="320"/>
      <c r="R63" s="320"/>
      <c r="S63" s="320"/>
      <c r="T63" s="320"/>
      <c r="U63" s="320"/>
      <c r="V63" s="320"/>
      <c r="W63" s="320"/>
      <c r="X63" s="320"/>
      <c r="Y63" s="320"/>
      <c r="Z63" s="323">
        <f t="shared" si="26"/>
        <v>0</v>
      </c>
      <c r="AA63" s="143"/>
      <c r="AB63" s="35"/>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BA63" s="73">
        <f t="shared" si="28"/>
        <v>0</v>
      </c>
      <c r="BC63" s="73">
        <f>+IF((D63&gt;'A2'!D85),111,0)</f>
        <v>0</v>
      </c>
      <c r="BD63" s="73">
        <f>+IF((E63&gt;'A2'!E85),111,0)</f>
        <v>0</v>
      </c>
      <c r="BE63" s="73">
        <f>+IF((F63&gt;'A2'!F85),111,0)</f>
        <v>0</v>
      </c>
      <c r="BF63" s="73">
        <f>+IF((G63&gt;'A2'!G85),111,0)</f>
        <v>0</v>
      </c>
      <c r="BG63" s="73">
        <f>+IF((H63&gt;'A2'!H85),111,0)</f>
        <v>0</v>
      </c>
      <c r="BH63" s="73">
        <f>+IF((I63&gt;'A2'!I85),111,0)</f>
        <v>0</v>
      </c>
      <c r="BI63" s="73">
        <f>+IF((J63&gt;'A2'!J85),111,0)</f>
        <v>0</v>
      </c>
      <c r="BJ63" s="73">
        <f>+IF((K63&gt;'A2'!K85),111,0)</f>
        <v>0</v>
      </c>
      <c r="BK63" s="73">
        <f>+IF((L63&gt;'A2'!L85),111,0)</f>
        <v>0</v>
      </c>
      <c r="BL63" s="73">
        <f>+IF((M63&gt;'A2'!M85),111,0)</f>
        <v>0</v>
      </c>
      <c r="BM63" s="73">
        <f>+IF((N63&gt;'A2'!N85),111,0)</f>
        <v>0</v>
      </c>
      <c r="BN63" s="73">
        <f>+IF((O63&gt;'A2'!O85),111,0)</f>
        <v>0</v>
      </c>
      <c r="BO63" s="73">
        <f>+IF((P63&gt;'A2'!P85),111,0)</f>
        <v>0</v>
      </c>
      <c r="BP63" s="73">
        <f>+IF((Q63&gt;'A2'!Q85),111,0)</f>
        <v>0</v>
      </c>
      <c r="BQ63" s="73">
        <f>+IF((R63&gt;'A2'!R85),111,0)</f>
        <v>0</v>
      </c>
      <c r="BR63" s="73">
        <f>+IF((S63&gt;'A2'!S85),111,0)</f>
        <v>0</v>
      </c>
      <c r="BS63" s="73">
        <f>+IF((T63&gt;'A2'!T85),111,0)</f>
        <v>0</v>
      </c>
      <c r="BT63" s="73">
        <f>+IF((U63&gt;'A2'!U85),111,0)</f>
        <v>0</v>
      </c>
      <c r="BU63" s="73">
        <f>+IF((V63&gt;'A2'!V85),111,0)</f>
        <v>0</v>
      </c>
      <c r="BV63" s="73">
        <f>+IF((W63&gt;'A2'!W85),111,0)</f>
        <v>0</v>
      </c>
      <c r="BW63" s="73">
        <f>+IF((X63&gt;'A2'!X85),111,0)</f>
        <v>0</v>
      </c>
      <c r="BX63" s="73">
        <f>+IF((Y63&gt;'A2'!Y85),111,0)</f>
        <v>0</v>
      </c>
      <c r="BY63" s="73">
        <f>+IF((Z63&gt;'A2'!Z85),111,0)</f>
        <v>0</v>
      </c>
    </row>
    <row r="64" spans="2:77" s="36" customFormat="1" ht="17.100000000000001" customHeight="1">
      <c r="B64" s="445"/>
      <c r="C64" s="451" t="s">
        <v>53</v>
      </c>
      <c r="D64" s="320"/>
      <c r="E64" s="320"/>
      <c r="F64" s="320"/>
      <c r="G64" s="320"/>
      <c r="H64" s="320"/>
      <c r="I64" s="320"/>
      <c r="J64" s="320"/>
      <c r="K64" s="320"/>
      <c r="L64" s="320"/>
      <c r="M64" s="320"/>
      <c r="N64" s="320"/>
      <c r="O64" s="320"/>
      <c r="P64" s="320"/>
      <c r="Q64" s="320"/>
      <c r="R64" s="320"/>
      <c r="S64" s="320"/>
      <c r="T64" s="320"/>
      <c r="U64" s="320"/>
      <c r="V64" s="320"/>
      <c r="W64" s="320"/>
      <c r="X64" s="320"/>
      <c r="Y64" s="320"/>
      <c r="Z64" s="323">
        <f t="shared" si="26"/>
        <v>0</v>
      </c>
      <c r="AA64" s="143"/>
      <c r="AB64" s="35"/>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BA64" s="73">
        <f t="shared" si="28"/>
        <v>0</v>
      </c>
      <c r="BC64" s="73">
        <f>+IF((D64&gt;'A2'!D86),111,0)</f>
        <v>0</v>
      </c>
      <c r="BD64" s="73">
        <f>+IF((E64&gt;'A2'!E86),111,0)</f>
        <v>0</v>
      </c>
      <c r="BE64" s="73">
        <f>+IF((F64&gt;'A2'!F86),111,0)</f>
        <v>0</v>
      </c>
      <c r="BF64" s="73">
        <f>+IF((G64&gt;'A2'!G86),111,0)</f>
        <v>0</v>
      </c>
      <c r="BG64" s="73">
        <f>+IF((H64&gt;'A2'!H86),111,0)</f>
        <v>0</v>
      </c>
      <c r="BH64" s="73">
        <f>+IF((I64&gt;'A2'!I86),111,0)</f>
        <v>0</v>
      </c>
      <c r="BI64" s="73">
        <f>+IF((J64&gt;'A2'!J86),111,0)</f>
        <v>0</v>
      </c>
      <c r="BJ64" s="73">
        <f>+IF((K64&gt;'A2'!K86),111,0)</f>
        <v>0</v>
      </c>
      <c r="BK64" s="73">
        <f>+IF((L64&gt;'A2'!L86),111,0)</f>
        <v>0</v>
      </c>
      <c r="BL64" s="73">
        <f>+IF((M64&gt;'A2'!M86),111,0)</f>
        <v>0</v>
      </c>
      <c r="BM64" s="73">
        <f>+IF((N64&gt;'A2'!N86),111,0)</f>
        <v>0</v>
      </c>
      <c r="BN64" s="73">
        <f>+IF((O64&gt;'A2'!O86),111,0)</f>
        <v>0</v>
      </c>
      <c r="BO64" s="73">
        <f>+IF((P64&gt;'A2'!P86),111,0)</f>
        <v>0</v>
      </c>
      <c r="BP64" s="73">
        <f>+IF((Q64&gt;'A2'!Q86),111,0)</f>
        <v>0</v>
      </c>
      <c r="BQ64" s="73">
        <f>+IF((R64&gt;'A2'!R86),111,0)</f>
        <v>0</v>
      </c>
      <c r="BR64" s="73">
        <f>+IF((S64&gt;'A2'!S86),111,0)</f>
        <v>0</v>
      </c>
      <c r="BS64" s="73">
        <f>+IF((T64&gt;'A2'!T86),111,0)</f>
        <v>0</v>
      </c>
      <c r="BT64" s="73">
        <f>+IF((U64&gt;'A2'!U86),111,0)</f>
        <v>0</v>
      </c>
      <c r="BU64" s="73">
        <f>+IF((V64&gt;'A2'!V86),111,0)</f>
        <v>0</v>
      </c>
      <c r="BV64" s="73">
        <f>+IF((W64&gt;'A2'!W86),111,0)</f>
        <v>0</v>
      </c>
      <c r="BW64" s="73">
        <f>+IF((X64&gt;'A2'!X86),111,0)</f>
        <v>0</v>
      </c>
      <c r="BX64" s="73">
        <f>+IF((Y64&gt;'A2'!Y86),111,0)</f>
        <v>0</v>
      </c>
      <c r="BY64" s="73">
        <f>+IF((Z64&gt;'A2'!Z86),111,0)</f>
        <v>0</v>
      </c>
    </row>
    <row r="65" spans="2:77" s="36" customFormat="1" ht="17.100000000000001" customHeight="1">
      <c r="B65" s="445"/>
      <c r="C65" s="448" t="s">
        <v>162</v>
      </c>
      <c r="D65" s="320"/>
      <c r="E65" s="320"/>
      <c r="F65" s="320"/>
      <c r="G65" s="320"/>
      <c r="H65" s="320"/>
      <c r="I65" s="320"/>
      <c r="J65" s="320"/>
      <c r="K65" s="320"/>
      <c r="L65" s="320"/>
      <c r="M65" s="320"/>
      <c r="N65" s="320"/>
      <c r="O65" s="320"/>
      <c r="P65" s="320"/>
      <c r="Q65" s="320"/>
      <c r="R65" s="320"/>
      <c r="S65" s="320"/>
      <c r="T65" s="320"/>
      <c r="U65" s="320"/>
      <c r="V65" s="320"/>
      <c r="W65" s="320"/>
      <c r="X65" s="320"/>
      <c r="Y65" s="320"/>
      <c r="Z65" s="323">
        <f t="shared" si="26"/>
        <v>0</v>
      </c>
      <c r="AA65" s="143"/>
      <c r="AB65" s="35"/>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BA65" s="73">
        <f t="shared" si="28"/>
        <v>0</v>
      </c>
      <c r="BC65" s="73">
        <f>+IF((D65&gt;'A2'!D87),111,0)</f>
        <v>0</v>
      </c>
      <c r="BD65" s="73">
        <f>+IF((E65&gt;'A2'!E87),111,0)</f>
        <v>0</v>
      </c>
      <c r="BE65" s="73">
        <f>+IF((F65&gt;'A2'!F87),111,0)</f>
        <v>0</v>
      </c>
      <c r="BF65" s="73">
        <f>+IF((G65&gt;'A2'!G87),111,0)</f>
        <v>0</v>
      </c>
      <c r="BG65" s="73">
        <f>+IF((H65&gt;'A2'!H87),111,0)</f>
        <v>0</v>
      </c>
      <c r="BH65" s="73">
        <f>+IF((I65&gt;'A2'!I87),111,0)</f>
        <v>0</v>
      </c>
      <c r="BI65" s="73">
        <f>+IF((J65&gt;'A2'!J87),111,0)</f>
        <v>0</v>
      </c>
      <c r="BJ65" s="73">
        <f>+IF((K65&gt;'A2'!K87),111,0)</f>
        <v>0</v>
      </c>
      <c r="BK65" s="73">
        <f>+IF((L65&gt;'A2'!L87),111,0)</f>
        <v>0</v>
      </c>
      <c r="BL65" s="73">
        <f>+IF((M65&gt;'A2'!M87),111,0)</f>
        <v>0</v>
      </c>
      <c r="BM65" s="73">
        <f>+IF((N65&gt;'A2'!N87),111,0)</f>
        <v>0</v>
      </c>
      <c r="BN65" s="73">
        <f>+IF((O65&gt;'A2'!O87),111,0)</f>
        <v>0</v>
      </c>
      <c r="BO65" s="73">
        <f>+IF((P65&gt;'A2'!P87),111,0)</f>
        <v>0</v>
      </c>
      <c r="BP65" s="73">
        <f>+IF((Q65&gt;'A2'!Q87),111,0)</f>
        <v>0</v>
      </c>
      <c r="BQ65" s="73">
        <f>+IF((R65&gt;'A2'!R87),111,0)</f>
        <v>0</v>
      </c>
      <c r="BR65" s="73">
        <f>+IF((S65&gt;'A2'!S87),111,0)</f>
        <v>0</v>
      </c>
      <c r="BS65" s="73">
        <f>+IF((T65&gt;'A2'!T87),111,0)</f>
        <v>0</v>
      </c>
      <c r="BT65" s="73">
        <f>+IF((U65&gt;'A2'!U87),111,0)</f>
        <v>0</v>
      </c>
      <c r="BU65" s="73">
        <f>+IF((V65&gt;'A2'!V87),111,0)</f>
        <v>0</v>
      </c>
      <c r="BV65" s="73">
        <f>+IF((W65&gt;'A2'!W87),111,0)</f>
        <v>0</v>
      </c>
      <c r="BW65" s="73">
        <f>+IF((X65&gt;'A2'!X87),111,0)</f>
        <v>0</v>
      </c>
      <c r="BX65" s="73">
        <f>+IF((Y65&gt;'A2'!Y87),111,0)</f>
        <v>0</v>
      </c>
      <c r="BY65" s="73">
        <f>+IF((Z65&gt;'A2'!Z87),111,0)</f>
        <v>0</v>
      </c>
    </row>
    <row r="66" spans="2:77" s="40" customFormat="1" ht="17.100000000000001" customHeight="1">
      <c r="B66" s="446"/>
      <c r="C66" s="195" t="s">
        <v>12</v>
      </c>
      <c r="D66" s="324"/>
      <c r="E66" s="324"/>
      <c r="F66" s="324"/>
      <c r="G66" s="324"/>
      <c r="H66" s="324"/>
      <c r="I66" s="324"/>
      <c r="J66" s="324"/>
      <c r="K66" s="324"/>
      <c r="L66" s="324"/>
      <c r="M66" s="324"/>
      <c r="N66" s="324"/>
      <c r="O66" s="324"/>
      <c r="P66" s="324"/>
      <c r="Q66" s="324"/>
      <c r="R66" s="324"/>
      <c r="S66" s="324"/>
      <c r="T66" s="324"/>
      <c r="U66" s="324"/>
      <c r="V66" s="324"/>
      <c r="W66" s="324"/>
      <c r="X66" s="324"/>
      <c r="Y66" s="324"/>
      <c r="Z66" s="323">
        <f>SUM(D66:Y66)</f>
        <v>0</v>
      </c>
      <c r="AA66" s="143"/>
      <c r="AB66" s="39"/>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BA66" s="75">
        <f t="shared" si="28"/>
        <v>0</v>
      </c>
      <c r="BC66" s="73">
        <f>+IF(OR((D66&gt;'A2'!D88),(D66&lt;'A2'!D89)),111,0)</f>
        <v>0</v>
      </c>
      <c r="BD66" s="73">
        <f>+IF(OR((E66&gt;'A2'!E88),(E66&lt;'A2'!E89)),111,0)</f>
        <v>0</v>
      </c>
      <c r="BE66" s="73">
        <f>+IF(OR((F66&gt;'A2'!F88),(F66&lt;'A2'!F89)),111,0)</f>
        <v>0</v>
      </c>
      <c r="BF66" s="73">
        <f>+IF(OR((G66&gt;'A2'!G88),(G66&lt;'A2'!G89)),111,0)</f>
        <v>0</v>
      </c>
      <c r="BG66" s="73">
        <f>+IF(OR((H66&gt;'A2'!H88),(H66&lt;'A2'!H89)),111,0)</f>
        <v>0</v>
      </c>
      <c r="BH66" s="73">
        <f>+IF(OR((I66&gt;'A2'!I88),(I66&lt;'A2'!I89)),111,0)</f>
        <v>0</v>
      </c>
      <c r="BI66" s="73">
        <f>+IF(OR((J66&gt;'A2'!J88),(J66&lt;'A2'!J89)),111,0)</f>
        <v>0</v>
      </c>
      <c r="BJ66" s="73">
        <f>+IF(OR((K66&gt;'A2'!K88),(K66&lt;'A2'!K89)),111,0)</f>
        <v>0</v>
      </c>
      <c r="BK66" s="73">
        <f>+IF(OR((L66&gt;'A2'!L88),(L66&lt;'A2'!L89)),111,0)</f>
        <v>0</v>
      </c>
      <c r="BL66" s="73">
        <f>+IF(OR((M66&gt;'A2'!M88),(M66&lt;'A2'!M89)),111,0)</f>
        <v>0</v>
      </c>
      <c r="BM66" s="73">
        <f>+IF(OR((N66&gt;'A2'!N88),(N66&lt;'A2'!N89)),111,0)</f>
        <v>0</v>
      </c>
      <c r="BN66" s="73">
        <f>+IF(OR((O66&gt;'A2'!O88),(O66&lt;'A2'!O89)),111,0)</f>
        <v>0</v>
      </c>
      <c r="BO66" s="73">
        <f>+IF(OR((P66&gt;'A2'!P88),(P66&lt;'A2'!P89)),111,0)</f>
        <v>0</v>
      </c>
      <c r="BP66" s="73">
        <f>+IF(OR((Q66&gt;'A2'!Q88),(Q66&lt;'A2'!Q89)),111,0)</f>
        <v>0</v>
      </c>
      <c r="BQ66" s="73">
        <f>+IF(OR((R66&gt;'A2'!R88),(R66&lt;'A2'!R89)),111,0)</f>
        <v>0</v>
      </c>
      <c r="BR66" s="73">
        <f>+IF(OR((S66&gt;'A2'!S88),(S66&lt;'A2'!S89)),111,0)</f>
        <v>0</v>
      </c>
      <c r="BS66" s="73">
        <f>+IF(OR((T66&gt;'A2'!T88),(T66&lt;'A2'!T89)),111,0)</f>
        <v>0</v>
      </c>
      <c r="BT66" s="73">
        <f>+IF(OR((U66&gt;'A2'!U88),(U66&lt;'A2'!U89)),111,0)</f>
        <v>0</v>
      </c>
      <c r="BU66" s="73">
        <f>+IF(OR((V66&gt;'A2'!V88),(V66&lt;'A2'!V89)),111,0)</f>
        <v>0</v>
      </c>
      <c r="BV66" s="73">
        <f>+IF(OR((W66&gt;'A2'!W88),(W66&lt;'A2'!W89)),111,0)</f>
        <v>0</v>
      </c>
      <c r="BW66" s="73">
        <f>+IF(OR((X66&gt;'A2'!X88),(X66&lt;'A2'!X89)),111,0)</f>
        <v>0</v>
      </c>
      <c r="BX66" s="73">
        <f>+IF(OR((Y66&gt;'A2'!Y88),(Y66&lt;'A2'!Y89)),111,0)</f>
        <v>0</v>
      </c>
      <c r="BY66" s="73">
        <f>+IF(OR((Z66&gt;'A2'!Z88),(Z66&lt;'A2'!Z89)),111,0)</f>
        <v>0</v>
      </c>
    </row>
    <row r="67" spans="2:77" s="236" customFormat="1" ht="19.5" customHeight="1">
      <c r="B67" s="446"/>
      <c r="C67" s="195" t="s">
        <v>44</v>
      </c>
      <c r="D67" s="325">
        <f t="shared" ref="D67:Y67" si="29">SUM(D58:D59,D66)</f>
        <v>0</v>
      </c>
      <c r="E67" s="325">
        <f t="shared" si="29"/>
        <v>0</v>
      </c>
      <c r="F67" s="325">
        <f t="shared" si="29"/>
        <v>0</v>
      </c>
      <c r="G67" s="325">
        <f t="shared" si="29"/>
        <v>0</v>
      </c>
      <c r="H67" s="325">
        <f t="shared" si="29"/>
        <v>0</v>
      </c>
      <c r="I67" s="325">
        <f t="shared" si="29"/>
        <v>0</v>
      </c>
      <c r="J67" s="325">
        <f t="shared" si="29"/>
        <v>0</v>
      </c>
      <c r="K67" s="325">
        <f t="shared" si="29"/>
        <v>0</v>
      </c>
      <c r="L67" s="325">
        <f t="shared" si="29"/>
        <v>0</v>
      </c>
      <c r="M67" s="325">
        <f t="shared" si="29"/>
        <v>0</v>
      </c>
      <c r="N67" s="325">
        <f t="shared" si="29"/>
        <v>0</v>
      </c>
      <c r="O67" s="325">
        <f t="shared" si="29"/>
        <v>0</v>
      </c>
      <c r="P67" s="325">
        <f t="shared" si="29"/>
        <v>0</v>
      </c>
      <c r="Q67" s="325">
        <f t="shared" si="29"/>
        <v>0</v>
      </c>
      <c r="R67" s="325">
        <f t="shared" si="29"/>
        <v>0</v>
      </c>
      <c r="S67" s="325">
        <f t="shared" si="29"/>
        <v>0</v>
      </c>
      <c r="T67" s="325">
        <f t="shared" si="29"/>
        <v>0</v>
      </c>
      <c r="U67" s="325">
        <f t="shared" si="29"/>
        <v>0</v>
      </c>
      <c r="V67" s="325">
        <f t="shared" si="29"/>
        <v>0</v>
      </c>
      <c r="W67" s="325">
        <f t="shared" si="29"/>
        <v>0</v>
      </c>
      <c r="X67" s="325">
        <f t="shared" si="29"/>
        <v>0</v>
      </c>
      <c r="Y67" s="325">
        <f t="shared" si="29"/>
        <v>0</v>
      </c>
      <c r="Z67" s="323">
        <f>SUM(D67:Y67)</f>
        <v>0</v>
      </c>
      <c r="AA67" s="144"/>
      <c r="AC67" s="75">
        <f>+D67-D58-D59-D66</f>
        <v>0</v>
      </c>
      <c r="AD67" s="75">
        <f t="shared" ref="AD67:AY67" si="30">+E67-E58-E59-E66</f>
        <v>0</v>
      </c>
      <c r="AE67" s="75">
        <f t="shared" si="30"/>
        <v>0</v>
      </c>
      <c r="AF67" s="75">
        <f t="shared" si="30"/>
        <v>0</v>
      </c>
      <c r="AG67" s="75">
        <f t="shared" si="30"/>
        <v>0</v>
      </c>
      <c r="AH67" s="75">
        <f t="shared" si="30"/>
        <v>0</v>
      </c>
      <c r="AI67" s="75">
        <f t="shared" si="30"/>
        <v>0</v>
      </c>
      <c r="AJ67" s="75">
        <f t="shared" si="30"/>
        <v>0</v>
      </c>
      <c r="AK67" s="75">
        <f t="shared" si="30"/>
        <v>0</v>
      </c>
      <c r="AL67" s="75">
        <f t="shared" si="30"/>
        <v>0</v>
      </c>
      <c r="AM67" s="75">
        <f t="shared" si="30"/>
        <v>0</v>
      </c>
      <c r="AN67" s="75">
        <f t="shared" si="30"/>
        <v>0</v>
      </c>
      <c r="AO67" s="75">
        <f t="shared" si="30"/>
        <v>0</v>
      </c>
      <c r="AP67" s="75">
        <f t="shared" si="30"/>
        <v>0</v>
      </c>
      <c r="AQ67" s="75">
        <f t="shared" si="30"/>
        <v>0</v>
      </c>
      <c r="AR67" s="75">
        <f t="shared" si="30"/>
        <v>0</v>
      </c>
      <c r="AS67" s="75">
        <f t="shared" si="30"/>
        <v>0</v>
      </c>
      <c r="AT67" s="75">
        <f t="shared" si="30"/>
        <v>0</v>
      </c>
      <c r="AU67" s="75">
        <f t="shared" si="30"/>
        <v>0</v>
      </c>
      <c r="AV67" s="75">
        <f t="shared" si="30"/>
        <v>0</v>
      </c>
      <c r="AW67" s="75">
        <f t="shared" si="30"/>
        <v>0</v>
      </c>
      <c r="AX67" s="75">
        <f t="shared" si="30"/>
        <v>0</v>
      </c>
      <c r="AY67" s="75">
        <f t="shared" si="30"/>
        <v>0</v>
      </c>
      <c r="AZ67" s="105"/>
      <c r="BA67" s="73">
        <f>+Z67-SUM(D67:Y67)</f>
        <v>0</v>
      </c>
      <c r="BC67" s="73">
        <f>+IF((D67&gt;'A2'!D91),111,0)</f>
        <v>0</v>
      </c>
      <c r="BD67" s="73">
        <f>+IF((E67&gt;'A2'!E91),111,0)</f>
        <v>0</v>
      </c>
      <c r="BE67" s="73">
        <f>+IF((F67&gt;'A2'!F91),111,0)</f>
        <v>0</v>
      </c>
      <c r="BF67" s="73">
        <f>+IF((G67&gt;'A2'!G91),111,0)</f>
        <v>0</v>
      </c>
      <c r="BG67" s="73">
        <f>+IF((H67&gt;'A2'!H91),111,0)</f>
        <v>0</v>
      </c>
      <c r="BH67" s="73">
        <f>+IF((I67&gt;'A2'!I91),111,0)</f>
        <v>0</v>
      </c>
      <c r="BI67" s="73">
        <f>+IF((J67&gt;'A2'!J91),111,0)</f>
        <v>0</v>
      </c>
      <c r="BJ67" s="73">
        <f>+IF((K67&gt;'A2'!K91),111,0)</f>
        <v>0</v>
      </c>
      <c r="BK67" s="73">
        <f>+IF((L67&gt;'A2'!L91),111,0)</f>
        <v>0</v>
      </c>
      <c r="BL67" s="73">
        <f>+IF((M67&gt;'A2'!M91),111,0)</f>
        <v>0</v>
      </c>
      <c r="BM67" s="73">
        <f>+IF((N67&gt;'A2'!N91),111,0)</f>
        <v>0</v>
      </c>
      <c r="BN67" s="73">
        <f>+IF((O67&gt;'A2'!O91),111,0)</f>
        <v>0</v>
      </c>
      <c r="BO67" s="73">
        <f>+IF((P67&gt;'A2'!P91),111,0)</f>
        <v>0</v>
      </c>
      <c r="BP67" s="73">
        <f>+IF((Q67&gt;'A2'!Q91),111,0)</f>
        <v>0</v>
      </c>
      <c r="BQ67" s="73">
        <f>+IF((R67&gt;'A2'!R91),111,0)</f>
        <v>0</v>
      </c>
      <c r="BR67" s="73">
        <f>+IF((S67&gt;'A2'!S91),111,0)</f>
        <v>0</v>
      </c>
      <c r="BS67" s="73">
        <f>+IF((T67&gt;'A2'!T91),111,0)</f>
        <v>0</v>
      </c>
      <c r="BT67" s="73">
        <f>+IF((U67&gt;'A2'!U91),111,0)</f>
        <v>0</v>
      </c>
      <c r="BU67" s="73">
        <f>+IF((V67&gt;'A2'!V91),111,0)</f>
        <v>0</v>
      </c>
      <c r="BV67" s="73">
        <f>+IF((W67&gt;'A2'!W91),111,0)</f>
        <v>0</v>
      </c>
      <c r="BW67" s="73">
        <f>+IF((X67&gt;'A2'!X91),111,0)</f>
        <v>0</v>
      </c>
      <c r="BX67" s="73">
        <f>+IF((Y67&gt;'A2'!Y91),111,0)</f>
        <v>0</v>
      </c>
      <c r="BY67" s="73">
        <f>+IF((Z67&gt;'A2'!Z91),111,0)</f>
        <v>0</v>
      </c>
    </row>
    <row r="68" spans="2:77" s="88" customFormat="1" ht="17.100000000000001" customHeight="1">
      <c r="B68" s="316"/>
      <c r="C68" s="317" t="s">
        <v>174</v>
      </c>
      <c r="D68" s="326"/>
      <c r="E68" s="326"/>
      <c r="F68" s="326"/>
      <c r="G68" s="326"/>
      <c r="H68" s="326"/>
      <c r="I68" s="326"/>
      <c r="J68" s="326"/>
      <c r="K68" s="326"/>
      <c r="L68" s="326"/>
      <c r="M68" s="326"/>
      <c r="N68" s="326"/>
      <c r="O68" s="326"/>
      <c r="P68" s="326"/>
      <c r="Q68" s="326"/>
      <c r="R68" s="326"/>
      <c r="S68" s="326"/>
      <c r="T68" s="326"/>
      <c r="U68" s="326"/>
      <c r="V68" s="326"/>
      <c r="W68" s="326"/>
      <c r="X68" s="326"/>
      <c r="Y68" s="326"/>
      <c r="Z68" s="327">
        <f>SUM(D68:Y68)</f>
        <v>0</v>
      </c>
      <c r="AA68" s="232"/>
      <c r="AB68" s="87"/>
      <c r="AC68" s="84">
        <f t="shared" ref="AC68:AY68" si="31">+IF((D68&gt;D67),111,0)</f>
        <v>0</v>
      </c>
      <c r="AD68" s="84">
        <f t="shared" si="31"/>
        <v>0</v>
      </c>
      <c r="AE68" s="84">
        <f t="shared" si="31"/>
        <v>0</v>
      </c>
      <c r="AF68" s="84">
        <f t="shared" si="31"/>
        <v>0</v>
      </c>
      <c r="AG68" s="84">
        <f t="shared" si="31"/>
        <v>0</v>
      </c>
      <c r="AH68" s="84">
        <f t="shared" si="31"/>
        <v>0</v>
      </c>
      <c r="AI68" s="84">
        <f t="shared" si="31"/>
        <v>0</v>
      </c>
      <c r="AJ68" s="84">
        <f t="shared" si="31"/>
        <v>0</v>
      </c>
      <c r="AK68" s="84">
        <f t="shared" si="31"/>
        <v>0</v>
      </c>
      <c r="AL68" s="84">
        <f t="shared" si="31"/>
        <v>0</v>
      </c>
      <c r="AM68" s="84">
        <f t="shared" si="31"/>
        <v>0</v>
      </c>
      <c r="AN68" s="84">
        <f t="shared" si="31"/>
        <v>0</v>
      </c>
      <c r="AO68" s="84">
        <f t="shared" si="31"/>
        <v>0</v>
      </c>
      <c r="AP68" s="84">
        <f t="shared" si="31"/>
        <v>0</v>
      </c>
      <c r="AQ68" s="84">
        <f t="shared" si="31"/>
        <v>0</v>
      </c>
      <c r="AR68" s="84">
        <f t="shared" si="31"/>
        <v>0</v>
      </c>
      <c r="AS68" s="84">
        <f t="shared" si="31"/>
        <v>0</v>
      </c>
      <c r="AT68" s="84">
        <f t="shared" si="31"/>
        <v>0</v>
      </c>
      <c r="AU68" s="84">
        <f t="shared" si="31"/>
        <v>0</v>
      </c>
      <c r="AV68" s="84">
        <f t="shared" si="31"/>
        <v>0</v>
      </c>
      <c r="AW68" s="84">
        <f t="shared" si="31"/>
        <v>0</v>
      </c>
      <c r="AX68" s="84">
        <f t="shared" si="31"/>
        <v>0</v>
      </c>
      <c r="AY68" s="84">
        <f t="shared" si="31"/>
        <v>0</v>
      </c>
      <c r="AZ68" s="232"/>
      <c r="BA68" s="84">
        <f>+Z68-SUM(D68:Y68)</f>
        <v>0</v>
      </c>
      <c r="BC68" s="84">
        <f>+IF((D68&gt;'A2'!D92),111,0)</f>
        <v>0</v>
      </c>
      <c r="BD68" s="84">
        <f>+IF((E68&gt;'A2'!E92),111,0)</f>
        <v>0</v>
      </c>
      <c r="BE68" s="84">
        <f>+IF((F68&gt;'A2'!F92),111,0)</f>
        <v>0</v>
      </c>
      <c r="BF68" s="84">
        <f>+IF((G68&gt;'A2'!G92),111,0)</f>
        <v>0</v>
      </c>
      <c r="BG68" s="84">
        <f>+IF((H68&gt;'A2'!H92),111,0)</f>
        <v>0</v>
      </c>
      <c r="BH68" s="84">
        <f>+IF((I68&gt;'A2'!I92),111,0)</f>
        <v>0</v>
      </c>
      <c r="BI68" s="84">
        <f>+IF((J68&gt;'A2'!J92),111,0)</f>
        <v>0</v>
      </c>
      <c r="BJ68" s="84">
        <f>+IF((K68&gt;'A2'!K92),111,0)</f>
        <v>0</v>
      </c>
      <c r="BK68" s="84">
        <f>+IF((L68&gt;'A2'!L92),111,0)</f>
        <v>0</v>
      </c>
      <c r="BL68" s="84">
        <f>+IF((M68&gt;'A2'!M92),111,0)</f>
        <v>0</v>
      </c>
      <c r="BM68" s="84">
        <f>+IF((N68&gt;'A2'!N92),111,0)</f>
        <v>0</v>
      </c>
      <c r="BN68" s="84">
        <f>+IF((O68&gt;'A2'!O92),111,0)</f>
        <v>0</v>
      </c>
      <c r="BO68" s="84">
        <f>+IF((P68&gt;'A2'!P92),111,0)</f>
        <v>0</v>
      </c>
      <c r="BP68" s="84">
        <f>+IF((Q68&gt;'A2'!Q92),111,0)</f>
        <v>0</v>
      </c>
      <c r="BQ68" s="84">
        <f>+IF((R68&gt;'A2'!R92),111,0)</f>
        <v>0</v>
      </c>
      <c r="BR68" s="84">
        <f>+IF((S68&gt;'A2'!S92),111,0)</f>
        <v>0</v>
      </c>
      <c r="BS68" s="84">
        <f>+IF((T68&gt;'A2'!T92),111,0)</f>
        <v>0</v>
      </c>
      <c r="BT68" s="84">
        <f>+IF((U68&gt;'A2'!U92),111,0)</f>
        <v>0</v>
      </c>
      <c r="BU68" s="84">
        <f>+IF((V68&gt;'A2'!V92),111,0)</f>
        <v>0</v>
      </c>
      <c r="BV68" s="84">
        <f>+IF((W68&gt;'A2'!W92),111,0)</f>
        <v>0</v>
      </c>
      <c r="BW68" s="84">
        <f>+IF((X68&gt;'A2'!X92),111,0)</f>
        <v>0</v>
      </c>
      <c r="BX68" s="84">
        <f>+IF((Y68&gt;'A2'!Y92),111,0)</f>
        <v>0</v>
      </c>
      <c r="BY68" s="84">
        <f>+IF((Z68&gt;'A2'!Z92),111,0)</f>
        <v>0</v>
      </c>
    </row>
    <row r="69" spans="2:77" s="88" customFormat="1" ht="17.100000000000001" customHeight="1">
      <c r="B69" s="318"/>
      <c r="C69" s="319" t="s">
        <v>175</v>
      </c>
      <c r="D69" s="328"/>
      <c r="E69" s="328"/>
      <c r="F69" s="328"/>
      <c r="G69" s="328"/>
      <c r="H69" s="328"/>
      <c r="I69" s="328"/>
      <c r="J69" s="328"/>
      <c r="K69" s="328"/>
      <c r="L69" s="328"/>
      <c r="M69" s="328"/>
      <c r="N69" s="328"/>
      <c r="O69" s="328"/>
      <c r="P69" s="328"/>
      <c r="Q69" s="328"/>
      <c r="R69" s="328"/>
      <c r="S69" s="328"/>
      <c r="T69" s="328"/>
      <c r="U69" s="328"/>
      <c r="V69" s="328"/>
      <c r="W69" s="328"/>
      <c r="X69" s="328"/>
      <c r="Y69" s="328"/>
      <c r="Z69" s="327">
        <f>SUM(D69:Y69)</f>
        <v>0</v>
      </c>
      <c r="AA69" s="145"/>
      <c r="AB69" s="87"/>
      <c r="AC69" s="84">
        <f t="shared" ref="AC69:AY69" si="32">+IF((D69&gt;D67),111,0)</f>
        <v>0</v>
      </c>
      <c r="AD69" s="84">
        <f t="shared" si="32"/>
        <v>0</v>
      </c>
      <c r="AE69" s="84">
        <f t="shared" si="32"/>
        <v>0</v>
      </c>
      <c r="AF69" s="84">
        <f t="shared" si="32"/>
        <v>0</v>
      </c>
      <c r="AG69" s="84">
        <f t="shared" si="32"/>
        <v>0</v>
      </c>
      <c r="AH69" s="84">
        <f t="shared" si="32"/>
        <v>0</v>
      </c>
      <c r="AI69" s="84">
        <f t="shared" si="32"/>
        <v>0</v>
      </c>
      <c r="AJ69" s="84">
        <f t="shared" si="32"/>
        <v>0</v>
      </c>
      <c r="AK69" s="84">
        <f t="shared" si="32"/>
        <v>0</v>
      </c>
      <c r="AL69" s="84">
        <f t="shared" si="32"/>
        <v>0</v>
      </c>
      <c r="AM69" s="84">
        <f t="shared" si="32"/>
        <v>0</v>
      </c>
      <c r="AN69" s="84">
        <f t="shared" si="32"/>
        <v>0</v>
      </c>
      <c r="AO69" s="84">
        <f t="shared" si="32"/>
        <v>0</v>
      </c>
      <c r="AP69" s="84">
        <f t="shared" si="32"/>
        <v>0</v>
      </c>
      <c r="AQ69" s="84">
        <f t="shared" si="32"/>
        <v>0</v>
      </c>
      <c r="AR69" s="84">
        <f t="shared" si="32"/>
        <v>0</v>
      </c>
      <c r="AS69" s="84">
        <f t="shared" si="32"/>
        <v>0</v>
      </c>
      <c r="AT69" s="84">
        <f t="shared" si="32"/>
        <v>0</v>
      </c>
      <c r="AU69" s="84">
        <f t="shared" si="32"/>
        <v>0</v>
      </c>
      <c r="AV69" s="84">
        <f t="shared" si="32"/>
        <v>0</v>
      </c>
      <c r="AW69" s="84">
        <f t="shared" si="32"/>
        <v>0</v>
      </c>
      <c r="AX69" s="84">
        <f t="shared" si="32"/>
        <v>0</v>
      </c>
      <c r="AY69" s="84">
        <f t="shared" si="32"/>
        <v>0</v>
      </c>
      <c r="AZ69" s="232"/>
      <c r="BA69" s="84">
        <f>+Z69-SUM(D69:Y69)</f>
        <v>0</v>
      </c>
      <c r="BC69" s="84">
        <f>+IF((D69&gt;'A2'!D93),111,0)</f>
        <v>0</v>
      </c>
      <c r="BD69" s="84">
        <f>+IF((E69&gt;'A2'!E93),111,0)</f>
        <v>0</v>
      </c>
      <c r="BE69" s="84">
        <f>+IF((F69&gt;'A2'!F93),111,0)</f>
        <v>0</v>
      </c>
      <c r="BF69" s="84">
        <f>+IF((G69&gt;'A2'!G93),111,0)</f>
        <v>0</v>
      </c>
      <c r="BG69" s="84">
        <f>+IF((H69&gt;'A2'!H93),111,0)</f>
        <v>0</v>
      </c>
      <c r="BH69" s="84">
        <f>+IF((I69&gt;'A2'!I93),111,0)</f>
        <v>0</v>
      </c>
      <c r="BI69" s="84">
        <f>+IF((J69&gt;'A2'!J93),111,0)</f>
        <v>0</v>
      </c>
      <c r="BJ69" s="84">
        <f>+IF((K69&gt;'A2'!K93),111,0)</f>
        <v>0</v>
      </c>
      <c r="BK69" s="84">
        <f>+IF((L69&gt;'A2'!L93),111,0)</f>
        <v>0</v>
      </c>
      <c r="BL69" s="84">
        <f>+IF((M69&gt;'A2'!M93),111,0)</f>
        <v>0</v>
      </c>
      <c r="BM69" s="84">
        <f>+IF((N69&gt;'A2'!N93),111,0)</f>
        <v>0</v>
      </c>
      <c r="BN69" s="84">
        <f>+IF((O69&gt;'A2'!O93),111,0)</f>
        <v>0</v>
      </c>
      <c r="BO69" s="84">
        <f>+IF((P69&gt;'A2'!P93),111,0)</f>
        <v>0</v>
      </c>
      <c r="BP69" s="84">
        <f>+IF((Q69&gt;'A2'!Q93),111,0)</f>
        <v>0</v>
      </c>
      <c r="BQ69" s="84">
        <f>+IF((R69&gt;'A2'!R93),111,0)</f>
        <v>0</v>
      </c>
      <c r="BR69" s="84">
        <f>+IF((S69&gt;'A2'!S93),111,0)</f>
        <v>0</v>
      </c>
      <c r="BS69" s="84">
        <f>+IF((T69&gt;'A2'!T93),111,0)</f>
        <v>0</v>
      </c>
      <c r="BT69" s="84">
        <f>+IF((U69&gt;'A2'!U93),111,0)</f>
        <v>0</v>
      </c>
      <c r="BU69" s="84">
        <f>+IF((V69&gt;'A2'!V93),111,0)</f>
        <v>0</v>
      </c>
      <c r="BV69" s="84">
        <f>+IF((W69&gt;'A2'!W93),111,0)</f>
        <v>0</v>
      </c>
      <c r="BW69" s="84">
        <f>+IF((X69&gt;'A2'!X93),111,0)</f>
        <v>0</v>
      </c>
      <c r="BX69" s="84">
        <f>+IF((Y69&gt;'A2'!Y93),111,0)</f>
        <v>0</v>
      </c>
      <c r="BY69" s="84">
        <f>+IF((Z69&gt;'A2'!Z93),111,0)</f>
        <v>0</v>
      </c>
    </row>
    <row r="70" spans="2:77" s="97" customFormat="1" ht="30" customHeight="1">
      <c r="B70" s="450"/>
      <c r="C70" s="202" t="s">
        <v>146</v>
      </c>
      <c r="D70" s="320"/>
      <c r="E70" s="320"/>
      <c r="F70" s="320"/>
      <c r="G70" s="320"/>
      <c r="H70" s="320"/>
      <c r="I70" s="320"/>
      <c r="J70" s="320"/>
      <c r="K70" s="320"/>
      <c r="L70" s="329"/>
      <c r="M70" s="329"/>
      <c r="N70" s="329"/>
      <c r="O70" s="329"/>
      <c r="P70" s="329"/>
      <c r="Q70" s="329"/>
      <c r="R70" s="329"/>
      <c r="S70" s="329"/>
      <c r="T70" s="329"/>
      <c r="U70" s="329"/>
      <c r="V70" s="329"/>
      <c r="W70" s="329"/>
      <c r="X70" s="329"/>
      <c r="Y70" s="329"/>
      <c r="Z70" s="332"/>
      <c r="AA70" s="104"/>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105"/>
      <c r="BA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row>
    <row r="71" spans="2:77" s="40" customFormat="1" ht="30" customHeight="1">
      <c r="B71" s="450"/>
      <c r="C71" s="202" t="s">
        <v>17</v>
      </c>
      <c r="D71" s="333"/>
      <c r="E71" s="333"/>
      <c r="F71" s="333"/>
      <c r="G71" s="333"/>
      <c r="H71" s="333"/>
      <c r="I71" s="333"/>
      <c r="J71" s="333"/>
      <c r="K71" s="333"/>
      <c r="L71" s="333"/>
      <c r="M71" s="333"/>
      <c r="N71" s="333"/>
      <c r="O71" s="333"/>
      <c r="P71" s="333"/>
      <c r="Q71" s="333"/>
      <c r="R71" s="333"/>
      <c r="S71" s="333"/>
      <c r="T71" s="333"/>
      <c r="U71" s="333"/>
      <c r="V71" s="333"/>
      <c r="W71" s="333"/>
      <c r="X71" s="333"/>
      <c r="Y71" s="333"/>
      <c r="Z71" s="334"/>
      <c r="AA71" s="104"/>
      <c r="AB71" s="39"/>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105"/>
      <c r="BA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row>
    <row r="72" spans="2:77" s="36" customFormat="1" ht="17.100000000000001" customHeight="1">
      <c r="B72" s="444"/>
      <c r="C72" s="183" t="s">
        <v>10</v>
      </c>
      <c r="D72" s="320"/>
      <c r="E72" s="320"/>
      <c r="F72" s="320"/>
      <c r="G72" s="320"/>
      <c r="H72" s="320"/>
      <c r="I72" s="320"/>
      <c r="J72" s="320"/>
      <c r="K72" s="320"/>
      <c r="L72" s="320"/>
      <c r="M72" s="320"/>
      <c r="N72" s="320"/>
      <c r="O72" s="320"/>
      <c r="P72" s="320"/>
      <c r="Q72" s="320"/>
      <c r="R72" s="320"/>
      <c r="S72" s="320"/>
      <c r="T72" s="320"/>
      <c r="U72" s="320"/>
      <c r="V72" s="320"/>
      <c r="W72" s="320"/>
      <c r="X72" s="320"/>
      <c r="Y72" s="320"/>
      <c r="Z72" s="323">
        <f>SUM(D72:Y72)</f>
        <v>0</v>
      </c>
      <c r="AA72" s="143"/>
      <c r="AB72" s="35"/>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BA72" s="73">
        <f>+Z72-SUM(D72:Y72)</f>
        <v>0</v>
      </c>
      <c r="BC72" s="73">
        <f>+IF(OR((D72&gt;'A2'!D96),(D72&lt;'A2'!D97)),111,0)</f>
        <v>0</v>
      </c>
      <c r="BD72" s="73">
        <f>+IF(OR((E72&gt;'A2'!E96),(E72&lt;'A2'!E97)),111,0)</f>
        <v>0</v>
      </c>
      <c r="BE72" s="73">
        <f>+IF(OR((F72&gt;'A2'!F96),(F72&lt;'A2'!F97)),111,0)</f>
        <v>0</v>
      </c>
      <c r="BF72" s="73">
        <f>+IF(OR((G72&gt;'A2'!G96),(G72&lt;'A2'!G97)),111,0)</f>
        <v>0</v>
      </c>
      <c r="BG72" s="73">
        <f>+IF(OR((H72&gt;'A2'!H96),(H72&lt;'A2'!H97)),111,0)</f>
        <v>0</v>
      </c>
      <c r="BH72" s="73">
        <f>+IF(OR((I72&gt;'A2'!I96),(I72&lt;'A2'!I97)),111,0)</f>
        <v>0</v>
      </c>
      <c r="BI72" s="73">
        <f>+IF(OR((J72&gt;'A2'!J96),(J72&lt;'A2'!J97)),111,0)</f>
        <v>0</v>
      </c>
      <c r="BJ72" s="73">
        <f>+IF(OR((K72&gt;'A2'!K96),(K72&lt;'A2'!K97)),111,0)</f>
        <v>0</v>
      </c>
      <c r="BK72" s="73">
        <f>+IF(OR((L72&gt;'A2'!L96),(L72&lt;'A2'!L97)),111,0)</f>
        <v>0</v>
      </c>
      <c r="BL72" s="73">
        <f>+IF(OR((M72&gt;'A2'!M96),(M72&lt;'A2'!M97)),111,0)</f>
        <v>0</v>
      </c>
      <c r="BM72" s="73">
        <f>+IF(OR((N72&gt;'A2'!N96),(N72&lt;'A2'!N97)),111,0)</f>
        <v>0</v>
      </c>
      <c r="BN72" s="73">
        <f>+IF(OR((O72&gt;'A2'!O96),(O72&lt;'A2'!O97)),111,0)</f>
        <v>0</v>
      </c>
      <c r="BO72" s="73">
        <f>+IF(OR((P72&gt;'A2'!P96),(P72&lt;'A2'!P97)),111,0)</f>
        <v>0</v>
      </c>
      <c r="BP72" s="73">
        <f>+IF(OR((Q72&gt;'A2'!Q96),(Q72&lt;'A2'!Q97)),111,0)</f>
        <v>0</v>
      </c>
      <c r="BQ72" s="73">
        <f>+IF(OR((R72&gt;'A2'!R96),(R72&lt;'A2'!R97)),111,0)</f>
        <v>0</v>
      </c>
      <c r="BR72" s="73">
        <f>+IF(OR((S72&gt;'A2'!S96),(S72&lt;'A2'!S97)),111,0)</f>
        <v>0</v>
      </c>
      <c r="BS72" s="73">
        <f>+IF(OR((T72&gt;'A2'!T96),(T72&lt;'A2'!T97)),111,0)</f>
        <v>0</v>
      </c>
      <c r="BT72" s="73">
        <f>+IF(OR((U72&gt;'A2'!U96),(U72&lt;'A2'!U97)),111,0)</f>
        <v>0</v>
      </c>
      <c r="BU72" s="73">
        <f>+IF(OR((V72&gt;'A2'!V96),(V72&lt;'A2'!V97)),111,0)</f>
        <v>0</v>
      </c>
      <c r="BV72" s="73">
        <f>+IF(OR((W72&gt;'A2'!W96),(W72&lt;'A2'!W97)),111,0)</f>
        <v>0</v>
      </c>
      <c r="BW72" s="73">
        <f>+IF(OR((X72&gt;'A2'!X96),(X72&lt;'A2'!X97)),111,0)</f>
        <v>0</v>
      </c>
      <c r="BX72" s="73">
        <f>+IF(OR((Y72&gt;'A2'!Y96),(Y72&lt;'A2'!Y97)),111,0)</f>
        <v>0</v>
      </c>
      <c r="BY72" s="73">
        <f>+IF(OR((Z72&gt;'A2'!Z96),(Z72&lt;'A2'!Z97)),111,0)</f>
        <v>0</v>
      </c>
    </row>
    <row r="73" spans="2:77" s="36" customFormat="1" ht="17.100000000000001" customHeight="1">
      <c r="B73" s="444"/>
      <c r="C73" s="183" t="s">
        <v>11</v>
      </c>
      <c r="D73" s="320"/>
      <c r="E73" s="320"/>
      <c r="F73" s="320"/>
      <c r="G73" s="320"/>
      <c r="H73" s="320"/>
      <c r="I73" s="320"/>
      <c r="J73" s="320"/>
      <c r="K73" s="320"/>
      <c r="L73" s="320"/>
      <c r="M73" s="320"/>
      <c r="N73" s="320"/>
      <c r="O73" s="320"/>
      <c r="P73" s="320"/>
      <c r="Q73" s="320"/>
      <c r="R73" s="320"/>
      <c r="S73" s="320"/>
      <c r="T73" s="320"/>
      <c r="U73" s="320"/>
      <c r="V73" s="320"/>
      <c r="W73" s="320"/>
      <c r="X73" s="320"/>
      <c r="Y73" s="320"/>
      <c r="Z73" s="323">
        <f t="shared" ref="Z73:Z79" si="33">SUM(D73:Y73)</f>
        <v>0</v>
      </c>
      <c r="AA73" s="143"/>
      <c r="AB73" s="35"/>
      <c r="AC73" s="73">
        <f t="shared" ref="AC73:AY73" si="34">+D73-SUM(D74:D79)</f>
        <v>0</v>
      </c>
      <c r="AD73" s="73">
        <f t="shared" si="34"/>
        <v>0</v>
      </c>
      <c r="AE73" s="73">
        <f t="shared" si="34"/>
        <v>0</v>
      </c>
      <c r="AF73" s="73">
        <f t="shared" si="34"/>
        <v>0</v>
      </c>
      <c r="AG73" s="73">
        <f t="shared" si="34"/>
        <v>0</v>
      </c>
      <c r="AH73" s="73">
        <f t="shared" si="34"/>
        <v>0</v>
      </c>
      <c r="AI73" s="73">
        <f t="shared" si="34"/>
        <v>0</v>
      </c>
      <c r="AJ73" s="73">
        <f t="shared" si="34"/>
        <v>0</v>
      </c>
      <c r="AK73" s="73">
        <f t="shared" si="34"/>
        <v>0</v>
      </c>
      <c r="AL73" s="73">
        <f t="shared" si="34"/>
        <v>0</v>
      </c>
      <c r="AM73" s="73">
        <f t="shared" si="34"/>
        <v>0</v>
      </c>
      <c r="AN73" s="73">
        <f t="shared" si="34"/>
        <v>0</v>
      </c>
      <c r="AO73" s="73">
        <f t="shared" si="34"/>
        <v>0</v>
      </c>
      <c r="AP73" s="73">
        <f t="shared" si="34"/>
        <v>0</v>
      </c>
      <c r="AQ73" s="73">
        <f t="shared" si="34"/>
        <v>0</v>
      </c>
      <c r="AR73" s="73">
        <f t="shared" si="34"/>
        <v>0</v>
      </c>
      <c r="AS73" s="73">
        <f t="shared" si="34"/>
        <v>0</v>
      </c>
      <c r="AT73" s="73">
        <f t="shared" si="34"/>
        <v>0</v>
      </c>
      <c r="AU73" s="73">
        <f t="shared" si="34"/>
        <v>0</v>
      </c>
      <c r="AV73" s="73">
        <f t="shared" si="34"/>
        <v>0</v>
      </c>
      <c r="AW73" s="73">
        <f t="shared" si="34"/>
        <v>0</v>
      </c>
      <c r="AX73" s="73">
        <f t="shared" si="34"/>
        <v>0</v>
      </c>
      <c r="AY73" s="73">
        <f t="shared" si="34"/>
        <v>0</v>
      </c>
      <c r="BA73" s="73">
        <f t="shared" ref="BA73:BA80" si="35">+Z73-SUM(D73:Y73)</f>
        <v>0</v>
      </c>
      <c r="BC73" s="73">
        <f>+IF(OR((D73&gt;'A2'!D99),(D73&lt;'A2'!D100)),111,0)</f>
        <v>0</v>
      </c>
      <c r="BD73" s="73">
        <f>+IF(OR((E73&gt;'A2'!E99),(E73&lt;'A2'!E100)),111,0)</f>
        <v>0</v>
      </c>
      <c r="BE73" s="73">
        <f>+IF(OR((F73&gt;'A2'!F99),(F73&lt;'A2'!F100)),111,0)</f>
        <v>0</v>
      </c>
      <c r="BF73" s="73">
        <f>+IF(OR((G73&gt;'A2'!G99),(G73&lt;'A2'!G100)),111,0)</f>
        <v>0</v>
      </c>
      <c r="BG73" s="73">
        <f>+IF(OR((H73&gt;'A2'!H99),(H73&lt;'A2'!H100)),111,0)</f>
        <v>0</v>
      </c>
      <c r="BH73" s="73">
        <f>+IF(OR((I73&gt;'A2'!I99),(I73&lt;'A2'!I100)),111,0)</f>
        <v>0</v>
      </c>
      <c r="BI73" s="73">
        <f>+IF(OR((J73&gt;'A2'!J99),(J73&lt;'A2'!J100)),111,0)</f>
        <v>0</v>
      </c>
      <c r="BJ73" s="73">
        <f>+IF(OR((K73&gt;'A2'!K99),(K73&lt;'A2'!K100)),111,0)</f>
        <v>0</v>
      </c>
      <c r="BK73" s="73">
        <f>+IF(OR((L73&gt;'A2'!L99),(L73&lt;'A2'!L100)),111,0)</f>
        <v>0</v>
      </c>
      <c r="BL73" s="73">
        <f>+IF(OR((M73&gt;'A2'!M99),(M73&lt;'A2'!M100)),111,0)</f>
        <v>0</v>
      </c>
      <c r="BM73" s="73">
        <f>+IF(OR((N73&gt;'A2'!N99),(N73&lt;'A2'!N100)),111,0)</f>
        <v>0</v>
      </c>
      <c r="BN73" s="73">
        <f>+IF(OR((O73&gt;'A2'!O99),(O73&lt;'A2'!O100)),111,0)</f>
        <v>0</v>
      </c>
      <c r="BO73" s="73">
        <f>+IF(OR((P73&gt;'A2'!P99),(P73&lt;'A2'!P100)),111,0)</f>
        <v>0</v>
      </c>
      <c r="BP73" s="73">
        <f>+IF(OR((Q73&gt;'A2'!Q99),(Q73&lt;'A2'!Q100)),111,0)</f>
        <v>0</v>
      </c>
      <c r="BQ73" s="73">
        <f>+IF(OR((R73&gt;'A2'!R99),(R73&lt;'A2'!R100)),111,0)</f>
        <v>0</v>
      </c>
      <c r="BR73" s="73">
        <f>+IF(OR((S73&gt;'A2'!S99),(S73&lt;'A2'!S100)),111,0)</f>
        <v>0</v>
      </c>
      <c r="BS73" s="73">
        <f>+IF(OR((T73&gt;'A2'!T99),(T73&lt;'A2'!T100)),111,0)</f>
        <v>0</v>
      </c>
      <c r="BT73" s="73">
        <f>+IF(OR((U73&gt;'A2'!U99),(U73&lt;'A2'!U100)),111,0)</f>
        <v>0</v>
      </c>
      <c r="BU73" s="73">
        <f>+IF(OR((V73&gt;'A2'!V99),(V73&lt;'A2'!V100)),111,0)</f>
        <v>0</v>
      </c>
      <c r="BV73" s="73">
        <f>+IF(OR((W73&gt;'A2'!W99),(W73&lt;'A2'!W100)),111,0)</f>
        <v>0</v>
      </c>
      <c r="BW73" s="73">
        <f>+IF(OR((X73&gt;'A2'!X99),(X73&lt;'A2'!X100)),111,0)</f>
        <v>0</v>
      </c>
      <c r="BX73" s="73">
        <f>+IF(OR((Y73&gt;'A2'!Y99),(Y73&lt;'A2'!Y100)),111,0)</f>
        <v>0</v>
      </c>
      <c r="BY73" s="73">
        <f>+IF(OR((Z73&gt;'A2'!Z99),(Z73&lt;'A2'!Z100)),111,0)</f>
        <v>0</v>
      </c>
    </row>
    <row r="74" spans="2:77" s="40" customFormat="1" ht="17.100000000000001" customHeight="1">
      <c r="B74" s="446"/>
      <c r="C74" s="447" t="s">
        <v>105</v>
      </c>
      <c r="D74" s="324"/>
      <c r="E74" s="324"/>
      <c r="F74" s="324"/>
      <c r="G74" s="324"/>
      <c r="H74" s="324"/>
      <c r="I74" s="324"/>
      <c r="J74" s="324"/>
      <c r="K74" s="324"/>
      <c r="L74" s="324"/>
      <c r="M74" s="324"/>
      <c r="N74" s="324"/>
      <c r="O74" s="324"/>
      <c r="P74" s="324"/>
      <c r="Q74" s="324"/>
      <c r="R74" s="324"/>
      <c r="S74" s="324"/>
      <c r="T74" s="324"/>
      <c r="U74" s="324"/>
      <c r="V74" s="324"/>
      <c r="W74" s="324"/>
      <c r="X74" s="324"/>
      <c r="Y74" s="324"/>
      <c r="Z74" s="323">
        <f t="shared" si="33"/>
        <v>0</v>
      </c>
      <c r="AA74" s="144"/>
      <c r="AB74" s="39"/>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BA74" s="75">
        <f t="shared" si="35"/>
        <v>0</v>
      </c>
      <c r="BC74" s="75">
        <f>+IF((D74&gt;'A2'!D102),111,0)</f>
        <v>0</v>
      </c>
      <c r="BD74" s="75">
        <f>+IF((E74&gt;'A2'!E102),111,0)</f>
        <v>0</v>
      </c>
      <c r="BE74" s="75">
        <f>+IF((F74&gt;'A2'!F102),111,0)</f>
        <v>0</v>
      </c>
      <c r="BF74" s="75">
        <f>+IF((G74&gt;'A2'!G102),111,0)</f>
        <v>0</v>
      </c>
      <c r="BG74" s="75">
        <f>+IF((H74&gt;'A2'!H102),111,0)</f>
        <v>0</v>
      </c>
      <c r="BH74" s="75">
        <f>+IF((I74&gt;'A2'!I102),111,0)</f>
        <v>0</v>
      </c>
      <c r="BI74" s="75">
        <f>+IF((J74&gt;'A2'!J102),111,0)</f>
        <v>0</v>
      </c>
      <c r="BJ74" s="75">
        <f>+IF((K74&gt;'A2'!K102),111,0)</f>
        <v>0</v>
      </c>
      <c r="BK74" s="75">
        <f>+IF((L74&gt;'A2'!L102),111,0)</f>
        <v>0</v>
      </c>
      <c r="BL74" s="75">
        <f>+IF((M74&gt;'A2'!M102),111,0)</f>
        <v>0</v>
      </c>
      <c r="BM74" s="75">
        <f>+IF((N74&gt;'A2'!N102),111,0)</f>
        <v>0</v>
      </c>
      <c r="BN74" s="75">
        <f>+IF((O74&gt;'A2'!O102),111,0)</f>
        <v>0</v>
      </c>
      <c r="BO74" s="75">
        <f>+IF((P74&gt;'A2'!P102),111,0)</f>
        <v>0</v>
      </c>
      <c r="BP74" s="75">
        <f>+IF((Q74&gt;'A2'!Q102),111,0)</f>
        <v>0</v>
      </c>
      <c r="BQ74" s="75">
        <f>+IF((R74&gt;'A2'!R102),111,0)</f>
        <v>0</v>
      </c>
      <c r="BR74" s="75">
        <f>+IF((S74&gt;'A2'!S102),111,0)</f>
        <v>0</v>
      </c>
      <c r="BS74" s="75">
        <f>+IF((T74&gt;'A2'!T102),111,0)</f>
        <v>0</v>
      </c>
      <c r="BT74" s="75">
        <f>+IF((U74&gt;'A2'!U102),111,0)</f>
        <v>0</v>
      </c>
      <c r="BU74" s="75">
        <f>+IF((V74&gt;'A2'!V102),111,0)</f>
        <v>0</v>
      </c>
      <c r="BV74" s="75">
        <f>+IF((W74&gt;'A2'!W102),111,0)</f>
        <v>0</v>
      </c>
      <c r="BW74" s="75">
        <f>+IF((X74&gt;'A2'!X102),111,0)</f>
        <v>0</v>
      </c>
      <c r="BX74" s="75">
        <f>+IF((Y74&gt;'A2'!Y102),111,0)</f>
        <v>0</v>
      </c>
      <c r="BY74" s="75">
        <f>+IF((Z74&gt;'A2'!Z102),111,0)</f>
        <v>0</v>
      </c>
    </row>
    <row r="75" spans="2:77" s="36" customFormat="1" ht="17.100000000000001" customHeight="1">
      <c r="B75" s="445"/>
      <c r="C75" s="198" t="s">
        <v>75</v>
      </c>
      <c r="D75" s="320"/>
      <c r="E75" s="320"/>
      <c r="F75" s="320"/>
      <c r="G75" s="320"/>
      <c r="H75" s="320"/>
      <c r="I75" s="320"/>
      <c r="J75" s="320"/>
      <c r="K75" s="320"/>
      <c r="L75" s="320"/>
      <c r="M75" s="320"/>
      <c r="N75" s="320"/>
      <c r="O75" s="320"/>
      <c r="P75" s="320"/>
      <c r="Q75" s="320"/>
      <c r="R75" s="320"/>
      <c r="S75" s="320"/>
      <c r="T75" s="320"/>
      <c r="U75" s="320"/>
      <c r="V75" s="320"/>
      <c r="W75" s="320"/>
      <c r="X75" s="320"/>
      <c r="Y75" s="320"/>
      <c r="Z75" s="323">
        <f t="shared" si="33"/>
        <v>0</v>
      </c>
      <c r="AA75" s="143"/>
      <c r="AB75" s="35"/>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BA75" s="73">
        <f t="shared" si="35"/>
        <v>0</v>
      </c>
      <c r="BC75" s="73">
        <f>+IF((D75&gt;'A2'!D103),111,0)</f>
        <v>0</v>
      </c>
      <c r="BD75" s="73">
        <f>+IF((E75&gt;'A2'!E103),111,0)</f>
        <v>0</v>
      </c>
      <c r="BE75" s="73">
        <f>+IF((F75&gt;'A2'!F103),111,0)</f>
        <v>0</v>
      </c>
      <c r="BF75" s="73">
        <f>+IF((G75&gt;'A2'!G103),111,0)</f>
        <v>0</v>
      </c>
      <c r="BG75" s="73">
        <f>+IF((H75&gt;'A2'!H103),111,0)</f>
        <v>0</v>
      </c>
      <c r="BH75" s="73">
        <f>+IF((I75&gt;'A2'!I103),111,0)</f>
        <v>0</v>
      </c>
      <c r="BI75" s="73">
        <f>+IF((J75&gt;'A2'!J103),111,0)</f>
        <v>0</v>
      </c>
      <c r="BJ75" s="73">
        <f>+IF((K75&gt;'A2'!K103),111,0)</f>
        <v>0</v>
      </c>
      <c r="BK75" s="73">
        <f>+IF((L75&gt;'A2'!L103),111,0)</f>
        <v>0</v>
      </c>
      <c r="BL75" s="73">
        <f>+IF((M75&gt;'A2'!M103),111,0)</f>
        <v>0</v>
      </c>
      <c r="BM75" s="73">
        <f>+IF((N75&gt;'A2'!N103),111,0)</f>
        <v>0</v>
      </c>
      <c r="BN75" s="73">
        <f>+IF((O75&gt;'A2'!O103),111,0)</f>
        <v>0</v>
      </c>
      <c r="BO75" s="73">
        <f>+IF((P75&gt;'A2'!P103),111,0)</f>
        <v>0</v>
      </c>
      <c r="BP75" s="73">
        <f>+IF((Q75&gt;'A2'!Q103),111,0)</f>
        <v>0</v>
      </c>
      <c r="BQ75" s="73">
        <f>+IF((R75&gt;'A2'!R103),111,0)</f>
        <v>0</v>
      </c>
      <c r="BR75" s="73">
        <f>+IF((S75&gt;'A2'!S103),111,0)</f>
        <v>0</v>
      </c>
      <c r="BS75" s="73">
        <f>+IF((T75&gt;'A2'!T103),111,0)</f>
        <v>0</v>
      </c>
      <c r="BT75" s="73">
        <f>+IF((U75&gt;'A2'!U103),111,0)</f>
        <v>0</v>
      </c>
      <c r="BU75" s="73">
        <f>+IF((V75&gt;'A2'!V103),111,0)</f>
        <v>0</v>
      </c>
      <c r="BV75" s="73">
        <f>+IF((W75&gt;'A2'!W103),111,0)</f>
        <v>0</v>
      </c>
      <c r="BW75" s="73">
        <f>+IF((X75&gt;'A2'!X103),111,0)</f>
        <v>0</v>
      </c>
      <c r="BX75" s="73">
        <f>+IF((Y75&gt;'A2'!Y103),111,0)</f>
        <v>0</v>
      </c>
      <c r="BY75" s="73">
        <f>+IF((Z75&gt;'A2'!Z103),111,0)</f>
        <v>0</v>
      </c>
    </row>
    <row r="76" spans="2:77" s="36" customFormat="1" ht="17.100000000000001" customHeight="1">
      <c r="B76" s="445"/>
      <c r="C76" s="198" t="s">
        <v>190</v>
      </c>
      <c r="D76" s="320"/>
      <c r="E76" s="320"/>
      <c r="F76" s="320"/>
      <c r="G76" s="320"/>
      <c r="H76" s="320"/>
      <c r="I76" s="320"/>
      <c r="J76" s="320"/>
      <c r="K76" s="320"/>
      <c r="L76" s="320"/>
      <c r="M76" s="320"/>
      <c r="N76" s="320"/>
      <c r="O76" s="320"/>
      <c r="P76" s="320"/>
      <c r="Q76" s="320"/>
      <c r="R76" s="320"/>
      <c r="S76" s="320"/>
      <c r="T76" s="320"/>
      <c r="U76" s="320"/>
      <c r="V76" s="320"/>
      <c r="W76" s="320"/>
      <c r="X76" s="320"/>
      <c r="Y76" s="320"/>
      <c r="Z76" s="323">
        <f t="shared" si="33"/>
        <v>0</v>
      </c>
      <c r="AA76" s="143"/>
      <c r="AB76" s="35"/>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BA76" s="73">
        <f t="shared" si="35"/>
        <v>0</v>
      </c>
      <c r="BC76" s="73">
        <f>+IF((D76&gt;'A2'!D104),111,0)</f>
        <v>0</v>
      </c>
      <c r="BD76" s="73">
        <f>+IF((E76&gt;'A2'!E104),111,0)</f>
        <v>0</v>
      </c>
      <c r="BE76" s="73">
        <f>+IF((F76&gt;'A2'!F104),111,0)</f>
        <v>0</v>
      </c>
      <c r="BF76" s="73">
        <f>+IF((G76&gt;'A2'!G104),111,0)</f>
        <v>0</v>
      </c>
      <c r="BG76" s="73">
        <f>+IF((H76&gt;'A2'!H104),111,0)</f>
        <v>0</v>
      </c>
      <c r="BH76" s="73">
        <f>+IF((I76&gt;'A2'!I104),111,0)</f>
        <v>0</v>
      </c>
      <c r="BI76" s="73">
        <f>+IF((J76&gt;'A2'!J104),111,0)</f>
        <v>0</v>
      </c>
      <c r="BJ76" s="73">
        <f>+IF((K76&gt;'A2'!K104),111,0)</f>
        <v>0</v>
      </c>
      <c r="BK76" s="73">
        <f>+IF((L76&gt;'A2'!L104),111,0)</f>
        <v>0</v>
      </c>
      <c r="BL76" s="73">
        <f>+IF((M76&gt;'A2'!M104),111,0)</f>
        <v>0</v>
      </c>
      <c r="BM76" s="73">
        <f>+IF((N76&gt;'A2'!N104),111,0)</f>
        <v>0</v>
      </c>
      <c r="BN76" s="73">
        <f>+IF((O76&gt;'A2'!O104),111,0)</f>
        <v>0</v>
      </c>
      <c r="BO76" s="73">
        <f>+IF((P76&gt;'A2'!P104),111,0)</f>
        <v>0</v>
      </c>
      <c r="BP76" s="73">
        <f>+IF((Q76&gt;'A2'!Q104),111,0)</f>
        <v>0</v>
      </c>
      <c r="BQ76" s="73">
        <f>+IF((R76&gt;'A2'!R104),111,0)</f>
        <v>0</v>
      </c>
      <c r="BR76" s="73">
        <f>+IF((S76&gt;'A2'!S104),111,0)</f>
        <v>0</v>
      </c>
      <c r="BS76" s="73">
        <f>+IF((T76&gt;'A2'!T104),111,0)</f>
        <v>0</v>
      </c>
      <c r="BT76" s="73">
        <f>+IF((U76&gt;'A2'!U104),111,0)</f>
        <v>0</v>
      </c>
      <c r="BU76" s="73">
        <f>+IF((V76&gt;'A2'!V104),111,0)</f>
        <v>0</v>
      </c>
      <c r="BV76" s="73">
        <f>+IF((W76&gt;'A2'!W104),111,0)</f>
        <v>0</v>
      </c>
      <c r="BW76" s="73">
        <f>+IF((X76&gt;'A2'!X104),111,0)</f>
        <v>0</v>
      </c>
      <c r="BX76" s="73">
        <f>+IF((Y76&gt;'A2'!Y104),111,0)</f>
        <v>0</v>
      </c>
      <c r="BY76" s="73">
        <f>+IF((Z76&gt;'A2'!Z104),111,0)</f>
        <v>0</v>
      </c>
    </row>
    <row r="77" spans="2:77" s="36" customFormat="1" ht="17.100000000000001" customHeight="1">
      <c r="B77" s="445"/>
      <c r="C77" s="198" t="s">
        <v>106</v>
      </c>
      <c r="D77" s="320"/>
      <c r="E77" s="320"/>
      <c r="F77" s="320"/>
      <c r="G77" s="320"/>
      <c r="H77" s="320"/>
      <c r="I77" s="320"/>
      <c r="J77" s="320"/>
      <c r="K77" s="320"/>
      <c r="L77" s="320"/>
      <c r="M77" s="320"/>
      <c r="N77" s="320"/>
      <c r="O77" s="320"/>
      <c r="P77" s="320"/>
      <c r="Q77" s="320"/>
      <c r="R77" s="320"/>
      <c r="S77" s="320"/>
      <c r="T77" s="320"/>
      <c r="U77" s="320"/>
      <c r="V77" s="320"/>
      <c r="W77" s="320"/>
      <c r="X77" s="320"/>
      <c r="Y77" s="320"/>
      <c r="Z77" s="323">
        <f t="shared" si="33"/>
        <v>0</v>
      </c>
      <c r="AA77" s="143"/>
      <c r="AB77" s="35"/>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BA77" s="73">
        <f t="shared" si="35"/>
        <v>0</v>
      </c>
      <c r="BC77" s="73">
        <f>+IF((D77&gt;'A2'!D105),111,0)</f>
        <v>0</v>
      </c>
      <c r="BD77" s="73">
        <f>+IF((E77&gt;'A2'!E105),111,0)</f>
        <v>0</v>
      </c>
      <c r="BE77" s="73">
        <f>+IF((F77&gt;'A2'!F105),111,0)</f>
        <v>0</v>
      </c>
      <c r="BF77" s="73">
        <f>+IF((G77&gt;'A2'!G105),111,0)</f>
        <v>0</v>
      </c>
      <c r="BG77" s="73">
        <f>+IF((H77&gt;'A2'!H105),111,0)</f>
        <v>0</v>
      </c>
      <c r="BH77" s="73">
        <f>+IF((I77&gt;'A2'!I105),111,0)</f>
        <v>0</v>
      </c>
      <c r="BI77" s="73">
        <f>+IF((J77&gt;'A2'!J105),111,0)</f>
        <v>0</v>
      </c>
      <c r="BJ77" s="73">
        <f>+IF((K77&gt;'A2'!K105),111,0)</f>
        <v>0</v>
      </c>
      <c r="BK77" s="73">
        <f>+IF((L77&gt;'A2'!L105),111,0)</f>
        <v>0</v>
      </c>
      <c r="BL77" s="73">
        <f>+IF((M77&gt;'A2'!M105),111,0)</f>
        <v>0</v>
      </c>
      <c r="BM77" s="73">
        <f>+IF((N77&gt;'A2'!N105),111,0)</f>
        <v>0</v>
      </c>
      <c r="BN77" s="73">
        <f>+IF((O77&gt;'A2'!O105),111,0)</f>
        <v>0</v>
      </c>
      <c r="BO77" s="73">
        <f>+IF((P77&gt;'A2'!P105),111,0)</f>
        <v>0</v>
      </c>
      <c r="BP77" s="73">
        <f>+IF((Q77&gt;'A2'!Q105),111,0)</f>
        <v>0</v>
      </c>
      <c r="BQ77" s="73">
        <f>+IF((R77&gt;'A2'!R105),111,0)</f>
        <v>0</v>
      </c>
      <c r="BR77" s="73">
        <f>+IF((S77&gt;'A2'!S105),111,0)</f>
        <v>0</v>
      </c>
      <c r="BS77" s="73">
        <f>+IF((T77&gt;'A2'!T105),111,0)</f>
        <v>0</v>
      </c>
      <c r="BT77" s="73">
        <f>+IF((U77&gt;'A2'!U105),111,0)</f>
        <v>0</v>
      </c>
      <c r="BU77" s="73">
        <f>+IF((V77&gt;'A2'!V105),111,0)</f>
        <v>0</v>
      </c>
      <c r="BV77" s="73">
        <f>+IF((W77&gt;'A2'!W105),111,0)</f>
        <v>0</v>
      </c>
      <c r="BW77" s="73">
        <f>+IF((X77&gt;'A2'!X105),111,0)</f>
        <v>0</v>
      </c>
      <c r="BX77" s="73">
        <f>+IF((Y77&gt;'A2'!Y105),111,0)</f>
        <v>0</v>
      </c>
      <c r="BY77" s="73">
        <f>+IF((Z77&gt;'A2'!Z105),111,0)</f>
        <v>0</v>
      </c>
    </row>
    <row r="78" spans="2:77" s="36" customFormat="1" ht="17.100000000000001" customHeight="1">
      <c r="B78" s="445"/>
      <c r="C78" s="451" t="s">
        <v>53</v>
      </c>
      <c r="D78" s="320"/>
      <c r="E78" s="320"/>
      <c r="F78" s="320"/>
      <c r="G78" s="320"/>
      <c r="H78" s="320"/>
      <c r="I78" s="320"/>
      <c r="J78" s="320"/>
      <c r="K78" s="320"/>
      <c r="L78" s="320"/>
      <c r="M78" s="320"/>
      <c r="N78" s="320"/>
      <c r="O78" s="320"/>
      <c r="P78" s="320"/>
      <c r="Q78" s="320"/>
      <c r="R78" s="320"/>
      <c r="S78" s="320"/>
      <c r="T78" s="320"/>
      <c r="U78" s="320"/>
      <c r="V78" s="320"/>
      <c r="W78" s="320"/>
      <c r="X78" s="320"/>
      <c r="Y78" s="320"/>
      <c r="Z78" s="323">
        <f t="shared" si="33"/>
        <v>0</v>
      </c>
      <c r="AA78" s="143"/>
      <c r="AB78" s="35"/>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BA78" s="73">
        <f t="shared" si="35"/>
        <v>0</v>
      </c>
      <c r="BC78" s="73">
        <f>+IF((D78&gt;'A2'!D106),111,0)</f>
        <v>0</v>
      </c>
      <c r="BD78" s="73">
        <f>+IF((E78&gt;'A2'!E106),111,0)</f>
        <v>0</v>
      </c>
      <c r="BE78" s="73">
        <f>+IF((F78&gt;'A2'!F106),111,0)</f>
        <v>0</v>
      </c>
      <c r="BF78" s="73">
        <f>+IF((G78&gt;'A2'!G106),111,0)</f>
        <v>0</v>
      </c>
      <c r="BG78" s="73">
        <f>+IF((H78&gt;'A2'!H106),111,0)</f>
        <v>0</v>
      </c>
      <c r="BH78" s="73">
        <f>+IF((I78&gt;'A2'!I106),111,0)</f>
        <v>0</v>
      </c>
      <c r="BI78" s="73">
        <f>+IF((J78&gt;'A2'!J106),111,0)</f>
        <v>0</v>
      </c>
      <c r="BJ78" s="73">
        <f>+IF((K78&gt;'A2'!K106),111,0)</f>
        <v>0</v>
      </c>
      <c r="BK78" s="73">
        <f>+IF((L78&gt;'A2'!L106),111,0)</f>
        <v>0</v>
      </c>
      <c r="BL78" s="73">
        <f>+IF((M78&gt;'A2'!M106),111,0)</f>
        <v>0</v>
      </c>
      <c r="BM78" s="73">
        <f>+IF((N78&gt;'A2'!N106),111,0)</f>
        <v>0</v>
      </c>
      <c r="BN78" s="73">
        <f>+IF((O78&gt;'A2'!O106),111,0)</f>
        <v>0</v>
      </c>
      <c r="BO78" s="73">
        <f>+IF((P78&gt;'A2'!P106),111,0)</f>
        <v>0</v>
      </c>
      <c r="BP78" s="73">
        <f>+IF((Q78&gt;'A2'!Q106),111,0)</f>
        <v>0</v>
      </c>
      <c r="BQ78" s="73">
        <f>+IF((R78&gt;'A2'!R106),111,0)</f>
        <v>0</v>
      </c>
      <c r="BR78" s="73">
        <f>+IF((S78&gt;'A2'!S106),111,0)</f>
        <v>0</v>
      </c>
      <c r="BS78" s="73">
        <f>+IF((T78&gt;'A2'!T106),111,0)</f>
        <v>0</v>
      </c>
      <c r="BT78" s="73">
        <f>+IF((U78&gt;'A2'!U106),111,0)</f>
        <v>0</v>
      </c>
      <c r="BU78" s="73">
        <f>+IF((V78&gt;'A2'!V106),111,0)</f>
        <v>0</v>
      </c>
      <c r="BV78" s="73">
        <f>+IF((W78&gt;'A2'!W106),111,0)</f>
        <v>0</v>
      </c>
      <c r="BW78" s="73">
        <f>+IF((X78&gt;'A2'!X106),111,0)</f>
        <v>0</v>
      </c>
      <c r="BX78" s="73">
        <f>+IF((Y78&gt;'A2'!Y106),111,0)</f>
        <v>0</v>
      </c>
      <c r="BY78" s="73">
        <f>+IF((Z78&gt;'A2'!Z106),111,0)</f>
        <v>0</v>
      </c>
    </row>
    <row r="79" spans="2:77" s="36" customFormat="1" ht="17.100000000000001" customHeight="1">
      <c r="B79" s="445"/>
      <c r="C79" s="448" t="s">
        <v>162</v>
      </c>
      <c r="D79" s="320"/>
      <c r="E79" s="320"/>
      <c r="F79" s="320"/>
      <c r="G79" s="320"/>
      <c r="H79" s="320"/>
      <c r="I79" s="320"/>
      <c r="J79" s="320"/>
      <c r="K79" s="320"/>
      <c r="L79" s="320"/>
      <c r="M79" s="320"/>
      <c r="N79" s="320"/>
      <c r="O79" s="320"/>
      <c r="P79" s="320"/>
      <c r="Q79" s="320"/>
      <c r="R79" s="320"/>
      <c r="S79" s="320"/>
      <c r="T79" s="320"/>
      <c r="U79" s="320"/>
      <c r="V79" s="320"/>
      <c r="W79" s="320"/>
      <c r="X79" s="320"/>
      <c r="Y79" s="320"/>
      <c r="Z79" s="323">
        <f t="shared" si="33"/>
        <v>0</v>
      </c>
      <c r="AA79" s="143"/>
      <c r="AB79" s="35"/>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BA79" s="73">
        <f t="shared" si="35"/>
        <v>0</v>
      </c>
      <c r="BC79" s="73">
        <f>+IF((D79&gt;'A2'!D107),111,0)</f>
        <v>0</v>
      </c>
      <c r="BD79" s="73">
        <f>+IF((E79&gt;'A2'!E107),111,0)</f>
        <v>0</v>
      </c>
      <c r="BE79" s="73">
        <f>+IF((F79&gt;'A2'!F107),111,0)</f>
        <v>0</v>
      </c>
      <c r="BF79" s="73">
        <f>+IF((G79&gt;'A2'!G107),111,0)</f>
        <v>0</v>
      </c>
      <c r="BG79" s="73">
        <f>+IF((H79&gt;'A2'!H107),111,0)</f>
        <v>0</v>
      </c>
      <c r="BH79" s="73">
        <f>+IF((I79&gt;'A2'!I107),111,0)</f>
        <v>0</v>
      </c>
      <c r="BI79" s="73">
        <f>+IF((J79&gt;'A2'!J107),111,0)</f>
        <v>0</v>
      </c>
      <c r="BJ79" s="73">
        <f>+IF((K79&gt;'A2'!K107),111,0)</f>
        <v>0</v>
      </c>
      <c r="BK79" s="73">
        <f>+IF((L79&gt;'A2'!L107),111,0)</f>
        <v>0</v>
      </c>
      <c r="BL79" s="73">
        <f>+IF((M79&gt;'A2'!M107),111,0)</f>
        <v>0</v>
      </c>
      <c r="BM79" s="73">
        <f>+IF((N79&gt;'A2'!N107),111,0)</f>
        <v>0</v>
      </c>
      <c r="BN79" s="73">
        <f>+IF((O79&gt;'A2'!O107),111,0)</f>
        <v>0</v>
      </c>
      <c r="BO79" s="73">
        <f>+IF((P79&gt;'A2'!P107),111,0)</f>
        <v>0</v>
      </c>
      <c r="BP79" s="73">
        <f>+IF((Q79&gt;'A2'!Q107),111,0)</f>
        <v>0</v>
      </c>
      <c r="BQ79" s="73">
        <f>+IF((R79&gt;'A2'!R107),111,0)</f>
        <v>0</v>
      </c>
      <c r="BR79" s="73">
        <f>+IF((S79&gt;'A2'!S107),111,0)</f>
        <v>0</v>
      </c>
      <c r="BS79" s="73">
        <f>+IF((T79&gt;'A2'!T107),111,0)</f>
        <v>0</v>
      </c>
      <c r="BT79" s="73">
        <f>+IF((U79&gt;'A2'!U107),111,0)</f>
        <v>0</v>
      </c>
      <c r="BU79" s="73">
        <f>+IF((V79&gt;'A2'!V107),111,0)</f>
        <v>0</v>
      </c>
      <c r="BV79" s="73">
        <f>+IF((W79&gt;'A2'!W107),111,0)</f>
        <v>0</v>
      </c>
      <c r="BW79" s="73">
        <f>+IF((X79&gt;'A2'!X107),111,0)</f>
        <v>0</v>
      </c>
      <c r="BX79" s="73">
        <f>+IF((Y79&gt;'A2'!Y107),111,0)</f>
        <v>0</v>
      </c>
      <c r="BY79" s="73">
        <f>+IF((Z79&gt;'A2'!Z107),111,0)</f>
        <v>0</v>
      </c>
    </row>
    <row r="80" spans="2:77" s="40" customFormat="1" ht="17.100000000000001" customHeight="1">
      <c r="B80" s="446"/>
      <c r="C80" s="195" t="s">
        <v>12</v>
      </c>
      <c r="D80" s="324"/>
      <c r="E80" s="324"/>
      <c r="F80" s="324"/>
      <c r="G80" s="324"/>
      <c r="H80" s="324"/>
      <c r="I80" s="324"/>
      <c r="J80" s="324"/>
      <c r="K80" s="324"/>
      <c r="L80" s="324"/>
      <c r="M80" s="324"/>
      <c r="N80" s="324"/>
      <c r="O80" s="324"/>
      <c r="P80" s="324"/>
      <c r="Q80" s="324"/>
      <c r="R80" s="324"/>
      <c r="S80" s="324"/>
      <c r="T80" s="324"/>
      <c r="U80" s="324"/>
      <c r="V80" s="324"/>
      <c r="W80" s="324"/>
      <c r="X80" s="324"/>
      <c r="Y80" s="324"/>
      <c r="Z80" s="323">
        <f>SUM(D80:Y80)</f>
        <v>0</v>
      </c>
      <c r="AA80" s="143"/>
      <c r="AB80" s="39"/>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BA80" s="75">
        <f t="shared" si="35"/>
        <v>0</v>
      </c>
      <c r="BC80" s="73">
        <f>+IF(OR((D80&gt;'A2'!D108),(D80&lt;'A2'!D109)),111,0)</f>
        <v>0</v>
      </c>
      <c r="BD80" s="73">
        <f>+IF(OR((E80&gt;'A2'!E108),(E80&lt;'A2'!E109)),111,0)</f>
        <v>0</v>
      </c>
      <c r="BE80" s="73">
        <f>+IF(OR((F80&gt;'A2'!F108),(F80&lt;'A2'!F109)),111,0)</f>
        <v>0</v>
      </c>
      <c r="BF80" s="73">
        <f>+IF(OR((G80&gt;'A2'!G108),(G80&lt;'A2'!G109)),111,0)</f>
        <v>0</v>
      </c>
      <c r="BG80" s="73">
        <f>+IF(OR((H80&gt;'A2'!H108),(H80&lt;'A2'!H109)),111,0)</f>
        <v>0</v>
      </c>
      <c r="BH80" s="73">
        <f>+IF(OR((I80&gt;'A2'!I108),(I80&lt;'A2'!I109)),111,0)</f>
        <v>0</v>
      </c>
      <c r="BI80" s="73">
        <f>+IF(OR((J80&gt;'A2'!J108),(J80&lt;'A2'!J109)),111,0)</f>
        <v>0</v>
      </c>
      <c r="BJ80" s="73">
        <f>+IF(OR((K80&gt;'A2'!K108),(K80&lt;'A2'!K109)),111,0)</f>
        <v>0</v>
      </c>
      <c r="BK80" s="73">
        <f>+IF(OR((L80&gt;'A2'!L108),(L80&lt;'A2'!L109)),111,0)</f>
        <v>0</v>
      </c>
      <c r="BL80" s="73">
        <f>+IF(OR((M80&gt;'A2'!M108),(M80&lt;'A2'!M109)),111,0)</f>
        <v>0</v>
      </c>
      <c r="BM80" s="73">
        <f>+IF(OR((N80&gt;'A2'!N108),(N80&lt;'A2'!N109)),111,0)</f>
        <v>0</v>
      </c>
      <c r="BN80" s="73">
        <f>+IF(OR((O80&gt;'A2'!O108),(O80&lt;'A2'!O109)),111,0)</f>
        <v>0</v>
      </c>
      <c r="BO80" s="73">
        <f>+IF(OR((P80&gt;'A2'!P108),(P80&lt;'A2'!P109)),111,0)</f>
        <v>0</v>
      </c>
      <c r="BP80" s="73">
        <f>+IF(OR((Q80&gt;'A2'!Q108),(Q80&lt;'A2'!Q109)),111,0)</f>
        <v>0</v>
      </c>
      <c r="BQ80" s="73">
        <f>+IF(OR((R80&gt;'A2'!R108),(R80&lt;'A2'!R109)),111,0)</f>
        <v>0</v>
      </c>
      <c r="BR80" s="73">
        <f>+IF(OR((S80&gt;'A2'!S108),(S80&lt;'A2'!S109)),111,0)</f>
        <v>0</v>
      </c>
      <c r="BS80" s="73">
        <f>+IF(OR((T80&gt;'A2'!T108),(T80&lt;'A2'!T109)),111,0)</f>
        <v>0</v>
      </c>
      <c r="BT80" s="73">
        <f>+IF(OR((U80&gt;'A2'!U108),(U80&lt;'A2'!U109)),111,0)</f>
        <v>0</v>
      </c>
      <c r="BU80" s="73">
        <f>+IF(OR((V80&gt;'A2'!V108),(V80&lt;'A2'!V109)),111,0)</f>
        <v>0</v>
      </c>
      <c r="BV80" s="73">
        <f>+IF(OR((W80&gt;'A2'!W108),(W80&lt;'A2'!W109)),111,0)</f>
        <v>0</v>
      </c>
      <c r="BW80" s="73">
        <f>+IF(OR((X80&gt;'A2'!X108),(X80&lt;'A2'!X109)),111,0)</f>
        <v>0</v>
      </c>
      <c r="BX80" s="73">
        <f>+IF(OR((Y80&gt;'A2'!Y108),(Y80&lt;'A2'!Y109)),111,0)</f>
        <v>0</v>
      </c>
      <c r="BY80" s="73">
        <f>+IF(OR((Z80&gt;'A2'!Z108),(Z80&lt;'A2'!Z109)),111,0)</f>
        <v>0</v>
      </c>
    </row>
    <row r="81" spans="2:77" s="40" customFormat="1" ht="20.100000000000001" customHeight="1">
      <c r="B81" s="449"/>
      <c r="C81" s="195" t="s">
        <v>45</v>
      </c>
      <c r="D81" s="325">
        <f t="shared" ref="D81:Y81" si="36">SUM(D72:D73,D80)</f>
        <v>0</v>
      </c>
      <c r="E81" s="325">
        <f t="shared" si="36"/>
        <v>0</v>
      </c>
      <c r="F81" s="325">
        <f t="shared" si="36"/>
        <v>0</v>
      </c>
      <c r="G81" s="325">
        <f t="shared" si="36"/>
        <v>0</v>
      </c>
      <c r="H81" s="325">
        <f t="shared" si="36"/>
        <v>0</v>
      </c>
      <c r="I81" s="325">
        <f t="shared" si="36"/>
        <v>0</v>
      </c>
      <c r="J81" s="325">
        <f t="shared" si="36"/>
        <v>0</v>
      </c>
      <c r="K81" s="325">
        <f t="shared" si="36"/>
        <v>0</v>
      </c>
      <c r="L81" s="325">
        <f t="shared" si="36"/>
        <v>0</v>
      </c>
      <c r="M81" s="325">
        <f t="shared" si="36"/>
        <v>0</v>
      </c>
      <c r="N81" s="325">
        <f t="shared" si="36"/>
        <v>0</v>
      </c>
      <c r="O81" s="325">
        <f t="shared" si="36"/>
        <v>0</v>
      </c>
      <c r="P81" s="325">
        <f t="shared" si="36"/>
        <v>0</v>
      </c>
      <c r="Q81" s="325">
        <f t="shared" si="36"/>
        <v>0</v>
      </c>
      <c r="R81" s="325">
        <f t="shared" si="36"/>
        <v>0</v>
      </c>
      <c r="S81" s="325">
        <f t="shared" si="36"/>
        <v>0</v>
      </c>
      <c r="T81" s="325">
        <f t="shared" si="36"/>
        <v>0</v>
      </c>
      <c r="U81" s="325">
        <f t="shared" si="36"/>
        <v>0</v>
      </c>
      <c r="V81" s="325">
        <f t="shared" si="36"/>
        <v>0</v>
      </c>
      <c r="W81" s="325">
        <f t="shared" si="36"/>
        <v>0</v>
      </c>
      <c r="X81" s="325">
        <f t="shared" si="36"/>
        <v>0</v>
      </c>
      <c r="Y81" s="325">
        <f t="shared" si="36"/>
        <v>0</v>
      </c>
      <c r="Z81" s="323">
        <f>SUM(D81:Y81)</f>
        <v>0</v>
      </c>
      <c r="AA81" s="104"/>
      <c r="AB81" s="39"/>
      <c r="AC81" s="75">
        <f>+D81-D72-D73-D80</f>
        <v>0</v>
      </c>
      <c r="AD81" s="75">
        <f t="shared" ref="AD81:AY81" si="37">+E81-E72-E73-E80</f>
        <v>0</v>
      </c>
      <c r="AE81" s="75">
        <f t="shared" si="37"/>
        <v>0</v>
      </c>
      <c r="AF81" s="75">
        <f t="shared" si="37"/>
        <v>0</v>
      </c>
      <c r="AG81" s="75">
        <f t="shared" si="37"/>
        <v>0</v>
      </c>
      <c r="AH81" s="75">
        <f t="shared" si="37"/>
        <v>0</v>
      </c>
      <c r="AI81" s="75">
        <f t="shared" si="37"/>
        <v>0</v>
      </c>
      <c r="AJ81" s="75">
        <f t="shared" si="37"/>
        <v>0</v>
      </c>
      <c r="AK81" s="75">
        <f t="shared" si="37"/>
        <v>0</v>
      </c>
      <c r="AL81" s="75">
        <f t="shared" si="37"/>
        <v>0</v>
      </c>
      <c r="AM81" s="75">
        <f t="shared" si="37"/>
        <v>0</v>
      </c>
      <c r="AN81" s="75">
        <f t="shared" si="37"/>
        <v>0</v>
      </c>
      <c r="AO81" s="75">
        <f t="shared" si="37"/>
        <v>0</v>
      </c>
      <c r="AP81" s="75">
        <f t="shared" si="37"/>
        <v>0</v>
      </c>
      <c r="AQ81" s="75">
        <f t="shared" si="37"/>
        <v>0</v>
      </c>
      <c r="AR81" s="75">
        <f t="shared" si="37"/>
        <v>0</v>
      </c>
      <c r="AS81" s="75">
        <f t="shared" si="37"/>
        <v>0</v>
      </c>
      <c r="AT81" s="75">
        <f t="shared" si="37"/>
        <v>0</v>
      </c>
      <c r="AU81" s="75">
        <f t="shared" si="37"/>
        <v>0</v>
      </c>
      <c r="AV81" s="75">
        <f t="shared" si="37"/>
        <v>0</v>
      </c>
      <c r="AW81" s="75">
        <f t="shared" si="37"/>
        <v>0</v>
      </c>
      <c r="AX81" s="75">
        <f t="shared" si="37"/>
        <v>0</v>
      </c>
      <c r="AY81" s="75">
        <f t="shared" si="37"/>
        <v>0</v>
      </c>
      <c r="AZ81" s="105"/>
      <c r="BA81" s="73">
        <f>+Z81-SUM(D81:Y81)</f>
        <v>0</v>
      </c>
      <c r="BC81" s="73">
        <f>+IF((D81&gt;'A2'!D111),111,0)</f>
        <v>0</v>
      </c>
      <c r="BD81" s="73">
        <f>+IF((E81&gt;'A2'!E111),111,0)</f>
        <v>0</v>
      </c>
      <c r="BE81" s="73">
        <f>+IF((F81&gt;'A2'!F111),111,0)</f>
        <v>0</v>
      </c>
      <c r="BF81" s="73">
        <f>+IF((G81&gt;'A2'!G111),111,0)</f>
        <v>0</v>
      </c>
      <c r="BG81" s="73">
        <f>+IF((H81&gt;'A2'!H111),111,0)</f>
        <v>0</v>
      </c>
      <c r="BH81" s="73">
        <f>+IF((I81&gt;'A2'!I111),111,0)</f>
        <v>0</v>
      </c>
      <c r="BI81" s="73">
        <f>+IF((J81&gt;'A2'!J111),111,0)</f>
        <v>0</v>
      </c>
      <c r="BJ81" s="73">
        <f>+IF((K81&gt;'A2'!K111),111,0)</f>
        <v>0</v>
      </c>
      <c r="BK81" s="73">
        <f>+IF((L81&gt;'A2'!L111),111,0)</f>
        <v>0</v>
      </c>
      <c r="BL81" s="73">
        <f>+IF((M81&gt;'A2'!M111),111,0)</f>
        <v>0</v>
      </c>
      <c r="BM81" s="73">
        <f>+IF((N81&gt;'A2'!N111),111,0)</f>
        <v>0</v>
      </c>
      <c r="BN81" s="73">
        <f>+IF((O81&gt;'A2'!O111),111,0)</f>
        <v>0</v>
      </c>
      <c r="BO81" s="73">
        <f>+IF((P81&gt;'A2'!P111),111,0)</f>
        <v>0</v>
      </c>
      <c r="BP81" s="73">
        <f>+IF((Q81&gt;'A2'!Q111),111,0)</f>
        <v>0</v>
      </c>
      <c r="BQ81" s="73">
        <f>+IF((R81&gt;'A2'!R111),111,0)</f>
        <v>0</v>
      </c>
      <c r="BR81" s="73">
        <f>+IF((S81&gt;'A2'!S111),111,0)</f>
        <v>0</v>
      </c>
      <c r="BS81" s="73">
        <f>+IF((T81&gt;'A2'!T111),111,0)</f>
        <v>0</v>
      </c>
      <c r="BT81" s="73">
        <f>+IF((U81&gt;'A2'!U111),111,0)</f>
        <v>0</v>
      </c>
      <c r="BU81" s="73">
        <f>+IF((V81&gt;'A2'!V111),111,0)</f>
        <v>0</v>
      </c>
      <c r="BV81" s="73">
        <f>+IF((W81&gt;'A2'!W111),111,0)</f>
        <v>0</v>
      </c>
      <c r="BW81" s="73">
        <f>+IF((X81&gt;'A2'!X111),111,0)</f>
        <v>0</v>
      </c>
      <c r="BX81" s="73">
        <f>+IF((Y81&gt;'A2'!Y111),111,0)</f>
        <v>0</v>
      </c>
      <c r="BY81" s="73">
        <f>+IF((Z81&gt;'A2'!Z111),111,0)</f>
        <v>0</v>
      </c>
    </row>
    <row r="82" spans="2:77" s="88" customFormat="1" ht="17.100000000000001" customHeight="1">
      <c r="B82" s="316"/>
      <c r="C82" s="317" t="s">
        <v>174</v>
      </c>
      <c r="D82" s="326"/>
      <c r="E82" s="326"/>
      <c r="F82" s="326"/>
      <c r="G82" s="326"/>
      <c r="H82" s="326"/>
      <c r="I82" s="326"/>
      <c r="J82" s="326"/>
      <c r="K82" s="326"/>
      <c r="L82" s="326"/>
      <c r="M82" s="326"/>
      <c r="N82" s="326"/>
      <c r="O82" s="326"/>
      <c r="P82" s="326"/>
      <c r="Q82" s="326"/>
      <c r="R82" s="326"/>
      <c r="S82" s="326"/>
      <c r="T82" s="326"/>
      <c r="U82" s="326"/>
      <c r="V82" s="326"/>
      <c r="W82" s="326"/>
      <c r="X82" s="326"/>
      <c r="Y82" s="326"/>
      <c r="Z82" s="327">
        <f>SUM(D82:Y82)</f>
        <v>0</v>
      </c>
      <c r="AA82" s="232"/>
      <c r="AB82" s="87"/>
      <c r="AC82" s="84">
        <f t="shared" ref="AC82:AY82" si="38">+IF((D82&gt;D81),111,0)</f>
        <v>0</v>
      </c>
      <c r="AD82" s="84">
        <f t="shared" si="38"/>
        <v>0</v>
      </c>
      <c r="AE82" s="84">
        <f t="shared" si="38"/>
        <v>0</v>
      </c>
      <c r="AF82" s="84">
        <f t="shared" si="38"/>
        <v>0</v>
      </c>
      <c r="AG82" s="84">
        <f t="shared" si="38"/>
        <v>0</v>
      </c>
      <c r="AH82" s="84">
        <f t="shared" si="38"/>
        <v>0</v>
      </c>
      <c r="AI82" s="84">
        <f t="shared" si="38"/>
        <v>0</v>
      </c>
      <c r="AJ82" s="84">
        <f t="shared" si="38"/>
        <v>0</v>
      </c>
      <c r="AK82" s="84">
        <f t="shared" si="38"/>
        <v>0</v>
      </c>
      <c r="AL82" s="84">
        <f t="shared" si="38"/>
        <v>0</v>
      </c>
      <c r="AM82" s="84">
        <f t="shared" si="38"/>
        <v>0</v>
      </c>
      <c r="AN82" s="84">
        <f t="shared" si="38"/>
        <v>0</v>
      </c>
      <c r="AO82" s="84">
        <f t="shared" si="38"/>
        <v>0</v>
      </c>
      <c r="AP82" s="84">
        <f t="shared" si="38"/>
        <v>0</v>
      </c>
      <c r="AQ82" s="84">
        <f t="shared" si="38"/>
        <v>0</v>
      </c>
      <c r="AR82" s="84">
        <f t="shared" si="38"/>
        <v>0</v>
      </c>
      <c r="AS82" s="84">
        <f t="shared" si="38"/>
        <v>0</v>
      </c>
      <c r="AT82" s="84">
        <f t="shared" si="38"/>
        <v>0</v>
      </c>
      <c r="AU82" s="84">
        <f t="shared" si="38"/>
        <v>0</v>
      </c>
      <c r="AV82" s="84">
        <f t="shared" si="38"/>
        <v>0</v>
      </c>
      <c r="AW82" s="84">
        <f t="shared" si="38"/>
        <v>0</v>
      </c>
      <c r="AX82" s="84">
        <f t="shared" si="38"/>
        <v>0</v>
      </c>
      <c r="AY82" s="84">
        <f t="shared" si="38"/>
        <v>0</v>
      </c>
      <c r="AZ82" s="232"/>
      <c r="BA82" s="84">
        <f>+Z82-SUM(D82:Y82)</f>
        <v>0</v>
      </c>
      <c r="BC82" s="84">
        <f>+IF((D82&gt;'A2'!D112),111,0)</f>
        <v>0</v>
      </c>
      <c r="BD82" s="84">
        <f>+IF((E82&gt;'A2'!E112),111,0)</f>
        <v>0</v>
      </c>
      <c r="BE82" s="84">
        <f>+IF((F82&gt;'A2'!F112),111,0)</f>
        <v>0</v>
      </c>
      <c r="BF82" s="84">
        <f>+IF((G82&gt;'A2'!G112),111,0)</f>
        <v>0</v>
      </c>
      <c r="BG82" s="84">
        <f>+IF((H82&gt;'A2'!H112),111,0)</f>
        <v>0</v>
      </c>
      <c r="BH82" s="84">
        <f>+IF((I82&gt;'A2'!I112),111,0)</f>
        <v>0</v>
      </c>
      <c r="BI82" s="84">
        <f>+IF((J82&gt;'A2'!J112),111,0)</f>
        <v>0</v>
      </c>
      <c r="BJ82" s="84">
        <f>+IF((K82&gt;'A2'!K112),111,0)</f>
        <v>0</v>
      </c>
      <c r="BK82" s="84">
        <f>+IF((L82&gt;'A2'!L112),111,0)</f>
        <v>0</v>
      </c>
      <c r="BL82" s="84">
        <f>+IF((M82&gt;'A2'!M112),111,0)</f>
        <v>0</v>
      </c>
      <c r="BM82" s="84">
        <f>+IF((N82&gt;'A2'!N112),111,0)</f>
        <v>0</v>
      </c>
      <c r="BN82" s="84">
        <f>+IF((O82&gt;'A2'!O112),111,0)</f>
        <v>0</v>
      </c>
      <c r="BO82" s="84">
        <f>+IF((P82&gt;'A2'!P112),111,0)</f>
        <v>0</v>
      </c>
      <c r="BP82" s="84">
        <f>+IF((Q82&gt;'A2'!Q112),111,0)</f>
        <v>0</v>
      </c>
      <c r="BQ82" s="84">
        <f>+IF((R82&gt;'A2'!R112),111,0)</f>
        <v>0</v>
      </c>
      <c r="BR82" s="84">
        <f>+IF((S82&gt;'A2'!S112),111,0)</f>
        <v>0</v>
      </c>
      <c r="BS82" s="84">
        <f>+IF((T82&gt;'A2'!T112),111,0)</f>
        <v>0</v>
      </c>
      <c r="BT82" s="84">
        <f>+IF((U82&gt;'A2'!U112),111,0)</f>
        <v>0</v>
      </c>
      <c r="BU82" s="84">
        <f>+IF((V82&gt;'A2'!V112),111,0)</f>
        <v>0</v>
      </c>
      <c r="BV82" s="84">
        <f>+IF((W82&gt;'A2'!W112),111,0)</f>
        <v>0</v>
      </c>
      <c r="BW82" s="84">
        <f>+IF((X82&gt;'A2'!X112),111,0)</f>
        <v>0</v>
      </c>
      <c r="BX82" s="84">
        <f>+IF((Y82&gt;'A2'!Y112),111,0)</f>
        <v>0</v>
      </c>
      <c r="BY82" s="84">
        <f>+IF((Z82&gt;'A2'!Z112),111,0)</f>
        <v>0</v>
      </c>
    </row>
    <row r="83" spans="2:77" s="88" customFormat="1" ht="17.100000000000001" customHeight="1">
      <c r="B83" s="318"/>
      <c r="C83" s="319" t="s">
        <v>175</v>
      </c>
      <c r="D83" s="328"/>
      <c r="E83" s="328"/>
      <c r="F83" s="328"/>
      <c r="G83" s="328"/>
      <c r="H83" s="328"/>
      <c r="I83" s="328"/>
      <c r="J83" s="328"/>
      <c r="K83" s="328"/>
      <c r="L83" s="328"/>
      <c r="M83" s="328"/>
      <c r="N83" s="328"/>
      <c r="O83" s="328"/>
      <c r="P83" s="328"/>
      <c r="Q83" s="328"/>
      <c r="R83" s="328"/>
      <c r="S83" s="328"/>
      <c r="T83" s="328"/>
      <c r="U83" s="328"/>
      <c r="V83" s="328"/>
      <c r="W83" s="328"/>
      <c r="X83" s="328"/>
      <c r="Y83" s="328"/>
      <c r="Z83" s="327">
        <f>SUM(D83:Y83)</f>
        <v>0</v>
      </c>
      <c r="AA83" s="145"/>
      <c r="AB83" s="87"/>
      <c r="AC83" s="84">
        <f t="shared" ref="AC83:AY83" si="39">+IF((D83&gt;D81),111,0)</f>
        <v>0</v>
      </c>
      <c r="AD83" s="84">
        <f t="shared" si="39"/>
        <v>0</v>
      </c>
      <c r="AE83" s="84">
        <f t="shared" si="39"/>
        <v>0</v>
      </c>
      <c r="AF83" s="84">
        <f t="shared" si="39"/>
        <v>0</v>
      </c>
      <c r="AG83" s="84">
        <f t="shared" si="39"/>
        <v>0</v>
      </c>
      <c r="AH83" s="84">
        <f t="shared" si="39"/>
        <v>0</v>
      </c>
      <c r="AI83" s="84">
        <f t="shared" si="39"/>
        <v>0</v>
      </c>
      <c r="AJ83" s="84">
        <f t="shared" si="39"/>
        <v>0</v>
      </c>
      <c r="AK83" s="84">
        <f t="shared" si="39"/>
        <v>0</v>
      </c>
      <c r="AL83" s="84">
        <f t="shared" si="39"/>
        <v>0</v>
      </c>
      <c r="AM83" s="84">
        <f t="shared" si="39"/>
        <v>0</v>
      </c>
      <c r="AN83" s="84">
        <f t="shared" si="39"/>
        <v>0</v>
      </c>
      <c r="AO83" s="84">
        <f t="shared" si="39"/>
        <v>0</v>
      </c>
      <c r="AP83" s="84">
        <f t="shared" si="39"/>
        <v>0</v>
      </c>
      <c r="AQ83" s="84">
        <f t="shared" si="39"/>
        <v>0</v>
      </c>
      <c r="AR83" s="84">
        <f t="shared" si="39"/>
        <v>0</v>
      </c>
      <c r="AS83" s="84">
        <f t="shared" si="39"/>
        <v>0</v>
      </c>
      <c r="AT83" s="84">
        <f t="shared" si="39"/>
        <v>0</v>
      </c>
      <c r="AU83" s="84">
        <f t="shared" si="39"/>
        <v>0</v>
      </c>
      <c r="AV83" s="84">
        <f t="shared" si="39"/>
        <v>0</v>
      </c>
      <c r="AW83" s="84">
        <f t="shared" si="39"/>
        <v>0</v>
      </c>
      <c r="AX83" s="84">
        <f t="shared" si="39"/>
        <v>0</v>
      </c>
      <c r="AY83" s="84">
        <f t="shared" si="39"/>
        <v>0</v>
      </c>
      <c r="AZ83" s="232"/>
      <c r="BA83" s="84">
        <f>+Z83-SUM(D83:Y83)</f>
        <v>0</v>
      </c>
      <c r="BC83" s="84">
        <f>+IF((D83&gt;'A2'!D113),111,0)</f>
        <v>0</v>
      </c>
      <c r="BD83" s="84">
        <f>+IF((E83&gt;'A2'!E113),111,0)</f>
        <v>0</v>
      </c>
      <c r="BE83" s="84">
        <f>+IF((F83&gt;'A2'!F113),111,0)</f>
        <v>0</v>
      </c>
      <c r="BF83" s="84">
        <f>+IF((G83&gt;'A2'!G113),111,0)</f>
        <v>0</v>
      </c>
      <c r="BG83" s="84">
        <f>+IF((H83&gt;'A2'!H113),111,0)</f>
        <v>0</v>
      </c>
      <c r="BH83" s="84">
        <f>+IF((I83&gt;'A2'!I113),111,0)</f>
        <v>0</v>
      </c>
      <c r="BI83" s="84">
        <f>+IF((J83&gt;'A2'!J113),111,0)</f>
        <v>0</v>
      </c>
      <c r="BJ83" s="84">
        <f>+IF((K83&gt;'A2'!K113),111,0)</f>
        <v>0</v>
      </c>
      <c r="BK83" s="84">
        <f>+IF((L83&gt;'A2'!L113),111,0)</f>
        <v>0</v>
      </c>
      <c r="BL83" s="84">
        <f>+IF((M83&gt;'A2'!M113),111,0)</f>
        <v>0</v>
      </c>
      <c r="BM83" s="84">
        <f>+IF((N83&gt;'A2'!N113),111,0)</f>
        <v>0</v>
      </c>
      <c r="BN83" s="84">
        <f>+IF((O83&gt;'A2'!O113),111,0)</f>
        <v>0</v>
      </c>
      <c r="BO83" s="84">
        <f>+IF((P83&gt;'A2'!P113),111,0)</f>
        <v>0</v>
      </c>
      <c r="BP83" s="84">
        <f>+IF((Q83&gt;'A2'!Q113),111,0)</f>
        <v>0</v>
      </c>
      <c r="BQ83" s="84">
        <f>+IF((R83&gt;'A2'!R113),111,0)</f>
        <v>0</v>
      </c>
      <c r="BR83" s="84">
        <f>+IF((S83&gt;'A2'!S113),111,0)</f>
        <v>0</v>
      </c>
      <c r="BS83" s="84">
        <f>+IF((T83&gt;'A2'!T113),111,0)</f>
        <v>0</v>
      </c>
      <c r="BT83" s="84">
        <f>+IF((U83&gt;'A2'!U113),111,0)</f>
        <v>0</v>
      </c>
      <c r="BU83" s="84">
        <f>+IF((V83&gt;'A2'!V113),111,0)</f>
        <v>0</v>
      </c>
      <c r="BV83" s="84">
        <f>+IF((W83&gt;'A2'!W113),111,0)</f>
        <v>0</v>
      </c>
      <c r="BW83" s="84">
        <f>+IF((X83&gt;'A2'!X113),111,0)</f>
        <v>0</v>
      </c>
      <c r="BX83" s="84">
        <f>+IF((Y83&gt;'A2'!Y113),111,0)</f>
        <v>0</v>
      </c>
      <c r="BY83" s="84">
        <f>+IF((Z83&gt;'A2'!Z113),111,0)</f>
        <v>0</v>
      </c>
    </row>
    <row r="84" spans="2:77" s="40" customFormat="1" ht="30" customHeight="1">
      <c r="B84" s="450"/>
      <c r="C84" s="202" t="s">
        <v>18</v>
      </c>
      <c r="D84" s="333"/>
      <c r="E84" s="333"/>
      <c r="F84" s="333"/>
      <c r="G84" s="333"/>
      <c r="H84" s="333"/>
      <c r="I84" s="333"/>
      <c r="J84" s="333"/>
      <c r="K84" s="333"/>
      <c r="L84" s="333"/>
      <c r="M84" s="333"/>
      <c r="N84" s="333"/>
      <c r="O84" s="333"/>
      <c r="P84" s="333"/>
      <c r="Q84" s="333"/>
      <c r="R84" s="333"/>
      <c r="S84" s="333"/>
      <c r="T84" s="333"/>
      <c r="U84" s="333"/>
      <c r="V84" s="333"/>
      <c r="W84" s="333"/>
      <c r="X84" s="333"/>
      <c r="Y84" s="333"/>
      <c r="Z84" s="334"/>
      <c r="AA84" s="104"/>
      <c r="AB84" s="39"/>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105"/>
      <c r="BA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row>
    <row r="85" spans="2:77" s="36" customFormat="1" ht="17.100000000000001" customHeight="1">
      <c r="B85" s="444"/>
      <c r="C85" s="183" t="s">
        <v>10</v>
      </c>
      <c r="D85" s="320"/>
      <c r="E85" s="320"/>
      <c r="F85" s="320"/>
      <c r="G85" s="320"/>
      <c r="H85" s="320"/>
      <c r="I85" s="320"/>
      <c r="J85" s="320"/>
      <c r="K85" s="320"/>
      <c r="L85" s="320"/>
      <c r="M85" s="320"/>
      <c r="N85" s="320"/>
      <c r="O85" s="320"/>
      <c r="P85" s="320"/>
      <c r="Q85" s="320"/>
      <c r="R85" s="320"/>
      <c r="S85" s="320"/>
      <c r="T85" s="320"/>
      <c r="U85" s="320"/>
      <c r="V85" s="320"/>
      <c r="W85" s="320"/>
      <c r="X85" s="320"/>
      <c r="Y85" s="320"/>
      <c r="Z85" s="323">
        <f>SUM(D85:Y85)</f>
        <v>0</v>
      </c>
      <c r="AA85" s="143"/>
      <c r="AB85" s="35"/>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BA85" s="73">
        <f>+Z85-SUM(D85:Y85)</f>
        <v>0</v>
      </c>
      <c r="BC85" s="73">
        <f>+IF(OR((D85&gt;'A2'!D115),(D85&lt;'A2'!D116)),111,0)</f>
        <v>0</v>
      </c>
      <c r="BD85" s="73">
        <f>+IF(OR((E85&gt;'A2'!E115),(E85&lt;'A2'!E116)),111,0)</f>
        <v>0</v>
      </c>
      <c r="BE85" s="73">
        <f>+IF(OR((F85&gt;'A2'!F115),(F85&lt;'A2'!F116)),111,0)</f>
        <v>0</v>
      </c>
      <c r="BF85" s="73">
        <f>+IF(OR((G85&gt;'A2'!G115),(G85&lt;'A2'!G116)),111,0)</f>
        <v>0</v>
      </c>
      <c r="BG85" s="73">
        <f>+IF(OR((H85&gt;'A2'!H115),(H85&lt;'A2'!H116)),111,0)</f>
        <v>0</v>
      </c>
      <c r="BH85" s="73">
        <f>+IF(OR((I85&gt;'A2'!I115),(I85&lt;'A2'!I116)),111,0)</f>
        <v>0</v>
      </c>
      <c r="BI85" s="73">
        <f>+IF(OR((J85&gt;'A2'!J115),(J85&lt;'A2'!J116)),111,0)</f>
        <v>0</v>
      </c>
      <c r="BJ85" s="73">
        <f>+IF(OR((K85&gt;'A2'!K115),(K85&lt;'A2'!K116)),111,0)</f>
        <v>0</v>
      </c>
      <c r="BK85" s="73">
        <f>+IF(OR((L85&gt;'A2'!L115),(L85&lt;'A2'!L116)),111,0)</f>
        <v>0</v>
      </c>
      <c r="BL85" s="73">
        <f>+IF(OR((M85&gt;'A2'!M115),(M85&lt;'A2'!M116)),111,0)</f>
        <v>0</v>
      </c>
      <c r="BM85" s="73">
        <f>+IF(OR((N85&gt;'A2'!N115),(N85&lt;'A2'!N116)),111,0)</f>
        <v>0</v>
      </c>
      <c r="BN85" s="73">
        <f>+IF(OR((O85&gt;'A2'!O115),(O85&lt;'A2'!O116)),111,0)</f>
        <v>0</v>
      </c>
      <c r="BO85" s="73">
        <f>+IF(OR((P85&gt;'A2'!P115),(P85&lt;'A2'!P116)),111,0)</f>
        <v>0</v>
      </c>
      <c r="BP85" s="73">
        <f>+IF(OR((Q85&gt;'A2'!Q115),(Q85&lt;'A2'!Q116)),111,0)</f>
        <v>0</v>
      </c>
      <c r="BQ85" s="73">
        <f>+IF(OR((R85&gt;'A2'!R115),(R85&lt;'A2'!R116)),111,0)</f>
        <v>0</v>
      </c>
      <c r="BR85" s="73">
        <f>+IF(OR((S85&gt;'A2'!S115),(S85&lt;'A2'!S116)),111,0)</f>
        <v>0</v>
      </c>
      <c r="BS85" s="73">
        <f>+IF(OR((T85&gt;'A2'!T115),(T85&lt;'A2'!T116)),111,0)</f>
        <v>0</v>
      </c>
      <c r="BT85" s="73">
        <f>+IF(OR((U85&gt;'A2'!U115),(U85&lt;'A2'!U116)),111,0)</f>
        <v>0</v>
      </c>
      <c r="BU85" s="73">
        <f>+IF(OR((V85&gt;'A2'!V115),(V85&lt;'A2'!V116)),111,0)</f>
        <v>0</v>
      </c>
      <c r="BV85" s="73">
        <f>+IF(OR((W85&gt;'A2'!W115),(W85&lt;'A2'!W116)),111,0)</f>
        <v>0</v>
      </c>
      <c r="BW85" s="73">
        <f>+IF(OR((X85&gt;'A2'!X115),(X85&lt;'A2'!X116)),111,0)</f>
        <v>0</v>
      </c>
      <c r="BX85" s="73">
        <f>+IF(OR((Y85&gt;'A2'!Y115),(Y85&lt;'A2'!Y116)),111,0)</f>
        <v>0</v>
      </c>
      <c r="BY85" s="73">
        <f>+IF(OR((Z85&gt;'A2'!Z115),(Z85&lt;'A2'!Z116)),111,0)</f>
        <v>0</v>
      </c>
    </row>
    <row r="86" spans="2:77" s="36" customFormat="1" ht="17.100000000000001" customHeight="1">
      <c r="B86" s="444"/>
      <c r="C86" s="183" t="s">
        <v>11</v>
      </c>
      <c r="D86" s="320"/>
      <c r="E86" s="320"/>
      <c r="F86" s="320"/>
      <c r="G86" s="320"/>
      <c r="H86" s="320"/>
      <c r="I86" s="320"/>
      <c r="J86" s="320"/>
      <c r="K86" s="320"/>
      <c r="L86" s="320"/>
      <c r="M86" s="320"/>
      <c r="N86" s="320"/>
      <c r="O86" s="320"/>
      <c r="P86" s="320"/>
      <c r="Q86" s="320"/>
      <c r="R86" s="320"/>
      <c r="S86" s="320"/>
      <c r="T86" s="320"/>
      <c r="U86" s="320"/>
      <c r="V86" s="320"/>
      <c r="W86" s="320"/>
      <c r="X86" s="320"/>
      <c r="Y86" s="320"/>
      <c r="Z86" s="323">
        <f t="shared" ref="Z86:Z92" si="40">SUM(D86:Y86)</f>
        <v>0</v>
      </c>
      <c r="AA86" s="143"/>
      <c r="AB86" s="35"/>
      <c r="AC86" s="73">
        <f t="shared" ref="AC86:AY86" si="41">+D86-SUM(D87:D92)</f>
        <v>0</v>
      </c>
      <c r="AD86" s="73">
        <f t="shared" si="41"/>
        <v>0</v>
      </c>
      <c r="AE86" s="73">
        <f t="shared" si="41"/>
        <v>0</v>
      </c>
      <c r="AF86" s="73">
        <f t="shared" si="41"/>
        <v>0</v>
      </c>
      <c r="AG86" s="73">
        <f t="shared" si="41"/>
        <v>0</v>
      </c>
      <c r="AH86" s="73">
        <f t="shared" si="41"/>
        <v>0</v>
      </c>
      <c r="AI86" s="73">
        <f t="shared" si="41"/>
        <v>0</v>
      </c>
      <c r="AJ86" s="73">
        <f t="shared" si="41"/>
        <v>0</v>
      </c>
      <c r="AK86" s="73">
        <f t="shared" si="41"/>
        <v>0</v>
      </c>
      <c r="AL86" s="73">
        <f t="shared" si="41"/>
        <v>0</v>
      </c>
      <c r="AM86" s="73">
        <f t="shared" si="41"/>
        <v>0</v>
      </c>
      <c r="AN86" s="73">
        <f t="shared" si="41"/>
        <v>0</v>
      </c>
      <c r="AO86" s="73">
        <f t="shared" si="41"/>
        <v>0</v>
      </c>
      <c r="AP86" s="73">
        <f t="shared" si="41"/>
        <v>0</v>
      </c>
      <c r="AQ86" s="73">
        <f t="shared" si="41"/>
        <v>0</v>
      </c>
      <c r="AR86" s="73">
        <f t="shared" si="41"/>
        <v>0</v>
      </c>
      <c r="AS86" s="73">
        <f t="shared" si="41"/>
        <v>0</v>
      </c>
      <c r="AT86" s="73">
        <f t="shared" si="41"/>
        <v>0</v>
      </c>
      <c r="AU86" s="73">
        <f t="shared" si="41"/>
        <v>0</v>
      </c>
      <c r="AV86" s="73">
        <f t="shared" si="41"/>
        <v>0</v>
      </c>
      <c r="AW86" s="73">
        <f t="shared" si="41"/>
        <v>0</v>
      </c>
      <c r="AX86" s="73">
        <f t="shared" si="41"/>
        <v>0</v>
      </c>
      <c r="AY86" s="73">
        <f t="shared" si="41"/>
        <v>0</v>
      </c>
      <c r="BA86" s="73">
        <f t="shared" ref="BA86:BA93" si="42">+Z86-SUM(D86:Y86)</f>
        <v>0</v>
      </c>
      <c r="BC86" s="73">
        <f>+IF(OR((D86&gt;'A2'!D118),(D86&lt;'A2'!D119)),111,0)</f>
        <v>0</v>
      </c>
      <c r="BD86" s="73">
        <f>+IF(OR((E86&gt;'A2'!E118),(E86&lt;'A2'!E119)),111,0)</f>
        <v>0</v>
      </c>
      <c r="BE86" s="73">
        <f>+IF(OR((F86&gt;'A2'!F118),(F86&lt;'A2'!F119)),111,0)</f>
        <v>0</v>
      </c>
      <c r="BF86" s="73">
        <f>+IF(OR((G86&gt;'A2'!G118),(G86&lt;'A2'!G119)),111,0)</f>
        <v>0</v>
      </c>
      <c r="BG86" s="73">
        <f>+IF(OR((H86&gt;'A2'!H118),(H86&lt;'A2'!H119)),111,0)</f>
        <v>0</v>
      </c>
      <c r="BH86" s="73">
        <f>+IF(OR((I86&gt;'A2'!I118),(I86&lt;'A2'!I119)),111,0)</f>
        <v>0</v>
      </c>
      <c r="BI86" s="73">
        <f>+IF(OR((J86&gt;'A2'!J118),(J86&lt;'A2'!J119)),111,0)</f>
        <v>0</v>
      </c>
      <c r="BJ86" s="73">
        <f>+IF(OR((K86&gt;'A2'!K118),(K86&lt;'A2'!K119)),111,0)</f>
        <v>0</v>
      </c>
      <c r="BK86" s="73">
        <f>+IF(OR((L86&gt;'A2'!L118),(L86&lt;'A2'!L119)),111,0)</f>
        <v>0</v>
      </c>
      <c r="BL86" s="73">
        <f>+IF(OR((M86&gt;'A2'!M118),(M86&lt;'A2'!M119)),111,0)</f>
        <v>0</v>
      </c>
      <c r="BM86" s="73">
        <f>+IF(OR((N86&gt;'A2'!N118),(N86&lt;'A2'!N119)),111,0)</f>
        <v>0</v>
      </c>
      <c r="BN86" s="73">
        <f>+IF(OR((O86&gt;'A2'!O118),(O86&lt;'A2'!O119)),111,0)</f>
        <v>0</v>
      </c>
      <c r="BO86" s="73">
        <f>+IF(OR((P86&gt;'A2'!P118),(P86&lt;'A2'!P119)),111,0)</f>
        <v>0</v>
      </c>
      <c r="BP86" s="73">
        <f>+IF(OR((Q86&gt;'A2'!Q118),(Q86&lt;'A2'!Q119)),111,0)</f>
        <v>0</v>
      </c>
      <c r="BQ86" s="73">
        <f>+IF(OR((R86&gt;'A2'!R118),(R86&lt;'A2'!R119)),111,0)</f>
        <v>0</v>
      </c>
      <c r="BR86" s="73">
        <f>+IF(OR((S86&gt;'A2'!S118),(S86&lt;'A2'!S119)),111,0)</f>
        <v>0</v>
      </c>
      <c r="BS86" s="73">
        <f>+IF(OR((T86&gt;'A2'!T118),(T86&lt;'A2'!T119)),111,0)</f>
        <v>0</v>
      </c>
      <c r="BT86" s="73">
        <f>+IF(OR((U86&gt;'A2'!U118),(U86&lt;'A2'!U119)),111,0)</f>
        <v>0</v>
      </c>
      <c r="BU86" s="73">
        <f>+IF(OR((V86&gt;'A2'!V118),(V86&lt;'A2'!V119)),111,0)</f>
        <v>0</v>
      </c>
      <c r="BV86" s="73">
        <f>+IF(OR((W86&gt;'A2'!W118),(W86&lt;'A2'!W119)),111,0)</f>
        <v>0</v>
      </c>
      <c r="BW86" s="73">
        <f>+IF(OR((X86&gt;'A2'!X118),(X86&lt;'A2'!X119)),111,0)</f>
        <v>0</v>
      </c>
      <c r="BX86" s="73">
        <f>+IF(OR((Y86&gt;'A2'!Y118),(Y86&lt;'A2'!Y119)),111,0)</f>
        <v>0</v>
      </c>
      <c r="BY86" s="73">
        <f>+IF(OR((Z86&gt;'A2'!Z118),(Z86&lt;'A2'!Z119)),111,0)</f>
        <v>0</v>
      </c>
    </row>
    <row r="87" spans="2:77" s="40" customFormat="1" ht="17.100000000000001" customHeight="1">
      <c r="B87" s="446"/>
      <c r="C87" s="447" t="s">
        <v>105</v>
      </c>
      <c r="D87" s="324"/>
      <c r="E87" s="324"/>
      <c r="F87" s="324"/>
      <c r="G87" s="324"/>
      <c r="H87" s="324"/>
      <c r="I87" s="324"/>
      <c r="J87" s="324"/>
      <c r="K87" s="324"/>
      <c r="L87" s="324"/>
      <c r="M87" s="324"/>
      <c r="N87" s="324"/>
      <c r="O87" s="324"/>
      <c r="P87" s="324"/>
      <c r="Q87" s="324"/>
      <c r="R87" s="324"/>
      <c r="S87" s="324"/>
      <c r="T87" s="324"/>
      <c r="U87" s="324"/>
      <c r="V87" s="324"/>
      <c r="W87" s="324"/>
      <c r="X87" s="324"/>
      <c r="Y87" s="324"/>
      <c r="Z87" s="323">
        <f t="shared" si="40"/>
        <v>0</v>
      </c>
      <c r="AA87" s="144"/>
      <c r="AB87" s="39"/>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BA87" s="75">
        <f t="shared" si="42"/>
        <v>0</v>
      </c>
      <c r="BC87" s="75">
        <f>+IF((D87&gt;'A2'!D121),111,0)</f>
        <v>0</v>
      </c>
      <c r="BD87" s="75">
        <f>+IF((E87&gt;'A2'!E121),111,0)</f>
        <v>0</v>
      </c>
      <c r="BE87" s="75">
        <f>+IF((F87&gt;'A2'!F121),111,0)</f>
        <v>0</v>
      </c>
      <c r="BF87" s="75">
        <f>+IF((G87&gt;'A2'!G121),111,0)</f>
        <v>0</v>
      </c>
      <c r="BG87" s="75">
        <f>+IF((H87&gt;'A2'!H121),111,0)</f>
        <v>0</v>
      </c>
      <c r="BH87" s="75">
        <f>+IF((I87&gt;'A2'!I121),111,0)</f>
        <v>0</v>
      </c>
      <c r="BI87" s="75">
        <f>+IF((J87&gt;'A2'!J121),111,0)</f>
        <v>0</v>
      </c>
      <c r="BJ87" s="75">
        <f>+IF((K87&gt;'A2'!K121),111,0)</f>
        <v>0</v>
      </c>
      <c r="BK87" s="75">
        <f>+IF((L87&gt;'A2'!L121),111,0)</f>
        <v>0</v>
      </c>
      <c r="BL87" s="75">
        <f>+IF((M87&gt;'A2'!M121),111,0)</f>
        <v>0</v>
      </c>
      <c r="BM87" s="75">
        <f>+IF((N87&gt;'A2'!N121),111,0)</f>
        <v>0</v>
      </c>
      <c r="BN87" s="75">
        <f>+IF((O87&gt;'A2'!O121),111,0)</f>
        <v>0</v>
      </c>
      <c r="BO87" s="75">
        <f>+IF((P87&gt;'A2'!P121),111,0)</f>
        <v>0</v>
      </c>
      <c r="BP87" s="75">
        <f>+IF((Q87&gt;'A2'!Q121),111,0)</f>
        <v>0</v>
      </c>
      <c r="BQ87" s="75">
        <f>+IF((R87&gt;'A2'!R121),111,0)</f>
        <v>0</v>
      </c>
      <c r="BR87" s="75">
        <f>+IF((S87&gt;'A2'!S121),111,0)</f>
        <v>0</v>
      </c>
      <c r="BS87" s="75">
        <f>+IF((T87&gt;'A2'!T121),111,0)</f>
        <v>0</v>
      </c>
      <c r="BT87" s="75">
        <f>+IF((U87&gt;'A2'!U121),111,0)</f>
        <v>0</v>
      </c>
      <c r="BU87" s="75">
        <f>+IF((V87&gt;'A2'!V121),111,0)</f>
        <v>0</v>
      </c>
      <c r="BV87" s="75">
        <f>+IF((W87&gt;'A2'!W121),111,0)</f>
        <v>0</v>
      </c>
      <c r="BW87" s="75">
        <f>+IF((X87&gt;'A2'!X121),111,0)</f>
        <v>0</v>
      </c>
      <c r="BX87" s="75">
        <f>+IF((Y87&gt;'A2'!Y121),111,0)</f>
        <v>0</v>
      </c>
      <c r="BY87" s="75">
        <f>+IF((Z87&gt;'A2'!Z121),111,0)</f>
        <v>0</v>
      </c>
    </row>
    <row r="88" spans="2:77" s="36" customFormat="1" ht="17.100000000000001" customHeight="1">
      <c r="B88" s="445"/>
      <c r="C88" s="198" t="s">
        <v>75</v>
      </c>
      <c r="D88" s="320"/>
      <c r="E88" s="320"/>
      <c r="F88" s="320"/>
      <c r="G88" s="320"/>
      <c r="H88" s="320"/>
      <c r="I88" s="320"/>
      <c r="J88" s="320"/>
      <c r="K88" s="320"/>
      <c r="L88" s="320"/>
      <c r="M88" s="320"/>
      <c r="N88" s="320"/>
      <c r="O88" s="320"/>
      <c r="P88" s="320"/>
      <c r="Q88" s="320"/>
      <c r="R88" s="320"/>
      <c r="S88" s="320"/>
      <c r="T88" s="320"/>
      <c r="U88" s="320"/>
      <c r="V88" s="320"/>
      <c r="W88" s="320"/>
      <c r="X88" s="320"/>
      <c r="Y88" s="320"/>
      <c r="Z88" s="323">
        <f t="shared" si="40"/>
        <v>0</v>
      </c>
      <c r="AA88" s="143"/>
      <c r="AB88" s="35"/>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BA88" s="73">
        <f t="shared" si="42"/>
        <v>0</v>
      </c>
      <c r="BC88" s="73">
        <f>+IF((D88&gt;'A2'!D122),111,0)</f>
        <v>0</v>
      </c>
      <c r="BD88" s="73">
        <f>+IF((E88&gt;'A2'!E122),111,0)</f>
        <v>0</v>
      </c>
      <c r="BE88" s="73">
        <f>+IF((F88&gt;'A2'!F122),111,0)</f>
        <v>0</v>
      </c>
      <c r="BF88" s="73">
        <f>+IF((G88&gt;'A2'!G122),111,0)</f>
        <v>0</v>
      </c>
      <c r="BG88" s="73">
        <f>+IF((H88&gt;'A2'!H122),111,0)</f>
        <v>0</v>
      </c>
      <c r="BH88" s="73">
        <f>+IF((I88&gt;'A2'!I122),111,0)</f>
        <v>0</v>
      </c>
      <c r="BI88" s="73">
        <f>+IF((J88&gt;'A2'!J122),111,0)</f>
        <v>0</v>
      </c>
      <c r="BJ88" s="73">
        <f>+IF((K88&gt;'A2'!K122),111,0)</f>
        <v>0</v>
      </c>
      <c r="BK88" s="73">
        <f>+IF((L88&gt;'A2'!L122),111,0)</f>
        <v>0</v>
      </c>
      <c r="BL88" s="73">
        <f>+IF((M88&gt;'A2'!M122),111,0)</f>
        <v>0</v>
      </c>
      <c r="BM88" s="73">
        <f>+IF((N88&gt;'A2'!N122),111,0)</f>
        <v>0</v>
      </c>
      <c r="BN88" s="73">
        <f>+IF((O88&gt;'A2'!O122),111,0)</f>
        <v>0</v>
      </c>
      <c r="BO88" s="73">
        <f>+IF((P88&gt;'A2'!P122),111,0)</f>
        <v>0</v>
      </c>
      <c r="BP88" s="73">
        <f>+IF((Q88&gt;'A2'!Q122),111,0)</f>
        <v>0</v>
      </c>
      <c r="BQ88" s="73">
        <f>+IF((R88&gt;'A2'!R122),111,0)</f>
        <v>0</v>
      </c>
      <c r="BR88" s="73">
        <f>+IF((S88&gt;'A2'!S122),111,0)</f>
        <v>0</v>
      </c>
      <c r="BS88" s="73">
        <f>+IF((T88&gt;'A2'!T122),111,0)</f>
        <v>0</v>
      </c>
      <c r="BT88" s="73">
        <f>+IF((U88&gt;'A2'!U122),111,0)</f>
        <v>0</v>
      </c>
      <c r="BU88" s="73">
        <f>+IF((V88&gt;'A2'!V122),111,0)</f>
        <v>0</v>
      </c>
      <c r="BV88" s="73">
        <f>+IF((W88&gt;'A2'!W122),111,0)</f>
        <v>0</v>
      </c>
      <c r="BW88" s="73">
        <f>+IF((X88&gt;'A2'!X122),111,0)</f>
        <v>0</v>
      </c>
      <c r="BX88" s="73">
        <f>+IF((Y88&gt;'A2'!Y122),111,0)</f>
        <v>0</v>
      </c>
      <c r="BY88" s="73">
        <f>+IF((Z88&gt;'A2'!Z122),111,0)</f>
        <v>0</v>
      </c>
    </row>
    <row r="89" spans="2:77" s="36" customFormat="1" ht="17.100000000000001" customHeight="1">
      <c r="B89" s="445"/>
      <c r="C89" s="198" t="s">
        <v>190</v>
      </c>
      <c r="D89" s="320"/>
      <c r="E89" s="320"/>
      <c r="F89" s="320"/>
      <c r="G89" s="320"/>
      <c r="H89" s="320"/>
      <c r="I89" s="320"/>
      <c r="J89" s="320"/>
      <c r="K89" s="320"/>
      <c r="L89" s="320"/>
      <c r="M89" s="320"/>
      <c r="N89" s="320"/>
      <c r="O89" s="320"/>
      <c r="P89" s="320"/>
      <c r="Q89" s="320"/>
      <c r="R89" s="320"/>
      <c r="S89" s="320"/>
      <c r="T89" s="320"/>
      <c r="U89" s="320"/>
      <c r="V89" s="320"/>
      <c r="W89" s="320"/>
      <c r="X89" s="320"/>
      <c r="Y89" s="320"/>
      <c r="Z89" s="323">
        <f t="shared" si="40"/>
        <v>0</v>
      </c>
      <c r="AA89" s="143"/>
      <c r="AB89" s="35"/>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BA89" s="73">
        <f t="shared" si="42"/>
        <v>0</v>
      </c>
      <c r="BC89" s="73">
        <f>+IF((D89&gt;'A2'!D123),111,0)</f>
        <v>0</v>
      </c>
      <c r="BD89" s="73">
        <f>+IF((E89&gt;'A2'!E123),111,0)</f>
        <v>0</v>
      </c>
      <c r="BE89" s="73">
        <f>+IF((F89&gt;'A2'!F123),111,0)</f>
        <v>0</v>
      </c>
      <c r="BF89" s="73">
        <f>+IF((G89&gt;'A2'!G123),111,0)</f>
        <v>0</v>
      </c>
      <c r="BG89" s="73">
        <f>+IF((H89&gt;'A2'!H123),111,0)</f>
        <v>0</v>
      </c>
      <c r="BH89" s="73">
        <f>+IF((I89&gt;'A2'!I123),111,0)</f>
        <v>0</v>
      </c>
      <c r="BI89" s="73">
        <f>+IF((J89&gt;'A2'!J123),111,0)</f>
        <v>0</v>
      </c>
      <c r="BJ89" s="73">
        <f>+IF((K89&gt;'A2'!K123),111,0)</f>
        <v>0</v>
      </c>
      <c r="BK89" s="73">
        <f>+IF((L89&gt;'A2'!L123),111,0)</f>
        <v>0</v>
      </c>
      <c r="BL89" s="73">
        <f>+IF((M89&gt;'A2'!M123),111,0)</f>
        <v>0</v>
      </c>
      <c r="BM89" s="73">
        <f>+IF((N89&gt;'A2'!N123),111,0)</f>
        <v>0</v>
      </c>
      <c r="BN89" s="73">
        <f>+IF((O89&gt;'A2'!O123),111,0)</f>
        <v>0</v>
      </c>
      <c r="BO89" s="73">
        <f>+IF((P89&gt;'A2'!P123),111,0)</f>
        <v>0</v>
      </c>
      <c r="BP89" s="73">
        <f>+IF((Q89&gt;'A2'!Q123),111,0)</f>
        <v>0</v>
      </c>
      <c r="BQ89" s="73">
        <f>+IF((R89&gt;'A2'!R123),111,0)</f>
        <v>0</v>
      </c>
      <c r="BR89" s="73">
        <f>+IF((S89&gt;'A2'!S123),111,0)</f>
        <v>0</v>
      </c>
      <c r="BS89" s="73">
        <f>+IF((T89&gt;'A2'!T123),111,0)</f>
        <v>0</v>
      </c>
      <c r="BT89" s="73">
        <f>+IF((U89&gt;'A2'!U123),111,0)</f>
        <v>0</v>
      </c>
      <c r="BU89" s="73">
        <f>+IF((V89&gt;'A2'!V123),111,0)</f>
        <v>0</v>
      </c>
      <c r="BV89" s="73">
        <f>+IF((W89&gt;'A2'!W123),111,0)</f>
        <v>0</v>
      </c>
      <c r="BW89" s="73">
        <f>+IF((X89&gt;'A2'!X123),111,0)</f>
        <v>0</v>
      </c>
      <c r="BX89" s="73">
        <f>+IF((Y89&gt;'A2'!Y123),111,0)</f>
        <v>0</v>
      </c>
      <c r="BY89" s="73">
        <f>+IF((Z89&gt;'A2'!Z123),111,0)</f>
        <v>0</v>
      </c>
    </row>
    <row r="90" spans="2:77" s="36" customFormat="1" ht="17.100000000000001" customHeight="1">
      <c r="B90" s="445"/>
      <c r="C90" s="198" t="s">
        <v>106</v>
      </c>
      <c r="D90" s="320"/>
      <c r="E90" s="320"/>
      <c r="F90" s="320"/>
      <c r="G90" s="320"/>
      <c r="H90" s="320"/>
      <c r="I90" s="320"/>
      <c r="J90" s="320"/>
      <c r="K90" s="320"/>
      <c r="L90" s="320"/>
      <c r="M90" s="320"/>
      <c r="N90" s="320"/>
      <c r="O90" s="320"/>
      <c r="P90" s="320"/>
      <c r="Q90" s="320"/>
      <c r="R90" s="320"/>
      <c r="S90" s="320"/>
      <c r="T90" s="320"/>
      <c r="U90" s="320"/>
      <c r="V90" s="320"/>
      <c r="W90" s="320"/>
      <c r="X90" s="320"/>
      <c r="Y90" s="320"/>
      <c r="Z90" s="323">
        <f t="shared" si="40"/>
        <v>0</v>
      </c>
      <c r="AA90" s="143"/>
      <c r="AB90" s="35"/>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BA90" s="73">
        <f t="shared" si="42"/>
        <v>0</v>
      </c>
      <c r="BC90" s="73">
        <f>+IF((D90&gt;'A2'!D124),111,0)</f>
        <v>0</v>
      </c>
      <c r="BD90" s="73">
        <f>+IF((E90&gt;'A2'!E124),111,0)</f>
        <v>0</v>
      </c>
      <c r="BE90" s="73">
        <f>+IF((F90&gt;'A2'!F124),111,0)</f>
        <v>0</v>
      </c>
      <c r="BF90" s="73">
        <f>+IF((G90&gt;'A2'!G124),111,0)</f>
        <v>0</v>
      </c>
      <c r="BG90" s="73">
        <f>+IF((H90&gt;'A2'!H124),111,0)</f>
        <v>0</v>
      </c>
      <c r="BH90" s="73">
        <f>+IF((I90&gt;'A2'!I124),111,0)</f>
        <v>0</v>
      </c>
      <c r="BI90" s="73">
        <f>+IF((J90&gt;'A2'!J124),111,0)</f>
        <v>0</v>
      </c>
      <c r="BJ90" s="73">
        <f>+IF((K90&gt;'A2'!K124),111,0)</f>
        <v>0</v>
      </c>
      <c r="BK90" s="73">
        <f>+IF((L90&gt;'A2'!L124),111,0)</f>
        <v>0</v>
      </c>
      <c r="BL90" s="73">
        <f>+IF((M90&gt;'A2'!M124),111,0)</f>
        <v>0</v>
      </c>
      <c r="BM90" s="73">
        <f>+IF((N90&gt;'A2'!N124),111,0)</f>
        <v>0</v>
      </c>
      <c r="BN90" s="73">
        <f>+IF((O90&gt;'A2'!O124),111,0)</f>
        <v>0</v>
      </c>
      <c r="BO90" s="73">
        <f>+IF((P90&gt;'A2'!P124),111,0)</f>
        <v>0</v>
      </c>
      <c r="BP90" s="73">
        <f>+IF((Q90&gt;'A2'!Q124),111,0)</f>
        <v>0</v>
      </c>
      <c r="BQ90" s="73">
        <f>+IF((R90&gt;'A2'!R124),111,0)</f>
        <v>0</v>
      </c>
      <c r="BR90" s="73">
        <f>+IF((S90&gt;'A2'!S124),111,0)</f>
        <v>0</v>
      </c>
      <c r="BS90" s="73">
        <f>+IF((T90&gt;'A2'!T124),111,0)</f>
        <v>0</v>
      </c>
      <c r="BT90" s="73">
        <f>+IF((U90&gt;'A2'!U124),111,0)</f>
        <v>0</v>
      </c>
      <c r="BU90" s="73">
        <f>+IF((V90&gt;'A2'!V124),111,0)</f>
        <v>0</v>
      </c>
      <c r="BV90" s="73">
        <f>+IF((W90&gt;'A2'!W124),111,0)</f>
        <v>0</v>
      </c>
      <c r="BW90" s="73">
        <f>+IF((X90&gt;'A2'!X124),111,0)</f>
        <v>0</v>
      </c>
      <c r="BX90" s="73">
        <f>+IF((Y90&gt;'A2'!Y124),111,0)</f>
        <v>0</v>
      </c>
      <c r="BY90" s="73">
        <f>+IF((Z90&gt;'A2'!Z124),111,0)</f>
        <v>0</v>
      </c>
    </row>
    <row r="91" spans="2:77" s="36" customFormat="1" ht="17.100000000000001" customHeight="1">
      <c r="B91" s="445"/>
      <c r="C91" s="451" t="s">
        <v>53</v>
      </c>
      <c r="D91" s="320"/>
      <c r="E91" s="320"/>
      <c r="F91" s="320"/>
      <c r="G91" s="320"/>
      <c r="H91" s="320"/>
      <c r="I91" s="320"/>
      <c r="J91" s="320"/>
      <c r="K91" s="320"/>
      <c r="L91" s="320"/>
      <c r="M91" s="320"/>
      <c r="N91" s="320"/>
      <c r="O91" s="320"/>
      <c r="P91" s="320"/>
      <c r="Q91" s="320"/>
      <c r="R91" s="320"/>
      <c r="S91" s="320"/>
      <c r="T91" s="320"/>
      <c r="U91" s="320"/>
      <c r="V91" s="320"/>
      <c r="W91" s="320"/>
      <c r="X91" s="320"/>
      <c r="Y91" s="320"/>
      <c r="Z91" s="323">
        <f t="shared" si="40"/>
        <v>0</v>
      </c>
      <c r="AA91" s="143"/>
      <c r="AB91" s="35"/>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BA91" s="73">
        <f t="shared" si="42"/>
        <v>0</v>
      </c>
      <c r="BC91" s="73">
        <f>+IF((D91&gt;'A2'!D125),111,0)</f>
        <v>0</v>
      </c>
      <c r="BD91" s="73">
        <f>+IF((E91&gt;'A2'!E125),111,0)</f>
        <v>0</v>
      </c>
      <c r="BE91" s="73">
        <f>+IF((F91&gt;'A2'!F125),111,0)</f>
        <v>0</v>
      </c>
      <c r="BF91" s="73">
        <f>+IF((G91&gt;'A2'!G125),111,0)</f>
        <v>0</v>
      </c>
      <c r="BG91" s="73">
        <f>+IF((H91&gt;'A2'!H125),111,0)</f>
        <v>0</v>
      </c>
      <c r="BH91" s="73">
        <f>+IF((I91&gt;'A2'!I125),111,0)</f>
        <v>0</v>
      </c>
      <c r="BI91" s="73">
        <f>+IF((J91&gt;'A2'!J125),111,0)</f>
        <v>0</v>
      </c>
      <c r="BJ91" s="73">
        <f>+IF((K91&gt;'A2'!K125),111,0)</f>
        <v>0</v>
      </c>
      <c r="BK91" s="73">
        <f>+IF((L91&gt;'A2'!L125),111,0)</f>
        <v>0</v>
      </c>
      <c r="BL91" s="73">
        <f>+IF((M91&gt;'A2'!M125),111,0)</f>
        <v>0</v>
      </c>
      <c r="BM91" s="73">
        <f>+IF((N91&gt;'A2'!N125),111,0)</f>
        <v>0</v>
      </c>
      <c r="BN91" s="73">
        <f>+IF((O91&gt;'A2'!O125),111,0)</f>
        <v>0</v>
      </c>
      <c r="BO91" s="73">
        <f>+IF((P91&gt;'A2'!P125),111,0)</f>
        <v>0</v>
      </c>
      <c r="BP91" s="73">
        <f>+IF((Q91&gt;'A2'!Q125),111,0)</f>
        <v>0</v>
      </c>
      <c r="BQ91" s="73">
        <f>+IF((R91&gt;'A2'!R125),111,0)</f>
        <v>0</v>
      </c>
      <c r="BR91" s="73">
        <f>+IF((S91&gt;'A2'!S125),111,0)</f>
        <v>0</v>
      </c>
      <c r="BS91" s="73">
        <f>+IF((T91&gt;'A2'!T125),111,0)</f>
        <v>0</v>
      </c>
      <c r="BT91" s="73">
        <f>+IF((U91&gt;'A2'!U125),111,0)</f>
        <v>0</v>
      </c>
      <c r="BU91" s="73">
        <f>+IF((V91&gt;'A2'!V125),111,0)</f>
        <v>0</v>
      </c>
      <c r="BV91" s="73">
        <f>+IF((W91&gt;'A2'!W125),111,0)</f>
        <v>0</v>
      </c>
      <c r="BW91" s="73">
        <f>+IF((X91&gt;'A2'!X125),111,0)</f>
        <v>0</v>
      </c>
      <c r="BX91" s="73">
        <f>+IF((Y91&gt;'A2'!Y125),111,0)</f>
        <v>0</v>
      </c>
      <c r="BY91" s="73">
        <f>+IF((Z91&gt;'A2'!Z125),111,0)</f>
        <v>0</v>
      </c>
    </row>
    <row r="92" spans="2:77" s="36" customFormat="1" ht="17.100000000000001" customHeight="1">
      <c r="B92" s="445"/>
      <c r="C92" s="448" t="s">
        <v>162</v>
      </c>
      <c r="D92" s="320"/>
      <c r="E92" s="320"/>
      <c r="F92" s="320"/>
      <c r="G92" s="320"/>
      <c r="H92" s="320"/>
      <c r="I92" s="320"/>
      <c r="J92" s="320"/>
      <c r="K92" s="320"/>
      <c r="L92" s="320"/>
      <c r="M92" s="320"/>
      <c r="N92" s="320"/>
      <c r="O92" s="320"/>
      <c r="P92" s="320"/>
      <c r="Q92" s="320"/>
      <c r="R92" s="320"/>
      <c r="S92" s="320"/>
      <c r="T92" s="320"/>
      <c r="U92" s="320"/>
      <c r="V92" s="320"/>
      <c r="W92" s="320"/>
      <c r="X92" s="320"/>
      <c r="Y92" s="320"/>
      <c r="Z92" s="323">
        <f t="shared" si="40"/>
        <v>0</v>
      </c>
      <c r="AA92" s="143"/>
      <c r="AB92" s="35"/>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BA92" s="73">
        <f t="shared" si="42"/>
        <v>0</v>
      </c>
      <c r="BC92" s="73">
        <f>+IF((D92&gt;'A2'!D126),111,0)</f>
        <v>0</v>
      </c>
      <c r="BD92" s="73">
        <f>+IF((E92&gt;'A2'!E126),111,0)</f>
        <v>0</v>
      </c>
      <c r="BE92" s="73">
        <f>+IF((F92&gt;'A2'!F126),111,0)</f>
        <v>0</v>
      </c>
      <c r="BF92" s="73">
        <f>+IF((G92&gt;'A2'!G126),111,0)</f>
        <v>0</v>
      </c>
      <c r="BG92" s="73">
        <f>+IF((H92&gt;'A2'!H126),111,0)</f>
        <v>0</v>
      </c>
      <c r="BH92" s="73">
        <f>+IF((I92&gt;'A2'!I126),111,0)</f>
        <v>0</v>
      </c>
      <c r="BI92" s="73">
        <f>+IF((J92&gt;'A2'!J126),111,0)</f>
        <v>0</v>
      </c>
      <c r="BJ92" s="73">
        <f>+IF((K92&gt;'A2'!K126),111,0)</f>
        <v>0</v>
      </c>
      <c r="BK92" s="73">
        <f>+IF((L92&gt;'A2'!L126),111,0)</f>
        <v>0</v>
      </c>
      <c r="BL92" s="73">
        <f>+IF((M92&gt;'A2'!M126),111,0)</f>
        <v>0</v>
      </c>
      <c r="BM92" s="73">
        <f>+IF((N92&gt;'A2'!N126),111,0)</f>
        <v>0</v>
      </c>
      <c r="BN92" s="73">
        <f>+IF((O92&gt;'A2'!O126),111,0)</f>
        <v>0</v>
      </c>
      <c r="BO92" s="73">
        <f>+IF((P92&gt;'A2'!P126),111,0)</f>
        <v>0</v>
      </c>
      <c r="BP92" s="73">
        <f>+IF((Q92&gt;'A2'!Q126),111,0)</f>
        <v>0</v>
      </c>
      <c r="BQ92" s="73">
        <f>+IF((R92&gt;'A2'!R126),111,0)</f>
        <v>0</v>
      </c>
      <c r="BR92" s="73">
        <f>+IF((S92&gt;'A2'!S126),111,0)</f>
        <v>0</v>
      </c>
      <c r="BS92" s="73">
        <f>+IF((T92&gt;'A2'!T126),111,0)</f>
        <v>0</v>
      </c>
      <c r="BT92" s="73">
        <f>+IF((U92&gt;'A2'!U126),111,0)</f>
        <v>0</v>
      </c>
      <c r="BU92" s="73">
        <f>+IF((V92&gt;'A2'!V126),111,0)</f>
        <v>0</v>
      </c>
      <c r="BV92" s="73">
        <f>+IF((W92&gt;'A2'!W126),111,0)</f>
        <v>0</v>
      </c>
      <c r="BW92" s="73">
        <f>+IF((X92&gt;'A2'!X126),111,0)</f>
        <v>0</v>
      </c>
      <c r="BX92" s="73">
        <f>+IF((Y92&gt;'A2'!Y126),111,0)</f>
        <v>0</v>
      </c>
      <c r="BY92" s="73">
        <f>+IF((Z92&gt;'A2'!Z126),111,0)</f>
        <v>0</v>
      </c>
    </row>
    <row r="93" spans="2:77" s="40" customFormat="1" ht="17.100000000000001" customHeight="1">
      <c r="B93" s="446"/>
      <c r="C93" s="195" t="s">
        <v>12</v>
      </c>
      <c r="D93" s="324"/>
      <c r="E93" s="324"/>
      <c r="F93" s="324"/>
      <c r="G93" s="324"/>
      <c r="H93" s="324"/>
      <c r="I93" s="324"/>
      <c r="J93" s="324"/>
      <c r="K93" s="324"/>
      <c r="L93" s="324"/>
      <c r="M93" s="324"/>
      <c r="N93" s="324"/>
      <c r="O93" s="324"/>
      <c r="P93" s="324"/>
      <c r="Q93" s="324"/>
      <c r="R93" s="324"/>
      <c r="S93" s="324"/>
      <c r="T93" s="324"/>
      <c r="U93" s="324"/>
      <c r="V93" s="324"/>
      <c r="W93" s="324"/>
      <c r="X93" s="324"/>
      <c r="Y93" s="324"/>
      <c r="Z93" s="323">
        <f t="shared" ref="Z93:Z100" si="43">SUM(D93:Y93)</f>
        <v>0</v>
      </c>
      <c r="AA93" s="143"/>
      <c r="AB93" s="39"/>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BA93" s="75">
        <f t="shared" si="42"/>
        <v>0</v>
      </c>
      <c r="BC93" s="73">
        <f>+IF(OR((D93&gt;'A2'!D127),(D93&lt;'A2'!D128)),111,0)</f>
        <v>0</v>
      </c>
      <c r="BD93" s="73">
        <f>+IF(OR((E93&gt;'A2'!E127),(E93&lt;'A2'!E128)),111,0)</f>
        <v>111</v>
      </c>
      <c r="BE93" s="73">
        <f>+IF(OR((F93&gt;'A2'!F127),(F93&lt;'A2'!F128)),111,0)</f>
        <v>0</v>
      </c>
      <c r="BF93" s="73">
        <f>+IF(OR((G93&gt;'A2'!G127),(G93&lt;'A2'!G128)),111,0)</f>
        <v>111</v>
      </c>
      <c r="BG93" s="73">
        <f>+IF(OR((H93&gt;'A2'!H127),(H93&lt;'A2'!H128)),111,0)</f>
        <v>0</v>
      </c>
      <c r="BH93" s="73">
        <f>+IF(OR((I93&gt;'A2'!I127),(I93&lt;'A2'!I128)),111,0)</f>
        <v>111</v>
      </c>
      <c r="BI93" s="73">
        <f>+IF(OR((J93&gt;'A2'!J127),(J93&lt;'A2'!J128)),111,0)</f>
        <v>111</v>
      </c>
      <c r="BJ93" s="73">
        <f>+IF(OR((K93&gt;'A2'!K127),(K93&lt;'A2'!K128)),111,0)</f>
        <v>0</v>
      </c>
      <c r="BK93" s="73">
        <f>+IF(OR((L93&gt;'A2'!L127),(L93&lt;'A2'!L128)),111,0)</f>
        <v>0</v>
      </c>
      <c r="BL93" s="73">
        <f>+IF(OR((M93&gt;'A2'!M127),(M93&lt;'A2'!M128)),111,0)</f>
        <v>111</v>
      </c>
      <c r="BM93" s="73">
        <f>+IF(OR((N93&gt;'A2'!N127),(N93&lt;'A2'!N128)),111,0)</f>
        <v>0</v>
      </c>
      <c r="BN93" s="73">
        <f>+IF(OR((O93&gt;'A2'!O127),(O93&lt;'A2'!O128)),111,0)</f>
        <v>0</v>
      </c>
      <c r="BO93" s="73">
        <f>+IF(OR((P93&gt;'A2'!P127),(P93&lt;'A2'!P128)),111,0)</f>
        <v>0</v>
      </c>
      <c r="BP93" s="73">
        <f>+IF(OR((Q93&gt;'A2'!Q127),(Q93&lt;'A2'!Q128)),111,0)</f>
        <v>0</v>
      </c>
      <c r="BQ93" s="73">
        <f>+IF(OR((R93&gt;'A2'!R127),(R93&lt;'A2'!R128)),111,0)</f>
        <v>0</v>
      </c>
      <c r="BR93" s="73">
        <f>+IF(OR((S93&gt;'A2'!S127),(S93&lt;'A2'!S128)),111,0)</f>
        <v>0</v>
      </c>
      <c r="BS93" s="73">
        <f>+IF(OR((T93&gt;'A2'!T127),(T93&lt;'A2'!T128)),111,0)</f>
        <v>0</v>
      </c>
      <c r="BT93" s="73">
        <f>+IF(OR((U93&gt;'A2'!U127),(U93&lt;'A2'!U128)),111,0)</f>
        <v>0</v>
      </c>
      <c r="BU93" s="73">
        <f>+IF(OR((V93&gt;'A2'!V127),(V93&lt;'A2'!V128)),111,0)</f>
        <v>0</v>
      </c>
      <c r="BV93" s="73">
        <f>+IF(OR((W93&gt;'A2'!W127),(W93&lt;'A2'!W128)),111,0)</f>
        <v>0</v>
      </c>
      <c r="BW93" s="73">
        <f>+IF(OR((X93&gt;'A2'!X127),(X93&lt;'A2'!X128)),111,0)</f>
        <v>0</v>
      </c>
      <c r="BX93" s="73">
        <f>+IF(OR((Y93&gt;'A2'!Y127),(Y93&lt;'A2'!Y128)),111,0)</f>
        <v>0</v>
      </c>
      <c r="BY93" s="73">
        <f>+IF(OR((Z93&gt;'A2'!Z127),(Z93&lt;'A2'!Z128)),111,0)</f>
        <v>111</v>
      </c>
    </row>
    <row r="94" spans="2:77" s="40" customFormat="1" ht="20.100000000000001" customHeight="1">
      <c r="B94" s="449"/>
      <c r="C94" s="195" t="s">
        <v>46</v>
      </c>
      <c r="D94" s="325">
        <f t="shared" ref="D94:Y94" si="44">SUM(D85:D86,D93)</f>
        <v>0</v>
      </c>
      <c r="E94" s="325">
        <f t="shared" si="44"/>
        <v>0</v>
      </c>
      <c r="F94" s="325">
        <f t="shared" si="44"/>
        <v>0</v>
      </c>
      <c r="G94" s="325">
        <f t="shared" si="44"/>
        <v>0</v>
      </c>
      <c r="H94" s="325">
        <f t="shared" si="44"/>
        <v>0</v>
      </c>
      <c r="I94" s="325">
        <f t="shared" si="44"/>
        <v>0</v>
      </c>
      <c r="J94" s="325">
        <f t="shared" si="44"/>
        <v>0</v>
      </c>
      <c r="K94" s="325">
        <f t="shared" si="44"/>
        <v>0</v>
      </c>
      <c r="L94" s="325">
        <f t="shared" si="44"/>
        <v>0</v>
      </c>
      <c r="M94" s="325">
        <f t="shared" si="44"/>
        <v>0</v>
      </c>
      <c r="N94" s="325">
        <f t="shared" si="44"/>
        <v>0</v>
      </c>
      <c r="O94" s="325">
        <f t="shared" si="44"/>
        <v>0</v>
      </c>
      <c r="P94" s="325">
        <f t="shared" si="44"/>
        <v>0</v>
      </c>
      <c r="Q94" s="325">
        <f t="shared" si="44"/>
        <v>0</v>
      </c>
      <c r="R94" s="325">
        <f t="shared" si="44"/>
        <v>0</v>
      </c>
      <c r="S94" s="325">
        <f t="shared" si="44"/>
        <v>0</v>
      </c>
      <c r="T94" s="325">
        <f t="shared" si="44"/>
        <v>0</v>
      </c>
      <c r="U94" s="325">
        <f t="shared" si="44"/>
        <v>0</v>
      </c>
      <c r="V94" s="325">
        <f t="shared" si="44"/>
        <v>0</v>
      </c>
      <c r="W94" s="325">
        <f t="shared" si="44"/>
        <v>0</v>
      </c>
      <c r="X94" s="325">
        <f t="shared" si="44"/>
        <v>0</v>
      </c>
      <c r="Y94" s="325">
        <f t="shared" si="44"/>
        <v>0</v>
      </c>
      <c r="Z94" s="323">
        <f t="shared" si="43"/>
        <v>0</v>
      </c>
      <c r="AA94" s="104"/>
      <c r="AB94" s="39"/>
      <c r="AC94" s="75">
        <f>+D94-D85-D86-D93</f>
        <v>0</v>
      </c>
      <c r="AD94" s="75">
        <f t="shared" ref="AD94:AY94" si="45">+E94-E85-E86-E93</f>
        <v>0</v>
      </c>
      <c r="AE94" s="75">
        <f t="shared" si="45"/>
        <v>0</v>
      </c>
      <c r="AF94" s="75">
        <f t="shared" si="45"/>
        <v>0</v>
      </c>
      <c r="AG94" s="75">
        <f t="shared" si="45"/>
        <v>0</v>
      </c>
      <c r="AH94" s="75">
        <f t="shared" si="45"/>
        <v>0</v>
      </c>
      <c r="AI94" s="75">
        <f t="shared" si="45"/>
        <v>0</v>
      </c>
      <c r="AJ94" s="75">
        <f t="shared" si="45"/>
        <v>0</v>
      </c>
      <c r="AK94" s="75">
        <f t="shared" si="45"/>
        <v>0</v>
      </c>
      <c r="AL94" s="75">
        <f t="shared" si="45"/>
        <v>0</v>
      </c>
      <c r="AM94" s="75">
        <f t="shared" si="45"/>
        <v>0</v>
      </c>
      <c r="AN94" s="75">
        <f t="shared" si="45"/>
        <v>0</v>
      </c>
      <c r="AO94" s="75">
        <f t="shared" si="45"/>
        <v>0</v>
      </c>
      <c r="AP94" s="75">
        <f t="shared" si="45"/>
        <v>0</v>
      </c>
      <c r="AQ94" s="75">
        <f t="shared" si="45"/>
        <v>0</v>
      </c>
      <c r="AR94" s="75">
        <f t="shared" si="45"/>
        <v>0</v>
      </c>
      <c r="AS94" s="75">
        <f t="shared" si="45"/>
        <v>0</v>
      </c>
      <c r="AT94" s="75">
        <f t="shared" si="45"/>
        <v>0</v>
      </c>
      <c r="AU94" s="75">
        <f t="shared" si="45"/>
        <v>0</v>
      </c>
      <c r="AV94" s="75">
        <f t="shared" si="45"/>
        <v>0</v>
      </c>
      <c r="AW94" s="75">
        <f t="shared" si="45"/>
        <v>0</v>
      </c>
      <c r="AX94" s="75">
        <f t="shared" si="45"/>
        <v>0</v>
      </c>
      <c r="AY94" s="75">
        <f t="shared" si="45"/>
        <v>0</v>
      </c>
      <c r="AZ94" s="105"/>
      <c r="BA94" s="73">
        <f t="shared" ref="BA94:BA100" si="46">+Z94-SUM(D94:Y94)</f>
        <v>0</v>
      </c>
      <c r="BC94" s="73">
        <f>+IF((D94&gt;'A2'!D130),111,0)</f>
        <v>0</v>
      </c>
      <c r="BD94" s="73">
        <f>+IF((E94&gt;'A2'!E130),111,0)</f>
        <v>0</v>
      </c>
      <c r="BE94" s="73">
        <f>+IF((F94&gt;'A2'!F130),111,0)</f>
        <v>0</v>
      </c>
      <c r="BF94" s="73">
        <f>+IF((G94&gt;'A2'!G130),111,0)</f>
        <v>0</v>
      </c>
      <c r="BG94" s="73">
        <f>+IF((H94&gt;'A2'!H130),111,0)</f>
        <v>0</v>
      </c>
      <c r="BH94" s="73">
        <f>+IF((I94&gt;'A2'!I130),111,0)</f>
        <v>0</v>
      </c>
      <c r="BI94" s="73">
        <f>+IF((J94&gt;'A2'!J130),111,0)</f>
        <v>0</v>
      </c>
      <c r="BJ94" s="73">
        <f>+IF((K94&gt;'A2'!K130),111,0)</f>
        <v>0</v>
      </c>
      <c r="BK94" s="73">
        <f>+IF((L94&gt;'A2'!L130),111,0)</f>
        <v>0</v>
      </c>
      <c r="BL94" s="73">
        <f>+IF((M94&gt;'A2'!M130),111,0)</f>
        <v>0</v>
      </c>
      <c r="BM94" s="73">
        <f>+IF((N94&gt;'A2'!N130),111,0)</f>
        <v>0</v>
      </c>
      <c r="BN94" s="73">
        <f>+IF((O94&gt;'A2'!O130),111,0)</f>
        <v>0</v>
      </c>
      <c r="BO94" s="73">
        <f>+IF((P94&gt;'A2'!P130),111,0)</f>
        <v>0</v>
      </c>
      <c r="BP94" s="73">
        <f>+IF((Q94&gt;'A2'!Q130),111,0)</f>
        <v>0</v>
      </c>
      <c r="BQ94" s="73">
        <f>+IF((R94&gt;'A2'!R130),111,0)</f>
        <v>0</v>
      </c>
      <c r="BR94" s="73">
        <f>+IF((S94&gt;'A2'!S130),111,0)</f>
        <v>0</v>
      </c>
      <c r="BS94" s="73">
        <f>+IF((T94&gt;'A2'!T130),111,0)</f>
        <v>0</v>
      </c>
      <c r="BT94" s="73">
        <f>+IF((U94&gt;'A2'!U130),111,0)</f>
        <v>0</v>
      </c>
      <c r="BU94" s="73">
        <f>+IF((V94&gt;'A2'!V130),111,0)</f>
        <v>0</v>
      </c>
      <c r="BV94" s="73">
        <f>+IF((W94&gt;'A2'!W130),111,0)</f>
        <v>0</v>
      </c>
      <c r="BW94" s="73">
        <f>+IF((X94&gt;'A2'!X130),111,0)</f>
        <v>0</v>
      </c>
      <c r="BX94" s="73">
        <f>+IF((Y94&gt;'A2'!Y130),111,0)</f>
        <v>0</v>
      </c>
      <c r="BY94" s="73">
        <f>+IF((Z94&gt;'A2'!Z130),111,0)</f>
        <v>0</v>
      </c>
    </row>
    <row r="95" spans="2:77" s="88" customFormat="1" ht="17.100000000000001" customHeight="1">
      <c r="B95" s="316"/>
      <c r="C95" s="317" t="s">
        <v>174</v>
      </c>
      <c r="D95" s="326"/>
      <c r="E95" s="326"/>
      <c r="F95" s="326"/>
      <c r="G95" s="326"/>
      <c r="H95" s="326"/>
      <c r="I95" s="326"/>
      <c r="J95" s="326"/>
      <c r="K95" s="326"/>
      <c r="L95" s="326"/>
      <c r="M95" s="326"/>
      <c r="N95" s="326"/>
      <c r="O95" s="326"/>
      <c r="P95" s="326"/>
      <c r="Q95" s="326"/>
      <c r="R95" s="326"/>
      <c r="S95" s="326"/>
      <c r="T95" s="326"/>
      <c r="U95" s="326"/>
      <c r="V95" s="326"/>
      <c r="W95" s="326"/>
      <c r="X95" s="326"/>
      <c r="Y95" s="326"/>
      <c r="Z95" s="327">
        <f t="shared" si="43"/>
        <v>0</v>
      </c>
      <c r="AA95" s="232"/>
      <c r="AB95" s="87"/>
      <c r="AC95" s="84">
        <f t="shared" ref="AC95:AY95" si="47">+IF((D95&gt;D94),111,0)</f>
        <v>0</v>
      </c>
      <c r="AD95" s="84">
        <f t="shared" si="47"/>
        <v>0</v>
      </c>
      <c r="AE95" s="84">
        <f t="shared" si="47"/>
        <v>0</v>
      </c>
      <c r="AF95" s="84">
        <f t="shared" si="47"/>
        <v>0</v>
      </c>
      <c r="AG95" s="84">
        <f t="shared" si="47"/>
        <v>0</v>
      </c>
      <c r="AH95" s="84">
        <f t="shared" si="47"/>
        <v>0</v>
      </c>
      <c r="AI95" s="84">
        <f t="shared" si="47"/>
        <v>0</v>
      </c>
      <c r="AJ95" s="84">
        <f t="shared" si="47"/>
        <v>0</v>
      </c>
      <c r="AK95" s="84">
        <f t="shared" si="47"/>
        <v>0</v>
      </c>
      <c r="AL95" s="84">
        <f t="shared" si="47"/>
        <v>0</v>
      </c>
      <c r="AM95" s="84">
        <f t="shared" si="47"/>
        <v>0</v>
      </c>
      <c r="AN95" s="84">
        <f t="shared" si="47"/>
        <v>0</v>
      </c>
      <c r="AO95" s="84">
        <f t="shared" si="47"/>
        <v>0</v>
      </c>
      <c r="AP95" s="84">
        <f t="shared" si="47"/>
        <v>0</v>
      </c>
      <c r="AQ95" s="84">
        <f t="shared" si="47"/>
        <v>0</v>
      </c>
      <c r="AR95" s="84">
        <f t="shared" si="47"/>
        <v>0</v>
      </c>
      <c r="AS95" s="84">
        <f t="shared" si="47"/>
        <v>0</v>
      </c>
      <c r="AT95" s="84">
        <f t="shared" si="47"/>
        <v>0</v>
      </c>
      <c r="AU95" s="84">
        <f t="shared" si="47"/>
        <v>0</v>
      </c>
      <c r="AV95" s="84">
        <f t="shared" si="47"/>
        <v>0</v>
      </c>
      <c r="AW95" s="84">
        <f t="shared" si="47"/>
        <v>0</v>
      </c>
      <c r="AX95" s="84">
        <f t="shared" si="47"/>
        <v>0</v>
      </c>
      <c r="AY95" s="84">
        <f t="shared" si="47"/>
        <v>0</v>
      </c>
      <c r="AZ95" s="232"/>
      <c r="BA95" s="84">
        <f t="shared" si="46"/>
        <v>0</v>
      </c>
      <c r="BC95" s="84">
        <f>+IF((D95&gt;'A2'!D131),111,0)</f>
        <v>0</v>
      </c>
      <c r="BD95" s="84">
        <f>+IF((E95&gt;'A2'!E131),111,0)</f>
        <v>0</v>
      </c>
      <c r="BE95" s="84">
        <f>+IF((F95&gt;'A2'!F131),111,0)</f>
        <v>0</v>
      </c>
      <c r="BF95" s="84">
        <f>+IF((G95&gt;'A2'!G131),111,0)</f>
        <v>0</v>
      </c>
      <c r="BG95" s="84">
        <f>+IF((H95&gt;'A2'!H131),111,0)</f>
        <v>0</v>
      </c>
      <c r="BH95" s="84">
        <f>+IF((I95&gt;'A2'!I131),111,0)</f>
        <v>0</v>
      </c>
      <c r="BI95" s="84">
        <f>+IF((J95&gt;'A2'!J131),111,0)</f>
        <v>0</v>
      </c>
      <c r="BJ95" s="84">
        <f>+IF((K95&gt;'A2'!K131),111,0)</f>
        <v>0</v>
      </c>
      <c r="BK95" s="84">
        <f>+IF((L95&gt;'A2'!L131),111,0)</f>
        <v>0</v>
      </c>
      <c r="BL95" s="84">
        <f>+IF((M95&gt;'A2'!M131),111,0)</f>
        <v>0</v>
      </c>
      <c r="BM95" s="84">
        <f>+IF((N95&gt;'A2'!N131),111,0)</f>
        <v>0</v>
      </c>
      <c r="BN95" s="84">
        <f>+IF((O95&gt;'A2'!O131),111,0)</f>
        <v>0</v>
      </c>
      <c r="BO95" s="84">
        <f>+IF((P95&gt;'A2'!P131),111,0)</f>
        <v>0</v>
      </c>
      <c r="BP95" s="84">
        <f>+IF((Q95&gt;'A2'!Q131),111,0)</f>
        <v>0</v>
      </c>
      <c r="BQ95" s="84">
        <f>+IF((R95&gt;'A2'!R131),111,0)</f>
        <v>0</v>
      </c>
      <c r="BR95" s="84">
        <f>+IF((S95&gt;'A2'!S131),111,0)</f>
        <v>0</v>
      </c>
      <c r="BS95" s="84">
        <f>+IF((T95&gt;'A2'!T131),111,0)</f>
        <v>0</v>
      </c>
      <c r="BT95" s="84">
        <f>+IF((U95&gt;'A2'!U131),111,0)</f>
        <v>0</v>
      </c>
      <c r="BU95" s="84">
        <f>+IF((V95&gt;'A2'!V131),111,0)</f>
        <v>0</v>
      </c>
      <c r="BV95" s="84">
        <f>+IF((W95&gt;'A2'!W131),111,0)</f>
        <v>0</v>
      </c>
      <c r="BW95" s="84">
        <f>+IF((X95&gt;'A2'!X131),111,0)</f>
        <v>0</v>
      </c>
      <c r="BX95" s="84">
        <f>+IF((Y95&gt;'A2'!Y131),111,0)</f>
        <v>0</v>
      </c>
      <c r="BY95" s="84">
        <f>+IF((Z95&gt;'A2'!Z131),111,0)</f>
        <v>0</v>
      </c>
    </row>
    <row r="96" spans="2:77" s="88" customFormat="1" ht="17.100000000000001" customHeight="1">
      <c r="B96" s="318"/>
      <c r="C96" s="319" t="s">
        <v>175</v>
      </c>
      <c r="D96" s="328"/>
      <c r="E96" s="328"/>
      <c r="F96" s="328"/>
      <c r="G96" s="328"/>
      <c r="H96" s="328"/>
      <c r="I96" s="328"/>
      <c r="J96" s="328"/>
      <c r="K96" s="328"/>
      <c r="L96" s="328"/>
      <c r="M96" s="328"/>
      <c r="N96" s="328"/>
      <c r="O96" s="328"/>
      <c r="P96" s="328"/>
      <c r="Q96" s="328"/>
      <c r="R96" s="328"/>
      <c r="S96" s="328"/>
      <c r="T96" s="328"/>
      <c r="U96" s="328"/>
      <c r="V96" s="328"/>
      <c r="W96" s="328"/>
      <c r="X96" s="328"/>
      <c r="Y96" s="328"/>
      <c r="Z96" s="327">
        <f t="shared" si="43"/>
        <v>0</v>
      </c>
      <c r="AA96" s="145"/>
      <c r="AB96" s="87"/>
      <c r="AC96" s="84">
        <f t="shared" ref="AC96:AY96" si="48">+IF((D96&gt;D94),111,0)</f>
        <v>0</v>
      </c>
      <c r="AD96" s="84">
        <f t="shared" si="48"/>
        <v>0</v>
      </c>
      <c r="AE96" s="84">
        <f t="shared" si="48"/>
        <v>0</v>
      </c>
      <c r="AF96" s="84">
        <f t="shared" si="48"/>
        <v>0</v>
      </c>
      <c r="AG96" s="84">
        <f t="shared" si="48"/>
        <v>0</v>
      </c>
      <c r="AH96" s="84">
        <f t="shared" si="48"/>
        <v>0</v>
      </c>
      <c r="AI96" s="84">
        <f t="shared" si="48"/>
        <v>0</v>
      </c>
      <c r="AJ96" s="84">
        <f t="shared" si="48"/>
        <v>0</v>
      </c>
      <c r="AK96" s="84">
        <f t="shared" si="48"/>
        <v>0</v>
      </c>
      <c r="AL96" s="84">
        <f t="shared" si="48"/>
        <v>0</v>
      </c>
      <c r="AM96" s="84">
        <f t="shared" si="48"/>
        <v>0</v>
      </c>
      <c r="AN96" s="84">
        <f t="shared" si="48"/>
        <v>0</v>
      </c>
      <c r="AO96" s="84">
        <f t="shared" si="48"/>
        <v>0</v>
      </c>
      <c r="AP96" s="84">
        <f t="shared" si="48"/>
        <v>0</v>
      </c>
      <c r="AQ96" s="84">
        <f t="shared" si="48"/>
        <v>0</v>
      </c>
      <c r="AR96" s="84">
        <f t="shared" si="48"/>
        <v>0</v>
      </c>
      <c r="AS96" s="84">
        <f t="shared" si="48"/>
        <v>0</v>
      </c>
      <c r="AT96" s="84">
        <f t="shared" si="48"/>
        <v>0</v>
      </c>
      <c r="AU96" s="84">
        <f t="shared" si="48"/>
        <v>0</v>
      </c>
      <c r="AV96" s="84">
        <f t="shared" si="48"/>
        <v>0</v>
      </c>
      <c r="AW96" s="84">
        <f t="shared" si="48"/>
        <v>0</v>
      </c>
      <c r="AX96" s="84">
        <f t="shared" si="48"/>
        <v>0</v>
      </c>
      <c r="AY96" s="84">
        <f t="shared" si="48"/>
        <v>0</v>
      </c>
      <c r="AZ96" s="232"/>
      <c r="BA96" s="84">
        <f t="shared" si="46"/>
        <v>0</v>
      </c>
      <c r="BC96" s="84">
        <f>+IF((D96&gt;'A2'!D132),111,0)</f>
        <v>0</v>
      </c>
      <c r="BD96" s="84">
        <f>+IF((E96&gt;'A2'!E132),111,0)</f>
        <v>0</v>
      </c>
      <c r="BE96" s="84">
        <f>+IF((F96&gt;'A2'!F132),111,0)</f>
        <v>0</v>
      </c>
      <c r="BF96" s="84">
        <f>+IF((G96&gt;'A2'!G132),111,0)</f>
        <v>0</v>
      </c>
      <c r="BG96" s="84">
        <f>+IF((H96&gt;'A2'!H132),111,0)</f>
        <v>0</v>
      </c>
      <c r="BH96" s="84">
        <f>+IF((I96&gt;'A2'!I132),111,0)</f>
        <v>0</v>
      </c>
      <c r="BI96" s="84">
        <f>+IF((J96&gt;'A2'!J132),111,0)</f>
        <v>0</v>
      </c>
      <c r="BJ96" s="84">
        <f>+IF((K96&gt;'A2'!K132),111,0)</f>
        <v>0</v>
      </c>
      <c r="BK96" s="84">
        <f>+IF((L96&gt;'A2'!L132),111,0)</f>
        <v>0</v>
      </c>
      <c r="BL96" s="84">
        <f>+IF((M96&gt;'A2'!M132),111,0)</f>
        <v>0</v>
      </c>
      <c r="BM96" s="84">
        <f>+IF((N96&gt;'A2'!N132),111,0)</f>
        <v>0</v>
      </c>
      <c r="BN96" s="84">
        <f>+IF((O96&gt;'A2'!O132),111,0)</f>
        <v>0</v>
      </c>
      <c r="BO96" s="84">
        <f>+IF((P96&gt;'A2'!P132),111,0)</f>
        <v>0</v>
      </c>
      <c r="BP96" s="84">
        <f>+IF((Q96&gt;'A2'!Q132),111,0)</f>
        <v>0</v>
      </c>
      <c r="BQ96" s="84">
        <f>+IF((R96&gt;'A2'!R132),111,0)</f>
        <v>0</v>
      </c>
      <c r="BR96" s="84">
        <f>+IF((S96&gt;'A2'!S132),111,0)</f>
        <v>0</v>
      </c>
      <c r="BS96" s="84">
        <f>+IF((T96&gt;'A2'!T132),111,0)</f>
        <v>0</v>
      </c>
      <c r="BT96" s="84">
        <f>+IF((U96&gt;'A2'!U132),111,0)</f>
        <v>0</v>
      </c>
      <c r="BU96" s="84">
        <f>+IF((V96&gt;'A2'!V132),111,0)</f>
        <v>0</v>
      </c>
      <c r="BV96" s="84">
        <f>+IF((W96&gt;'A2'!W132),111,0)</f>
        <v>0</v>
      </c>
      <c r="BW96" s="84">
        <f>+IF((X96&gt;'A2'!X132),111,0)</f>
        <v>0</v>
      </c>
      <c r="BX96" s="84">
        <f>+IF((Y96&gt;'A2'!Y132),111,0)</f>
        <v>0</v>
      </c>
      <c r="BY96" s="84">
        <f>+IF((Z96&gt;'A2'!Z132),111,0)</f>
        <v>0</v>
      </c>
    </row>
    <row r="97" spans="2:77" s="40" customFormat="1" ht="30" customHeight="1">
      <c r="B97" s="450"/>
      <c r="C97" s="202" t="s">
        <v>19</v>
      </c>
      <c r="D97" s="335">
        <f>+D81+D94</f>
        <v>0</v>
      </c>
      <c r="E97" s="335">
        <f t="shared" ref="E97:Y97" si="49">+E81+E94</f>
        <v>0</v>
      </c>
      <c r="F97" s="335">
        <f t="shared" si="49"/>
        <v>0</v>
      </c>
      <c r="G97" s="335">
        <f t="shared" si="49"/>
        <v>0</v>
      </c>
      <c r="H97" s="335">
        <f t="shared" si="49"/>
        <v>0</v>
      </c>
      <c r="I97" s="335">
        <f t="shared" si="49"/>
        <v>0</v>
      </c>
      <c r="J97" s="335">
        <f t="shared" si="49"/>
        <v>0</v>
      </c>
      <c r="K97" s="335">
        <f t="shared" si="49"/>
        <v>0</v>
      </c>
      <c r="L97" s="335">
        <f t="shared" si="49"/>
        <v>0</v>
      </c>
      <c r="M97" s="335">
        <f t="shared" si="49"/>
        <v>0</v>
      </c>
      <c r="N97" s="335">
        <f t="shared" si="49"/>
        <v>0</v>
      </c>
      <c r="O97" s="335">
        <f t="shared" si="49"/>
        <v>0</v>
      </c>
      <c r="P97" s="335">
        <f t="shared" si="49"/>
        <v>0</v>
      </c>
      <c r="Q97" s="335">
        <f t="shared" si="49"/>
        <v>0</v>
      </c>
      <c r="R97" s="335">
        <f t="shared" si="49"/>
        <v>0</v>
      </c>
      <c r="S97" s="335">
        <f t="shared" si="49"/>
        <v>0</v>
      </c>
      <c r="T97" s="335">
        <f t="shared" si="49"/>
        <v>0</v>
      </c>
      <c r="U97" s="335">
        <f t="shared" si="49"/>
        <v>0</v>
      </c>
      <c r="V97" s="335">
        <f t="shared" si="49"/>
        <v>0</v>
      </c>
      <c r="W97" s="335">
        <f t="shared" si="49"/>
        <v>0</v>
      </c>
      <c r="X97" s="335">
        <f t="shared" si="49"/>
        <v>0</v>
      </c>
      <c r="Y97" s="335">
        <f t="shared" si="49"/>
        <v>0</v>
      </c>
      <c r="Z97" s="323">
        <f t="shared" si="43"/>
        <v>0</v>
      </c>
      <c r="AA97" s="104"/>
      <c r="AB97" s="39"/>
      <c r="AC97" s="75">
        <f>+D97-D94-D81</f>
        <v>0</v>
      </c>
      <c r="AD97" s="75">
        <f t="shared" ref="AD97:AY97" si="50">+E97-E94-E81</f>
        <v>0</v>
      </c>
      <c r="AE97" s="75">
        <f t="shared" si="50"/>
        <v>0</v>
      </c>
      <c r="AF97" s="75">
        <f t="shared" si="50"/>
        <v>0</v>
      </c>
      <c r="AG97" s="75">
        <f t="shared" si="50"/>
        <v>0</v>
      </c>
      <c r="AH97" s="75">
        <f t="shared" si="50"/>
        <v>0</v>
      </c>
      <c r="AI97" s="75">
        <f t="shared" si="50"/>
        <v>0</v>
      </c>
      <c r="AJ97" s="75">
        <f t="shared" si="50"/>
        <v>0</v>
      </c>
      <c r="AK97" s="75">
        <f t="shared" si="50"/>
        <v>0</v>
      </c>
      <c r="AL97" s="75">
        <f t="shared" si="50"/>
        <v>0</v>
      </c>
      <c r="AM97" s="75">
        <f t="shared" si="50"/>
        <v>0</v>
      </c>
      <c r="AN97" s="75">
        <f t="shared" si="50"/>
        <v>0</v>
      </c>
      <c r="AO97" s="75">
        <f t="shared" si="50"/>
        <v>0</v>
      </c>
      <c r="AP97" s="75">
        <f t="shared" si="50"/>
        <v>0</v>
      </c>
      <c r="AQ97" s="75">
        <f t="shared" si="50"/>
        <v>0</v>
      </c>
      <c r="AR97" s="75">
        <f t="shared" si="50"/>
        <v>0</v>
      </c>
      <c r="AS97" s="75">
        <f t="shared" si="50"/>
        <v>0</v>
      </c>
      <c r="AT97" s="75">
        <f t="shared" si="50"/>
        <v>0</v>
      </c>
      <c r="AU97" s="75">
        <f t="shared" si="50"/>
        <v>0</v>
      </c>
      <c r="AV97" s="75">
        <f t="shared" si="50"/>
        <v>0</v>
      </c>
      <c r="AW97" s="75">
        <f t="shared" si="50"/>
        <v>0</v>
      </c>
      <c r="AX97" s="75">
        <f t="shared" si="50"/>
        <v>0</v>
      </c>
      <c r="AY97" s="75">
        <f t="shared" si="50"/>
        <v>0</v>
      </c>
      <c r="AZ97" s="104"/>
      <c r="BA97" s="75">
        <f t="shared" si="46"/>
        <v>0</v>
      </c>
      <c r="BC97" s="75">
        <f>+IF((D97&gt;'A2'!D133),111,0)</f>
        <v>0</v>
      </c>
      <c r="BD97" s="75">
        <f>+IF((E97&gt;'A2'!E133),111,0)</f>
        <v>0</v>
      </c>
      <c r="BE97" s="75">
        <f>+IF((F97&gt;'A2'!F133),111,0)</f>
        <v>0</v>
      </c>
      <c r="BF97" s="75">
        <f>+IF((G97&gt;'A2'!G133),111,0)</f>
        <v>0</v>
      </c>
      <c r="BG97" s="75">
        <f>+IF((H97&gt;'A2'!H133),111,0)</f>
        <v>0</v>
      </c>
      <c r="BH97" s="75">
        <f>+IF((I97&gt;'A2'!I133),111,0)</f>
        <v>0</v>
      </c>
      <c r="BI97" s="75">
        <f>+IF((J97&gt;'A2'!J133),111,0)</f>
        <v>0</v>
      </c>
      <c r="BJ97" s="75">
        <f>+IF((K97&gt;'A2'!K133),111,0)</f>
        <v>0</v>
      </c>
      <c r="BK97" s="75">
        <f>+IF((L97&gt;'A2'!L133),111,0)</f>
        <v>0</v>
      </c>
      <c r="BL97" s="75">
        <f>+IF((M97&gt;'A2'!M133),111,0)</f>
        <v>0</v>
      </c>
      <c r="BM97" s="75">
        <f>+IF((N97&gt;'A2'!N133),111,0)</f>
        <v>0</v>
      </c>
      <c r="BN97" s="75">
        <f>+IF((O97&gt;'A2'!O133),111,0)</f>
        <v>0</v>
      </c>
      <c r="BO97" s="75">
        <f>+IF((P97&gt;'A2'!P133),111,0)</f>
        <v>0</v>
      </c>
      <c r="BP97" s="75">
        <f>+IF((Q97&gt;'A2'!Q133),111,0)</f>
        <v>0</v>
      </c>
      <c r="BQ97" s="75">
        <f>+IF((R97&gt;'A2'!R133),111,0)</f>
        <v>0</v>
      </c>
      <c r="BR97" s="75">
        <f>+IF((S97&gt;'A2'!S133),111,0)</f>
        <v>0</v>
      </c>
      <c r="BS97" s="75">
        <f>+IF((T97&gt;'A2'!T133),111,0)</f>
        <v>0</v>
      </c>
      <c r="BT97" s="75">
        <f>+IF((U97&gt;'A2'!U133),111,0)</f>
        <v>0</v>
      </c>
      <c r="BU97" s="75">
        <f>+IF((V97&gt;'A2'!V133),111,0)</f>
        <v>0</v>
      </c>
      <c r="BV97" s="75">
        <f>+IF((W97&gt;'A2'!W133),111,0)</f>
        <v>0</v>
      </c>
      <c r="BW97" s="75">
        <f>+IF((X97&gt;'A2'!X133),111,0)</f>
        <v>0</v>
      </c>
      <c r="BX97" s="75">
        <f>+IF((Y97&gt;'A2'!Y133),111,0)</f>
        <v>0</v>
      </c>
      <c r="BY97" s="75">
        <f>+IF((Z97&gt;'A2'!Z133),111,0)</f>
        <v>0</v>
      </c>
    </row>
    <row r="98" spans="2:77" s="40" customFormat="1" ht="30" customHeight="1">
      <c r="B98" s="450"/>
      <c r="C98" s="202" t="s">
        <v>20</v>
      </c>
      <c r="D98" s="335">
        <f>+D19+D32+D50+D67+D81+D94</f>
        <v>0</v>
      </c>
      <c r="E98" s="335">
        <f t="shared" ref="E98:Y98" si="51">+E19+E32+E50+E67+E81+E94</f>
        <v>0</v>
      </c>
      <c r="F98" s="335">
        <f t="shared" si="51"/>
        <v>0</v>
      </c>
      <c r="G98" s="335">
        <f t="shared" si="51"/>
        <v>0</v>
      </c>
      <c r="H98" s="335">
        <f t="shared" si="51"/>
        <v>0</v>
      </c>
      <c r="I98" s="335">
        <f t="shared" si="51"/>
        <v>0</v>
      </c>
      <c r="J98" s="335">
        <f t="shared" si="51"/>
        <v>0</v>
      </c>
      <c r="K98" s="335">
        <f t="shared" si="51"/>
        <v>0</v>
      </c>
      <c r="L98" s="335">
        <f t="shared" si="51"/>
        <v>0</v>
      </c>
      <c r="M98" s="335">
        <f t="shared" si="51"/>
        <v>0</v>
      </c>
      <c r="N98" s="335">
        <f t="shared" si="51"/>
        <v>0</v>
      </c>
      <c r="O98" s="335">
        <f t="shared" si="51"/>
        <v>0</v>
      </c>
      <c r="P98" s="335">
        <f t="shared" si="51"/>
        <v>0</v>
      </c>
      <c r="Q98" s="335">
        <f t="shared" si="51"/>
        <v>0</v>
      </c>
      <c r="R98" s="335">
        <f t="shared" si="51"/>
        <v>0</v>
      </c>
      <c r="S98" s="335">
        <f t="shared" si="51"/>
        <v>0</v>
      </c>
      <c r="T98" s="335">
        <f t="shared" si="51"/>
        <v>0</v>
      </c>
      <c r="U98" s="335">
        <f t="shared" si="51"/>
        <v>0</v>
      </c>
      <c r="V98" s="335">
        <f t="shared" si="51"/>
        <v>0</v>
      </c>
      <c r="W98" s="335">
        <f t="shared" si="51"/>
        <v>0</v>
      </c>
      <c r="X98" s="335">
        <f t="shared" si="51"/>
        <v>0</v>
      </c>
      <c r="Y98" s="335">
        <f t="shared" si="51"/>
        <v>0</v>
      </c>
      <c r="Z98" s="323">
        <f t="shared" si="43"/>
        <v>0</v>
      </c>
      <c r="AA98" s="104"/>
      <c r="AB98" s="39"/>
      <c r="AC98" s="75">
        <f>+D98-(D19+D32+D50+D67+D81+D94)</f>
        <v>0</v>
      </c>
      <c r="AD98" s="75">
        <f t="shared" ref="AD98:AY98" si="52">+E98-(E19+E32+E50+E67+E81+E94)</f>
        <v>0</v>
      </c>
      <c r="AE98" s="75">
        <f t="shared" si="52"/>
        <v>0</v>
      </c>
      <c r="AF98" s="75">
        <f t="shared" si="52"/>
        <v>0</v>
      </c>
      <c r="AG98" s="75">
        <f t="shared" si="52"/>
        <v>0</v>
      </c>
      <c r="AH98" s="75">
        <f t="shared" si="52"/>
        <v>0</v>
      </c>
      <c r="AI98" s="75">
        <f t="shared" si="52"/>
        <v>0</v>
      </c>
      <c r="AJ98" s="75">
        <f t="shared" si="52"/>
        <v>0</v>
      </c>
      <c r="AK98" s="75">
        <f t="shared" si="52"/>
        <v>0</v>
      </c>
      <c r="AL98" s="75">
        <f t="shared" si="52"/>
        <v>0</v>
      </c>
      <c r="AM98" s="75">
        <f t="shared" si="52"/>
        <v>0</v>
      </c>
      <c r="AN98" s="75">
        <f t="shared" si="52"/>
        <v>0</v>
      </c>
      <c r="AO98" s="75">
        <f t="shared" si="52"/>
        <v>0</v>
      </c>
      <c r="AP98" s="75">
        <f t="shared" si="52"/>
        <v>0</v>
      </c>
      <c r="AQ98" s="75">
        <f t="shared" si="52"/>
        <v>0</v>
      </c>
      <c r="AR98" s="75">
        <f t="shared" si="52"/>
        <v>0</v>
      </c>
      <c r="AS98" s="75">
        <f t="shared" si="52"/>
        <v>0</v>
      </c>
      <c r="AT98" s="75">
        <f t="shared" si="52"/>
        <v>0</v>
      </c>
      <c r="AU98" s="75">
        <f t="shared" si="52"/>
        <v>0</v>
      </c>
      <c r="AV98" s="75">
        <f t="shared" si="52"/>
        <v>0</v>
      </c>
      <c r="AW98" s="75">
        <f t="shared" si="52"/>
        <v>0</v>
      </c>
      <c r="AX98" s="75">
        <f t="shared" si="52"/>
        <v>0</v>
      </c>
      <c r="AY98" s="75">
        <f t="shared" si="52"/>
        <v>0</v>
      </c>
      <c r="AZ98" s="102">
        <f>+AA98-(AA18+AA31+AA49+AA66+AA80+AA93)</f>
        <v>0</v>
      </c>
      <c r="BA98" s="75">
        <f t="shared" si="46"/>
        <v>0</v>
      </c>
      <c r="BC98" s="75">
        <f>+IF((D98&gt;'A2'!D134),111,0)</f>
        <v>0</v>
      </c>
      <c r="BD98" s="75">
        <f>+IF((E98&gt;'A2'!E134),111,0)</f>
        <v>0</v>
      </c>
      <c r="BE98" s="75">
        <f>+IF((F98&gt;'A2'!F134),111,0)</f>
        <v>0</v>
      </c>
      <c r="BF98" s="75">
        <f>+IF((G98&gt;'A2'!G134),111,0)</f>
        <v>0</v>
      </c>
      <c r="BG98" s="75">
        <f>+IF((H98&gt;'A2'!H134),111,0)</f>
        <v>0</v>
      </c>
      <c r="BH98" s="75">
        <f>+IF((I98&gt;'A2'!I134),111,0)</f>
        <v>0</v>
      </c>
      <c r="BI98" s="75">
        <f>+IF((J98&gt;'A2'!J134),111,0)</f>
        <v>0</v>
      </c>
      <c r="BJ98" s="75">
        <f>+IF((K98&gt;'A2'!K134),111,0)</f>
        <v>0</v>
      </c>
      <c r="BK98" s="75">
        <f>+IF((L98&gt;'A2'!L134),111,0)</f>
        <v>0</v>
      </c>
      <c r="BL98" s="75">
        <f>+IF((M98&gt;'A2'!M134),111,0)</f>
        <v>0</v>
      </c>
      <c r="BM98" s="75">
        <f>+IF((N98&gt;'A2'!N134),111,0)</f>
        <v>0</v>
      </c>
      <c r="BN98" s="75">
        <f>+IF((O98&gt;'A2'!O134),111,0)</f>
        <v>0</v>
      </c>
      <c r="BO98" s="75">
        <f>+IF((P98&gt;'A2'!P134),111,0)</f>
        <v>0</v>
      </c>
      <c r="BP98" s="75">
        <f>+IF((Q98&gt;'A2'!Q134),111,0)</f>
        <v>0</v>
      </c>
      <c r="BQ98" s="75">
        <f>+IF((R98&gt;'A2'!R134),111,0)</f>
        <v>0</v>
      </c>
      <c r="BR98" s="75">
        <f>+IF((S98&gt;'A2'!S134),111,0)</f>
        <v>0</v>
      </c>
      <c r="BS98" s="75">
        <f>+IF((T98&gt;'A2'!T134),111,0)</f>
        <v>0</v>
      </c>
      <c r="BT98" s="75">
        <f>+IF((U98&gt;'A2'!U134),111,0)</f>
        <v>0</v>
      </c>
      <c r="BU98" s="75">
        <f>+IF((V98&gt;'A2'!V134),111,0)</f>
        <v>0</v>
      </c>
      <c r="BV98" s="75">
        <f>+IF((W98&gt;'A2'!W134),111,0)</f>
        <v>0</v>
      </c>
      <c r="BW98" s="75">
        <f>+IF((X98&gt;'A2'!X134),111,0)</f>
        <v>0</v>
      </c>
      <c r="BX98" s="75">
        <f>+IF((Y98&gt;'A2'!Y134),111,0)</f>
        <v>0</v>
      </c>
      <c r="BY98" s="75">
        <f>+IF((Z98&gt;'A2'!Z134),111,0)</f>
        <v>0</v>
      </c>
    </row>
    <row r="99" spans="2:77" s="88" customFormat="1" ht="17.100000000000001" customHeight="1">
      <c r="B99" s="316"/>
      <c r="C99" s="317" t="s">
        <v>174</v>
      </c>
      <c r="D99" s="326">
        <f>+D20+D33+D51+D68+D82+D95</f>
        <v>0</v>
      </c>
      <c r="E99" s="326">
        <f t="shared" ref="E99:Y99" si="53">+E20+E33+E51+E68+E82+E95</f>
        <v>0</v>
      </c>
      <c r="F99" s="326">
        <f t="shared" si="53"/>
        <v>0</v>
      </c>
      <c r="G99" s="326">
        <f t="shared" si="53"/>
        <v>0</v>
      </c>
      <c r="H99" s="326">
        <f t="shared" si="53"/>
        <v>0</v>
      </c>
      <c r="I99" s="326">
        <f t="shared" si="53"/>
        <v>0</v>
      </c>
      <c r="J99" s="326">
        <f t="shared" si="53"/>
        <v>0</v>
      </c>
      <c r="K99" s="326">
        <f t="shared" si="53"/>
        <v>0</v>
      </c>
      <c r="L99" s="326">
        <f t="shared" si="53"/>
        <v>0</v>
      </c>
      <c r="M99" s="326">
        <f t="shared" si="53"/>
        <v>0</v>
      </c>
      <c r="N99" s="326">
        <f t="shared" si="53"/>
        <v>0</v>
      </c>
      <c r="O99" s="326">
        <f t="shared" si="53"/>
        <v>0</v>
      </c>
      <c r="P99" s="326">
        <f t="shared" si="53"/>
        <v>0</v>
      </c>
      <c r="Q99" s="326">
        <f t="shared" si="53"/>
        <v>0</v>
      </c>
      <c r="R99" s="326">
        <f t="shared" si="53"/>
        <v>0</v>
      </c>
      <c r="S99" s="326">
        <f t="shared" si="53"/>
        <v>0</v>
      </c>
      <c r="T99" s="326">
        <f t="shared" si="53"/>
        <v>0</v>
      </c>
      <c r="U99" s="326">
        <f t="shared" si="53"/>
        <v>0</v>
      </c>
      <c r="V99" s="326">
        <f t="shared" si="53"/>
        <v>0</v>
      </c>
      <c r="W99" s="326">
        <f t="shared" si="53"/>
        <v>0</v>
      </c>
      <c r="X99" s="326">
        <f t="shared" si="53"/>
        <v>0</v>
      </c>
      <c r="Y99" s="326">
        <f t="shared" si="53"/>
        <v>0</v>
      </c>
      <c r="Z99" s="327">
        <f t="shared" si="43"/>
        <v>0</v>
      </c>
      <c r="AA99" s="232"/>
      <c r="AB99" s="87"/>
      <c r="AC99" s="84">
        <f>+D99-(D20+D33+D51+D68+D82+D95)</f>
        <v>0</v>
      </c>
      <c r="AD99" s="84">
        <f t="shared" ref="AD99:AY99" si="54">+E99-(E20+E33+E51+E68+E82+E95)</f>
        <v>0</v>
      </c>
      <c r="AE99" s="84">
        <f t="shared" si="54"/>
        <v>0</v>
      </c>
      <c r="AF99" s="84">
        <f t="shared" si="54"/>
        <v>0</v>
      </c>
      <c r="AG99" s="84">
        <f t="shared" si="54"/>
        <v>0</v>
      </c>
      <c r="AH99" s="84">
        <f t="shared" si="54"/>
        <v>0</v>
      </c>
      <c r="AI99" s="84">
        <f t="shared" si="54"/>
        <v>0</v>
      </c>
      <c r="AJ99" s="84">
        <f t="shared" si="54"/>
        <v>0</v>
      </c>
      <c r="AK99" s="84">
        <f t="shared" si="54"/>
        <v>0</v>
      </c>
      <c r="AL99" s="84">
        <f t="shared" si="54"/>
        <v>0</v>
      </c>
      <c r="AM99" s="84">
        <f t="shared" si="54"/>
        <v>0</v>
      </c>
      <c r="AN99" s="84">
        <f t="shared" si="54"/>
        <v>0</v>
      </c>
      <c r="AO99" s="84">
        <f t="shared" si="54"/>
        <v>0</v>
      </c>
      <c r="AP99" s="84">
        <f t="shared" si="54"/>
        <v>0</v>
      </c>
      <c r="AQ99" s="84">
        <f t="shared" si="54"/>
        <v>0</v>
      </c>
      <c r="AR99" s="84">
        <f t="shared" si="54"/>
        <v>0</v>
      </c>
      <c r="AS99" s="84">
        <f t="shared" si="54"/>
        <v>0</v>
      </c>
      <c r="AT99" s="84">
        <f t="shared" si="54"/>
        <v>0</v>
      </c>
      <c r="AU99" s="84">
        <f t="shared" si="54"/>
        <v>0</v>
      </c>
      <c r="AV99" s="84">
        <f t="shared" si="54"/>
        <v>0</v>
      </c>
      <c r="AW99" s="84">
        <f t="shared" si="54"/>
        <v>0</v>
      </c>
      <c r="AX99" s="84">
        <f t="shared" si="54"/>
        <v>0</v>
      </c>
      <c r="AY99" s="84">
        <f t="shared" si="54"/>
        <v>0</v>
      </c>
      <c r="AZ99" s="232"/>
      <c r="BA99" s="84">
        <f t="shared" si="46"/>
        <v>0</v>
      </c>
      <c r="BC99" s="84">
        <f>+IF((D99&gt;'A2'!D135),111,0)</f>
        <v>0</v>
      </c>
      <c r="BD99" s="84">
        <f>+IF((E99&gt;'A2'!E135),111,0)</f>
        <v>0</v>
      </c>
      <c r="BE99" s="84">
        <f>+IF((F99&gt;'A2'!F135),111,0)</f>
        <v>0</v>
      </c>
      <c r="BF99" s="84">
        <f>+IF((G99&gt;'A2'!G135),111,0)</f>
        <v>0</v>
      </c>
      <c r="BG99" s="84">
        <f>+IF((H99&gt;'A2'!H135),111,0)</f>
        <v>0</v>
      </c>
      <c r="BH99" s="84">
        <f>+IF((I99&gt;'A2'!I135),111,0)</f>
        <v>0</v>
      </c>
      <c r="BI99" s="84">
        <f>+IF((J99&gt;'A2'!J135),111,0)</f>
        <v>0</v>
      </c>
      <c r="BJ99" s="84">
        <f>+IF((K99&gt;'A2'!K135),111,0)</f>
        <v>0</v>
      </c>
      <c r="BK99" s="84">
        <f>+IF((L99&gt;'A2'!L135),111,0)</f>
        <v>0</v>
      </c>
      <c r="BL99" s="84">
        <f>+IF((M99&gt;'A2'!M135),111,0)</f>
        <v>0</v>
      </c>
      <c r="BM99" s="84">
        <f>+IF((N99&gt;'A2'!N135),111,0)</f>
        <v>0</v>
      </c>
      <c r="BN99" s="84">
        <f>+IF((O99&gt;'A2'!O135),111,0)</f>
        <v>0</v>
      </c>
      <c r="BO99" s="84">
        <f>+IF((P99&gt;'A2'!P135),111,0)</f>
        <v>0</v>
      </c>
      <c r="BP99" s="84">
        <f>+IF((Q99&gt;'A2'!Q135),111,0)</f>
        <v>0</v>
      </c>
      <c r="BQ99" s="84">
        <f>+IF((R99&gt;'A2'!R135),111,0)</f>
        <v>0</v>
      </c>
      <c r="BR99" s="84">
        <f>+IF((S99&gt;'A2'!S135),111,0)</f>
        <v>0</v>
      </c>
      <c r="BS99" s="84">
        <f>+IF((T99&gt;'A2'!T135),111,0)</f>
        <v>0</v>
      </c>
      <c r="BT99" s="84">
        <f>+IF((U99&gt;'A2'!U135),111,0)</f>
        <v>0</v>
      </c>
      <c r="BU99" s="84">
        <f>+IF((V99&gt;'A2'!V135),111,0)</f>
        <v>0</v>
      </c>
      <c r="BV99" s="84">
        <f>+IF((W99&gt;'A2'!W135),111,0)</f>
        <v>0</v>
      </c>
      <c r="BW99" s="84">
        <f>+IF((X99&gt;'A2'!X135),111,0)</f>
        <v>0</v>
      </c>
      <c r="BX99" s="84">
        <f>+IF((Y99&gt;'A2'!Y135),111,0)</f>
        <v>0</v>
      </c>
      <c r="BY99" s="84">
        <f>+IF((Z99&gt;'A2'!Z135),111,0)</f>
        <v>0</v>
      </c>
    </row>
    <row r="100" spans="2:77" s="88" customFormat="1" ht="17.100000000000001" customHeight="1">
      <c r="B100" s="318"/>
      <c r="C100" s="319" t="s">
        <v>175</v>
      </c>
      <c r="D100" s="326">
        <f>+D21+D34+D52+D69+D83+D96</f>
        <v>0</v>
      </c>
      <c r="E100" s="326">
        <f t="shared" ref="E100:Y100" si="55">+E21+E34+E52+E69+E83+E96</f>
        <v>0</v>
      </c>
      <c r="F100" s="326">
        <f t="shared" si="55"/>
        <v>0</v>
      </c>
      <c r="G100" s="326">
        <f t="shared" si="55"/>
        <v>0</v>
      </c>
      <c r="H100" s="326">
        <f t="shared" si="55"/>
        <v>0</v>
      </c>
      <c r="I100" s="326">
        <f t="shared" si="55"/>
        <v>0</v>
      </c>
      <c r="J100" s="326">
        <f t="shared" si="55"/>
        <v>0</v>
      </c>
      <c r="K100" s="326">
        <f t="shared" si="55"/>
        <v>0</v>
      </c>
      <c r="L100" s="326">
        <f t="shared" si="55"/>
        <v>0</v>
      </c>
      <c r="M100" s="326">
        <f t="shared" si="55"/>
        <v>0</v>
      </c>
      <c r="N100" s="326">
        <f t="shared" si="55"/>
        <v>0</v>
      </c>
      <c r="O100" s="326">
        <f t="shared" si="55"/>
        <v>0</v>
      </c>
      <c r="P100" s="326">
        <f t="shared" si="55"/>
        <v>0</v>
      </c>
      <c r="Q100" s="326">
        <f t="shared" si="55"/>
        <v>0</v>
      </c>
      <c r="R100" s="326">
        <f t="shared" si="55"/>
        <v>0</v>
      </c>
      <c r="S100" s="326">
        <f t="shared" si="55"/>
        <v>0</v>
      </c>
      <c r="T100" s="326">
        <f t="shared" si="55"/>
        <v>0</v>
      </c>
      <c r="U100" s="326">
        <f t="shared" si="55"/>
        <v>0</v>
      </c>
      <c r="V100" s="326">
        <f t="shared" si="55"/>
        <v>0</v>
      </c>
      <c r="W100" s="326">
        <f t="shared" si="55"/>
        <v>0</v>
      </c>
      <c r="X100" s="326">
        <f t="shared" si="55"/>
        <v>0</v>
      </c>
      <c r="Y100" s="326">
        <f t="shared" si="55"/>
        <v>0</v>
      </c>
      <c r="Z100" s="327">
        <f t="shared" si="43"/>
        <v>0</v>
      </c>
      <c r="AA100" s="145"/>
      <c r="AB100" s="87"/>
      <c r="AC100" s="84">
        <f>+D100-(D21+D34+D52+D69+D83+D96)</f>
        <v>0</v>
      </c>
      <c r="AD100" s="84">
        <f t="shared" ref="AD100:AY100" si="56">+E100-(E21+E34+E52+E69+E83+E96)</f>
        <v>0</v>
      </c>
      <c r="AE100" s="84">
        <f t="shared" si="56"/>
        <v>0</v>
      </c>
      <c r="AF100" s="84">
        <f t="shared" si="56"/>
        <v>0</v>
      </c>
      <c r="AG100" s="84">
        <f t="shared" si="56"/>
        <v>0</v>
      </c>
      <c r="AH100" s="84">
        <f t="shared" si="56"/>
        <v>0</v>
      </c>
      <c r="AI100" s="84">
        <f t="shared" si="56"/>
        <v>0</v>
      </c>
      <c r="AJ100" s="84">
        <f t="shared" si="56"/>
        <v>0</v>
      </c>
      <c r="AK100" s="84">
        <f t="shared" si="56"/>
        <v>0</v>
      </c>
      <c r="AL100" s="84">
        <f t="shared" si="56"/>
        <v>0</v>
      </c>
      <c r="AM100" s="84">
        <f t="shared" si="56"/>
        <v>0</v>
      </c>
      <c r="AN100" s="84">
        <f t="shared" si="56"/>
        <v>0</v>
      </c>
      <c r="AO100" s="84">
        <f t="shared" si="56"/>
        <v>0</v>
      </c>
      <c r="AP100" s="84">
        <f t="shared" si="56"/>
        <v>0</v>
      </c>
      <c r="AQ100" s="84">
        <f t="shared" si="56"/>
        <v>0</v>
      </c>
      <c r="AR100" s="84">
        <f t="shared" si="56"/>
        <v>0</v>
      </c>
      <c r="AS100" s="84">
        <f t="shared" si="56"/>
        <v>0</v>
      </c>
      <c r="AT100" s="84">
        <f t="shared" si="56"/>
        <v>0</v>
      </c>
      <c r="AU100" s="84">
        <f t="shared" si="56"/>
        <v>0</v>
      </c>
      <c r="AV100" s="84">
        <f t="shared" si="56"/>
        <v>0</v>
      </c>
      <c r="AW100" s="84">
        <f t="shared" si="56"/>
        <v>0</v>
      </c>
      <c r="AX100" s="84">
        <f t="shared" si="56"/>
        <v>0</v>
      </c>
      <c r="AY100" s="84">
        <f t="shared" si="56"/>
        <v>0</v>
      </c>
      <c r="AZ100" s="232"/>
      <c r="BA100" s="84">
        <f t="shared" si="46"/>
        <v>0</v>
      </c>
      <c r="BC100" s="84">
        <f>+IF((D100&gt;'A2'!D136),111,0)</f>
        <v>0</v>
      </c>
      <c r="BD100" s="84">
        <f>+IF((E100&gt;'A2'!E136),111,0)</f>
        <v>0</v>
      </c>
      <c r="BE100" s="84">
        <f>+IF((F100&gt;'A2'!F136),111,0)</f>
        <v>0</v>
      </c>
      <c r="BF100" s="84">
        <f>+IF((G100&gt;'A2'!G136),111,0)</f>
        <v>0</v>
      </c>
      <c r="BG100" s="84">
        <f>+IF((H100&gt;'A2'!H136),111,0)</f>
        <v>0</v>
      </c>
      <c r="BH100" s="84">
        <f>+IF((I100&gt;'A2'!I136),111,0)</f>
        <v>0</v>
      </c>
      <c r="BI100" s="84">
        <f>+IF((J100&gt;'A2'!J136),111,0)</f>
        <v>0</v>
      </c>
      <c r="BJ100" s="84">
        <f>+IF((K100&gt;'A2'!K136),111,0)</f>
        <v>0</v>
      </c>
      <c r="BK100" s="84">
        <f>+IF((L100&gt;'A2'!L136),111,0)</f>
        <v>0</v>
      </c>
      <c r="BL100" s="84">
        <f>+IF((M100&gt;'A2'!M136),111,0)</f>
        <v>0</v>
      </c>
      <c r="BM100" s="84">
        <f>+IF((N100&gt;'A2'!N136),111,0)</f>
        <v>0</v>
      </c>
      <c r="BN100" s="84">
        <f>+IF((O100&gt;'A2'!O136),111,0)</f>
        <v>0</v>
      </c>
      <c r="BO100" s="84">
        <f>+IF((P100&gt;'A2'!P136),111,0)</f>
        <v>0</v>
      </c>
      <c r="BP100" s="84">
        <f>+IF((Q100&gt;'A2'!Q136),111,0)</f>
        <v>0</v>
      </c>
      <c r="BQ100" s="84">
        <f>+IF((R100&gt;'A2'!R136),111,0)</f>
        <v>0</v>
      </c>
      <c r="BR100" s="84">
        <f>+IF((S100&gt;'A2'!S136),111,0)</f>
        <v>0</v>
      </c>
      <c r="BS100" s="84">
        <f>+IF((T100&gt;'A2'!T136),111,0)</f>
        <v>0</v>
      </c>
      <c r="BT100" s="84">
        <f>+IF((U100&gt;'A2'!U136),111,0)</f>
        <v>0</v>
      </c>
      <c r="BU100" s="84">
        <f>+IF((V100&gt;'A2'!V136),111,0)</f>
        <v>0</v>
      </c>
      <c r="BV100" s="84">
        <f>+IF((W100&gt;'A2'!W136),111,0)</f>
        <v>0</v>
      </c>
      <c r="BW100" s="84">
        <f>+IF((X100&gt;'A2'!X136),111,0)</f>
        <v>0</v>
      </c>
      <c r="BX100" s="84">
        <f>+IF((Y100&gt;'A2'!Y136),111,0)</f>
        <v>0</v>
      </c>
      <c r="BY100" s="84">
        <f>+IF((Z100&gt;'A2'!Z136),111,0)</f>
        <v>0</v>
      </c>
    </row>
    <row r="101" spans="2:77" s="40" customFormat="1" ht="9.9499999999999993" customHeight="1">
      <c r="B101" s="450"/>
      <c r="C101" s="202"/>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94"/>
      <c r="AA101" s="104"/>
      <c r="AB101" s="39"/>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4"/>
      <c r="AY101" s="265"/>
      <c r="AZ101" s="432"/>
      <c r="BA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row>
    <row r="102" spans="2:77" s="2" customFormat="1" ht="81" customHeight="1">
      <c r="B102" s="490"/>
      <c r="C102" s="710" t="s">
        <v>78</v>
      </c>
      <c r="D102" s="711"/>
      <c r="E102" s="711"/>
      <c r="F102" s="711"/>
      <c r="G102" s="711"/>
      <c r="H102" s="711"/>
      <c r="I102" s="711"/>
      <c r="J102" s="711"/>
      <c r="K102" s="711"/>
      <c r="L102" s="711"/>
      <c r="M102" s="711"/>
      <c r="N102" s="711"/>
      <c r="O102" s="711"/>
      <c r="P102" s="711"/>
      <c r="Q102" s="711"/>
      <c r="R102" s="711"/>
      <c r="S102" s="711"/>
      <c r="T102" s="711"/>
      <c r="U102" s="711"/>
      <c r="V102" s="711"/>
      <c r="W102" s="711"/>
      <c r="X102" s="711"/>
      <c r="Y102" s="711"/>
      <c r="Z102" s="711"/>
      <c r="AA102" s="175"/>
    </row>
    <row r="103" spans="2:77"/>
  </sheetData>
  <mergeCells count="10">
    <mergeCell ref="AC7:AY7"/>
    <mergeCell ref="BC7:BY7"/>
    <mergeCell ref="AC5:BY5"/>
    <mergeCell ref="C102:Z102"/>
    <mergeCell ref="C5:Z5"/>
    <mergeCell ref="D7:Z7"/>
    <mergeCell ref="D6:AA6"/>
    <mergeCell ref="C2:Z2"/>
    <mergeCell ref="C3:Z3"/>
    <mergeCell ref="C4:Z4"/>
  </mergeCells>
  <phoneticPr fontId="0" type="noConversion"/>
  <conditionalFormatting sqref="D6:F6">
    <cfRule type="expression" dxfId="43" priority="1" stopIfTrue="1">
      <formula>COUNTA(D10:Z100)&lt;&gt;COUNTIF(D10:Z100,"&gt;=0")</formula>
    </cfRule>
  </conditionalFormatting>
  <conditionalFormatting sqref="G6">
    <cfRule type="expression" dxfId="42" priority="2" stopIfTrue="1">
      <formula>COUNTA(G10:AB100)&lt;&gt;COUNTIF(G10:AB100,"&gt;=0")</formula>
    </cfRule>
  </conditionalFormatting>
  <conditionalFormatting sqref="H6">
    <cfRule type="expression" dxfId="41" priority="3" stopIfTrue="1">
      <formula>COUNTA(H10:AB100)&lt;&gt;COUNTIF(H10:AB100,"&gt;=0")</formula>
    </cfRule>
  </conditionalFormatting>
  <conditionalFormatting sqref="I6">
    <cfRule type="expression" dxfId="40" priority="4" stopIfTrue="1">
      <formula>COUNTA(I10:AB100)&lt;&gt;COUNTIF(I10:AB100,"&gt;=0")</formula>
    </cfRule>
  </conditionalFormatting>
  <conditionalFormatting sqref="J6">
    <cfRule type="expression" dxfId="39" priority="5" stopIfTrue="1">
      <formula>COUNTA(J10:AB100)&lt;&gt;COUNTIF(J10:AB100,"&gt;=0")</formula>
    </cfRule>
  </conditionalFormatting>
  <conditionalFormatting sqref="K6">
    <cfRule type="expression" dxfId="38" priority="6" stopIfTrue="1">
      <formula>COUNTA(K10:AB100)&lt;&gt;COUNTIF(K10:AB100,"&gt;=0")</formula>
    </cfRule>
  </conditionalFormatting>
  <conditionalFormatting sqref="L6">
    <cfRule type="expression" dxfId="37" priority="7" stopIfTrue="1">
      <formula>COUNTA(L10:AB100)&lt;&gt;COUNTIF(L10:AB100,"&gt;=0")</formula>
    </cfRule>
  </conditionalFormatting>
  <conditionalFormatting sqref="M6">
    <cfRule type="expression" dxfId="36" priority="8" stopIfTrue="1">
      <formula>COUNTA(M10:AB100)&lt;&gt;COUNTIF(M10:AB100,"&gt;=0")</formula>
    </cfRule>
  </conditionalFormatting>
  <conditionalFormatting sqref="N6">
    <cfRule type="expression" dxfId="35" priority="9" stopIfTrue="1">
      <formula>COUNTA(N10:AB100)&lt;&gt;COUNTIF(N10:AB100,"&gt;=0")</formula>
    </cfRule>
  </conditionalFormatting>
  <conditionalFormatting sqref="O6">
    <cfRule type="expression" dxfId="34" priority="10" stopIfTrue="1">
      <formula>COUNTA(O10:AB100)&lt;&gt;COUNTIF(O10:AB100,"&gt;=0")</formula>
    </cfRule>
  </conditionalFormatting>
  <conditionalFormatting sqref="P6">
    <cfRule type="expression" dxfId="33" priority="11" stopIfTrue="1">
      <formula>COUNTA(P10:AB100)&lt;&gt;COUNTIF(P10:AB100,"&gt;=0")</formula>
    </cfRule>
  </conditionalFormatting>
  <conditionalFormatting sqref="Q6">
    <cfRule type="expression" dxfId="32" priority="12" stopIfTrue="1">
      <formula>COUNTA(Q10:AB100)&lt;&gt;COUNTIF(Q10:AB100,"&gt;=0")</formula>
    </cfRule>
  </conditionalFormatting>
  <conditionalFormatting sqref="R6">
    <cfRule type="expression" dxfId="31" priority="13" stopIfTrue="1">
      <formula>COUNTA(R10:AB100)&lt;&gt;COUNTIF(R10:AB100,"&gt;=0")</formula>
    </cfRule>
  </conditionalFormatting>
  <conditionalFormatting sqref="S6">
    <cfRule type="expression" dxfId="30" priority="14" stopIfTrue="1">
      <formula>COUNTA(S10:AB100)&lt;&gt;COUNTIF(S10:AB100,"&gt;=0")</formula>
    </cfRule>
  </conditionalFormatting>
  <conditionalFormatting sqref="T6">
    <cfRule type="expression" dxfId="29" priority="15" stopIfTrue="1">
      <formula>COUNTA(T10:AB100)&lt;&gt;COUNTIF(T10:AB100,"&gt;=0")</formula>
    </cfRule>
  </conditionalFormatting>
  <conditionalFormatting sqref="U6">
    <cfRule type="expression" dxfId="28" priority="16" stopIfTrue="1">
      <formula>COUNTA(U10:AB100)&lt;&gt;COUNTIF(U10:AB100,"&gt;=0")</formula>
    </cfRule>
  </conditionalFormatting>
  <conditionalFormatting sqref="V6">
    <cfRule type="expression" dxfId="27" priority="17" stopIfTrue="1">
      <formula>COUNTA(V10:AB100)&lt;&gt;COUNTIF(V10:AB100,"&gt;=0")</formula>
    </cfRule>
  </conditionalFormatting>
  <conditionalFormatting sqref="W6">
    <cfRule type="expression" dxfId="26" priority="18" stopIfTrue="1">
      <formula>COUNTA(W10:AB100)&lt;&gt;COUNTIF(W10:AB100,"&gt;=0")</formula>
    </cfRule>
  </conditionalFormatting>
  <conditionalFormatting sqref="X6">
    <cfRule type="expression" dxfId="25" priority="19" stopIfTrue="1">
      <formula>COUNTA(X10:AB100)&lt;&gt;COUNTIF(X10:AB100,"&gt;=0")</formula>
    </cfRule>
  </conditionalFormatting>
  <conditionalFormatting sqref="Y6">
    <cfRule type="expression" dxfId="24" priority="20" stopIfTrue="1">
      <formula>COUNTA(Y10:AB100)&lt;&gt;COUNTIF(Y10:AB100,"&gt;=0")</formula>
    </cfRule>
  </conditionalFormatting>
  <conditionalFormatting sqref="Z6">
    <cfRule type="expression" dxfId="23" priority="21" stopIfTrue="1">
      <formula>COUNTA(Z10:AB100)&lt;&gt;COUNTIF(Z10:AB100,"&gt;=0")</formula>
    </cfRule>
  </conditionalFormatting>
  <conditionalFormatting sqref="AA6">
    <cfRule type="expression" dxfId="22" priority="22" stopIfTrue="1">
      <formula>COUNTA(AA10:AB100)&lt;&gt;COUNTIF(AA10:AB100,"&gt;=0")</formula>
    </cfRule>
  </conditionalFormatting>
  <conditionalFormatting sqref="AC23:BA31 AC51:AY52 AC68:AY69 AC82:AY83 AC95:AY96 AC35:BA35 AC20:AY21 AC33:AY34 AC41:BA49 AC58:BA66 AC72:BA80 AC10:BA18 AC85:BA93 BC41:BY49 BC10:BY18 BC72:BY80 BC23:BY31 BC58:BY66 BC85:BY93 BC35 BE35:BF35 BH35:BJ35 BL35 BN35:BQ35 BS35:BU35 BW35">
    <cfRule type="expression" dxfId="21" priority="23" stopIfTrue="1">
      <formula>ABS(AC10)&gt;10</formula>
    </cfRule>
  </conditionalFormatting>
  <conditionalFormatting sqref="D9:K9 D10:Y100 Z10:Z101">
    <cfRule type="expression" dxfId="20" priority="24" stopIfTrue="1">
      <formula>AND(D9&lt;&gt;"",OR(D9&lt;0,NOT(ISNUMBER(D9))))</formula>
    </cfRule>
  </conditionalFormatting>
  <conditionalFormatting sqref="AA52 AA102 AA34 AA100 AA21 AA41:AA50 AA58:AA67 AA72:AA80 AA10:AA18 AA23:AA32 AA69 AA83 AA96 AA85:AA93">
    <cfRule type="expression" dxfId="19" priority="25" stopIfTrue="1">
      <formula>AA10=1</formula>
    </cfRule>
  </conditionalFormatting>
  <conditionalFormatting sqref="AZ50:BA57 AZ19:BA22 AZ32:BA34 AC53:AY57 AC36:BA40 AZ94:BA101 AZ67:BA71 AC22:AY22 AZ81:BA84 AC19:AY19 AC9:BA9 AC94:AY94 AC70:AY71 AC32:AY32 AC50:AY50 AC84:AY84 AC81:AY81 AC67:AY67 AC97:AY101 BC9:BY9 BC81:BY84 BC32:BY34 BC67:BY71 BC36:BY40 BC50:BY57 BC94:BY101 BC19:BY22 BD35 BG35 BK35 BM35 BR35 BV35 BX35:BY35">
    <cfRule type="expression" dxfId="18" priority="26" stopIfTrue="1">
      <formula>ABS(AC9)&gt;10</formula>
    </cfRule>
  </conditionalFormatting>
  <pageMargins left="0.78740157480314965" right="0.74803149606299213" top="0.98425196850393704" bottom="0.98425196850393704" header="0.51181102362204722" footer="0.51181102362204722"/>
  <pageSetup paperSize="8" scale="60" orientation="portrait" r:id="rId1"/>
  <headerFooter alignWithMargins="0">
    <oddFooter>&amp;R2016 Triennial Central Bank Survey</oddFooter>
  </headerFooter>
  <rowBreaks count="1" manualBreakCount="1">
    <brk id="69"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outlinePr summaryBelow="0" summaryRight="0"/>
  </sheetPr>
  <dimension ref="B1:CD182"/>
  <sheetViews>
    <sheetView showGridLines="0" zoomScale="70" zoomScaleNormal="70" zoomScalePageLayoutView="70" workbookViewId="0">
      <pane xSplit="3" ySplit="8" topLeftCell="D9" activePane="bottomRight" state="frozen"/>
      <selection pane="topRight" activeCell="D1" sqref="D1"/>
      <selection pane="bottomLeft" activeCell="A9" sqref="A9"/>
      <selection pane="bottomRight"/>
    </sheetView>
  </sheetViews>
  <sheetFormatPr defaultColWidth="0" defaultRowHeight="12" zeroHeight="1"/>
  <cols>
    <col min="1" max="1" width="1.7109375" style="9" customWidth="1"/>
    <col min="2" max="2" width="1.7109375" style="493" customWidth="1"/>
    <col min="3" max="3" width="50.7109375" style="139" customWidth="1"/>
    <col min="4" max="9" width="7.7109375" style="51" customWidth="1"/>
    <col min="10" max="10" width="7.7109375" customWidth="1"/>
    <col min="11" max="23" width="7.7109375" style="54" customWidth="1"/>
    <col min="24" max="25" width="8.85546875" style="51" customWidth="1"/>
    <col min="26" max="26" width="12.28515625" style="51" customWidth="1"/>
    <col min="27" max="27" width="11.7109375" style="54" customWidth="1"/>
    <col min="28" max="28" width="1.7109375" style="139" customWidth="1"/>
    <col min="29" max="29" width="1.7109375" style="9" customWidth="1"/>
    <col min="30" max="53" width="6.7109375" style="9" customWidth="1"/>
    <col min="54" max="54" width="1.7109375" style="9" customWidth="1"/>
    <col min="55" max="56" width="6.7109375" style="9" customWidth="1"/>
    <col min="57" max="57" width="6.7109375" style="278" customWidth="1"/>
    <col min="58" max="58" width="1.7109375" style="9" customWidth="1"/>
    <col min="59" max="82" width="6.7109375" style="9" customWidth="1"/>
    <col min="83" max="83" width="9.140625" style="9" customWidth="1"/>
    <col min="84" max="16384" width="0" style="9" hidden="1"/>
  </cols>
  <sheetData>
    <row r="1" spans="2:82" s="26" customFormat="1" ht="20.100000000000001" customHeight="1">
      <c r="B1" s="468" t="s">
        <v>226</v>
      </c>
      <c r="C1" s="466"/>
      <c r="D1" s="24"/>
      <c r="E1" s="24"/>
      <c r="F1" s="24"/>
      <c r="G1" s="24"/>
      <c r="H1" s="24"/>
      <c r="I1" s="24"/>
      <c r="K1" s="30"/>
      <c r="L1" s="30"/>
      <c r="M1" s="30"/>
      <c r="N1" s="30"/>
      <c r="O1" s="30"/>
      <c r="P1" s="30"/>
      <c r="Q1" s="30"/>
      <c r="R1" s="30"/>
      <c r="S1" s="30"/>
      <c r="T1" s="30"/>
      <c r="U1" s="30"/>
      <c r="V1" s="30"/>
      <c r="W1" s="30"/>
      <c r="X1" s="24"/>
      <c r="Y1" s="24"/>
      <c r="Z1" s="24"/>
      <c r="AA1" s="245"/>
      <c r="AB1" s="135"/>
      <c r="AD1" s="59"/>
      <c r="AE1" s="59"/>
      <c r="AF1" s="59"/>
      <c r="AG1" s="59"/>
      <c r="AH1" s="25"/>
      <c r="BC1" s="50"/>
      <c r="BD1" s="50"/>
      <c r="BE1" s="274"/>
    </row>
    <row r="2" spans="2:82" s="26" customFormat="1" ht="20.100000000000001" customHeight="1">
      <c r="B2" s="141"/>
      <c r="C2" s="712" t="s">
        <v>63</v>
      </c>
      <c r="D2" s="644"/>
      <c r="E2" s="644"/>
      <c r="F2" s="644"/>
      <c r="G2" s="644"/>
      <c r="H2" s="644"/>
      <c r="I2" s="644"/>
      <c r="J2" s="644"/>
      <c r="K2" s="644"/>
      <c r="L2" s="644"/>
      <c r="M2" s="644"/>
      <c r="N2" s="644"/>
      <c r="O2" s="644"/>
      <c r="P2" s="644"/>
      <c r="Q2" s="644"/>
      <c r="R2" s="644"/>
      <c r="S2" s="644"/>
      <c r="T2" s="644"/>
      <c r="U2" s="644"/>
      <c r="V2" s="644"/>
      <c r="W2" s="644"/>
      <c r="X2" s="644"/>
      <c r="Y2" s="644"/>
      <c r="Z2" s="644"/>
      <c r="AA2" s="644"/>
      <c r="AB2" s="135"/>
      <c r="AD2" s="221" t="s">
        <v>64</v>
      </c>
      <c r="AE2" s="222">
        <f>MAX(AD9:CD103)</f>
        <v>111</v>
      </c>
      <c r="AH2" s="25"/>
      <c r="BE2" s="275"/>
    </row>
    <row r="3" spans="2:82" s="26" customFormat="1" ht="20.100000000000001" customHeight="1">
      <c r="B3" s="136"/>
      <c r="C3" s="712" t="s">
        <v>202</v>
      </c>
      <c r="D3" s="644"/>
      <c r="E3" s="644"/>
      <c r="F3" s="644"/>
      <c r="G3" s="644"/>
      <c r="H3" s="644"/>
      <c r="I3" s="644"/>
      <c r="J3" s="644"/>
      <c r="K3" s="644"/>
      <c r="L3" s="644"/>
      <c r="M3" s="644"/>
      <c r="N3" s="644"/>
      <c r="O3" s="644"/>
      <c r="P3" s="644"/>
      <c r="Q3" s="644"/>
      <c r="R3" s="644"/>
      <c r="S3" s="644"/>
      <c r="T3" s="644"/>
      <c r="U3" s="644"/>
      <c r="V3" s="644"/>
      <c r="W3" s="644"/>
      <c r="X3" s="644"/>
      <c r="Y3" s="644"/>
      <c r="Z3" s="644"/>
      <c r="AA3" s="644"/>
      <c r="AB3" s="135"/>
      <c r="AD3" s="223" t="s">
        <v>65</v>
      </c>
      <c r="AE3" s="224">
        <f>MIN(AD9:CD103)</f>
        <v>0</v>
      </c>
      <c r="AF3" s="60"/>
      <c r="AG3" s="60"/>
      <c r="AH3" s="25"/>
      <c r="BC3" s="50"/>
      <c r="BD3" s="50"/>
      <c r="BE3" s="274"/>
    </row>
    <row r="4" spans="2:82" s="26" customFormat="1" ht="20.100000000000001" customHeight="1">
      <c r="B4" s="136"/>
      <c r="C4" s="712" t="s">
        <v>200</v>
      </c>
      <c r="D4" s="644"/>
      <c r="E4" s="644"/>
      <c r="F4" s="644"/>
      <c r="G4" s="644"/>
      <c r="H4" s="644"/>
      <c r="I4" s="644"/>
      <c r="J4" s="644"/>
      <c r="K4" s="644"/>
      <c r="L4" s="644"/>
      <c r="M4" s="644"/>
      <c r="N4" s="644"/>
      <c r="O4" s="644"/>
      <c r="P4" s="644"/>
      <c r="Q4" s="644"/>
      <c r="R4" s="644"/>
      <c r="S4" s="644"/>
      <c r="T4" s="644"/>
      <c r="U4" s="644"/>
      <c r="V4" s="644"/>
      <c r="W4" s="644"/>
      <c r="X4" s="644"/>
      <c r="Y4" s="644"/>
      <c r="Z4" s="644"/>
      <c r="AA4" s="644"/>
      <c r="AB4" s="135"/>
      <c r="AF4" s="60"/>
      <c r="AG4" s="60"/>
      <c r="AH4" s="25"/>
      <c r="BC4" s="50"/>
      <c r="BD4" s="50"/>
      <c r="BE4" s="274"/>
    </row>
    <row r="5" spans="2:82" s="26" customFormat="1" ht="20.100000000000001" customHeight="1">
      <c r="B5" s="136"/>
      <c r="C5" s="712" t="s">
        <v>192</v>
      </c>
      <c r="D5" s="644"/>
      <c r="E5" s="644"/>
      <c r="F5" s="644"/>
      <c r="G5" s="644"/>
      <c r="H5" s="644"/>
      <c r="I5" s="644"/>
      <c r="J5" s="644"/>
      <c r="K5" s="644"/>
      <c r="L5" s="644"/>
      <c r="M5" s="644"/>
      <c r="N5" s="644"/>
      <c r="O5" s="644"/>
      <c r="P5" s="644"/>
      <c r="Q5" s="644"/>
      <c r="R5" s="644"/>
      <c r="S5" s="644"/>
      <c r="T5" s="644"/>
      <c r="U5" s="644"/>
      <c r="V5" s="644"/>
      <c r="W5" s="644"/>
      <c r="X5" s="644"/>
      <c r="Y5" s="644"/>
      <c r="Z5" s="644"/>
      <c r="AA5" s="644"/>
      <c r="AB5" s="136"/>
      <c r="AD5" s="655" t="s">
        <v>62</v>
      </c>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6"/>
      <c r="BZ5" s="656"/>
      <c r="CA5" s="656"/>
      <c r="CB5" s="656"/>
      <c r="CC5" s="656"/>
      <c r="CD5" s="657"/>
    </row>
    <row r="6" spans="2:82" s="26" customFormat="1" ht="39.950000000000003" customHeight="1">
      <c r="B6" s="136"/>
      <c r="C6" s="136"/>
      <c r="D6" s="663" t="s">
        <v>120</v>
      </c>
      <c r="E6" s="663"/>
      <c r="F6" s="663"/>
      <c r="G6" s="663"/>
      <c r="H6" s="663"/>
      <c r="I6" s="663"/>
      <c r="J6" s="663"/>
      <c r="K6" s="663"/>
      <c r="L6" s="663"/>
      <c r="M6" s="663"/>
      <c r="N6" s="663"/>
      <c r="O6" s="663"/>
      <c r="P6" s="663"/>
      <c r="Q6" s="663"/>
      <c r="R6" s="663"/>
      <c r="S6" s="663"/>
      <c r="T6" s="663"/>
      <c r="U6" s="663"/>
      <c r="V6" s="663"/>
      <c r="W6" s="663"/>
      <c r="X6" s="663"/>
      <c r="Y6" s="663"/>
      <c r="Z6" s="663"/>
      <c r="AA6" s="663"/>
      <c r="AB6" s="663"/>
      <c r="AH6" s="25"/>
      <c r="BE6" s="275"/>
      <c r="BK6" s="25"/>
    </row>
    <row r="7" spans="2:82" s="36" customFormat="1" ht="27.95" customHeight="1">
      <c r="B7" s="469"/>
      <c r="C7" s="467" t="s">
        <v>0</v>
      </c>
      <c r="D7" s="660" t="s">
        <v>23</v>
      </c>
      <c r="E7" s="661"/>
      <c r="F7" s="661"/>
      <c r="G7" s="661"/>
      <c r="H7" s="661"/>
      <c r="I7" s="661"/>
      <c r="J7" s="661"/>
      <c r="K7" s="661"/>
      <c r="L7" s="661"/>
      <c r="M7" s="661"/>
      <c r="N7" s="661"/>
      <c r="O7" s="661"/>
      <c r="P7" s="661"/>
      <c r="Q7" s="664"/>
      <c r="R7" s="665" t="s">
        <v>99</v>
      </c>
      <c r="S7" s="666"/>
      <c r="T7" s="666"/>
      <c r="U7" s="666"/>
      <c r="V7" s="666"/>
      <c r="W7" s="666"/>
      <c r="X7" s="666"/>
      <c r="Y7" s="667"/>
      <c r="Z7" s="715" t="s">
        <v>48</v>
      </c>
      <c r="AA7" s="717" t="s">
        <v>49</v>
      </c>
      <c r="AB7" s="146"/>
      <c r="AD7" s="655" t="str">
        <f>+D7</f>
        <v>EUR against</v>
      </c>
      <c r="AE7" s="656"/>
      <c r="AF7" s="656"/>
      <c r="AG7" s="656"/>
      <c r="AH7" s="656"/>
      <c r="AI7" s="656"/>
      <c r="AJ7" s="656"/>
      <c r="AK7" s="656"/>
      <c r="AL7" s="656"/>
      <c r="AM7" s="656"/>
      <c r="AN7" s="656"/>
      <c r="AO7" s="656"/>
      <c r="AP7" s="656"/>
      <c r="AQ7" s="657"/>
      <c r="AR7" s="655" t="str">
        <f>+R7</f>
        <v>JPY against</v>
      </c>
      <c r="AS7" s="656"/>
      <c r="AT7" s="656"/>
      <c r="AU7" s="656"/>
      <c r="AV7" s="656"/>
      <c r="AW7" s="656"/>
      <c r="AX7" s="656"/>
      <c r="AY7" s="657"/>
      <c r="AZ7" s="26"/>
      <c r="BA7" s="26"/>
      <c r="BC7" s="256" t="s">
        <v>22</v>
      </c>
      <c r="BD7" s="256" t="s">
        <v>3</v>
      </c>
      <c r="BE7" s="276" t="s">
        <v>8</v>
      </c>
      <c r="BG7" s="655" t="s">
        <v>154</v>
      </c>
      <c r="BH7" s="656"/>
      <c r="BI7" s="656"/>
      <c r="BJ7" s="656"/>
      <c r="BK7" s="656"/>
      <c r="BL7" s="656"/>
      <c r="BM7" s="656"/>
      <c r="BN7" s="656"/>
      <c r="BO7" s="656"/>
      <c r="BP7" s="656"/>
      <c r="BQ7" s="656"/>
      <c r="BR7" s="656"/>
      <c r="BS7" s="656"/>
      <c r="BT7" s="657"/>
      <c r="BU7" s="655" t="s">
        <v>155</v>
      </c>
      <c r="BV7" s="656"/>
      <c r="BW7" s="656"/>
      <c r="BX7" s="656"/>
      <c r="BY7" s="656"/>
      <c r="BZ7" s="656"/>
      <c r="CA7" s="656"/>
      <c r="CB7" s="657"/>
      <c r="CC7" s="26"/>
      <c r="CD7" s="26"/>
    </row>
    <row r="8" spans="2:82" s="36" customFormat="1" ht="27.95" customHeight="1">
      <c r="B8" s="463"/>
      <c r="C8" s="464"/>
      <c r="D8" s="457" t="s">
        <v>7</v>
      </c>
      <c r="E8" s="457" t="s">
        <v>6</v>
      </c>
      <c r="F8" s="457" t="s">
        <v>5</v>
      </c>
      <c r="G8" s="457" t="s">
        <v>38</v>
      </c>
      <c r="H8" s="457" t="s">
        <v>24</v>
      </c>
      <c r="I8" s="457" t="s">
        <v>4</v>
      </c>
      <c r="J8" s="457" t="s">
        <v>29</v>
      </c>
      <c r="K8" s="457" t="s">
        <v>3</v>
      </c>
      <c r="L8" s="457" t="s">
        <v>42</v>
      </c>
      <c r="M8" s="457" t="s">
        <v>33</v>
      </c>
      <c r="N8" s="457" t="s">
        <v>25</v>
      </c>
      <c r="O8" s="457" t="s">
        <v>189</v>
      </c>
      <c r="P8" s="459" t="s">
        <v>201</v>
      </c>
      <c r="Q8" s="457" t="s">
        <v>8</v>
      </c>
      <c r="R8" s="457" t="s">
        <v>7</v>
      </c>
      <c r="S8" s="457" t="s">
        <v>26</v>
      </c>
      <c r="T8" s="457" t="s">
        <v>6</v>
      </c>
      <c r="U8" s="457" t="s">
        <v>41</v>
      </c>
      <c r="V8" s="457" t="s">
        <v>189</v>
      </c>
      <c r="W8" s="457" t="s">
        <v>37</v>
      </c>
      <c r="X8" s="459" t="s">
        <v>201</v>
      </c>
      <c r="Y8" s="159" t="s">
        <v>8</v>
      </c>
      <c r="Z8" s="716"/>
      <c r="AA8" s="718"/>
      <c r="AB8" s="147"/>
      <c r="AD8" s="161" t="str">
        <f>+D8</f>
        <v>AUD</v>
      </c>
      <c r="AE8" s="161" t="str">
        <f t="shared" ref="AE8:AW8" si="0">+E8</f>
        <v>CAD</v>
      </c>
      <c r="AF8" s="161" t="str">
        <f t="shared" si="0"/>
        <v>CHF</v>
      </c>
      <c r="AG8" s="161" t="str">
        <f t="shared" si="0"/>
        <v>CNY</v>
      </c>
      <c r="AH8" s="161" t="str">
        <f t="shared" si="0"/>
        <v>DKK</v>
      </c>
      <c r="AI8" s="161" t="str">
        <f t="shared" si="0"/>
        <v>GBP</v>
      </c>
      <c r="AJ8" s="161" t="str">
        <f t="shared" si="0"/>
        <v>HUF</v>
      </c>
      <c r="AK8" s="161" t="str">
        <f t="shared" si="0"/>
        <v>JPY</v>
      </c>
      <c r="AL8" s="161" t="str">
        <f t="shared" si="0"/>
        <v>NOK</v>
      </c>
      <c r="AM8" s="161" t="str">
        <f t="shared" si="0"/>
        <v>PLN</v>
      </c>
      <c r="AN8" s="161" t="str">
        <f t="shared" si="0"/>
        <v>SEK</v>
      </c>
      <c r="AO8" s="161" t="str">
        <f t="shared" si="0"/>
        <v>TRY</v>
      </c>
      <c r="AP8" s="161" t="str">
        <f t="shared" si="0"/>
        <v>Other 3</v>
      </c>
      <c r="AQ8" s="161" t="str">
        <f t="shared" si="0"/>
        <v>TOT</v>
      </c>
      <c r="AR8" s="161" t="str">
        <f t="shared" si="0"/>
        <v>AUD</v>
      </c>
      <c r="AS8" s="161" t="str">
        <f t="shared" si="0"/>
        <v>BRL</v>
      </c>
      <c r="AT8" s="161" t="str">
        <f t="shared" si="0"/>
        <v>CAD</v>
      </c>
      <c r="AU8" s="161" t="str">
        <f t="shared" si="0"/>
        <v>NZD</v>
      </c>
      <c r="AV8" s="161" t="str">
        <f t="shared" si="0"/>
        <v>TRY</v>
      </c>
      <c r="AW8" s="161" t="str">
        <f t="shared" si="0"/>
        <v>ZAR</v>
      </c>
      <c r="AX8" s="161" t="s">
        <v>118</v>
      </c>
      <c r="AY8" s="161" t="str">
        <f>+Y8</f>
        <v>TOT</v>
      </c>
      <c r="AZ8" s="256" t="s">
        <v>117</v>
      </c>
      <c r="BA8" s="256" t="s">
        <v>8</v>
      </c>
      <c r="BC8" s="256" t="s">
        <v>8</v>
      </c>
      <c r="BD8" s="256" t="s">
        <v>8</v>
      </c>
      <c r="BE8" s="276" t="s">
        <v>8</v>
      </c>
      <c r="BG8" s="161" t="str">
        <f>+D8</f>
        <v>AUD</v>
      </c>
      <c r="BH8" s="161" t="str">
        <f t="shared" ref="BH8:BT8" si="1">+E8</f>
        <v>CAD</v>
      </c>
      <c r="BI8" s="161" t="str">
        <f t="shared" si="1"/>
        <v>CHF</v>
      </c>
      <c r="BJ8" s="161" t="str">
        <f t="shared" si="1"/>
        <v>CNY</v>
      </c>
      <c r="BK8" s="161" t="str">
        <f t="shared" si="1"/>
        <v>DKK</v>
      </c>
      <c r="BL8" s="161" t="str">
        <f t="shared" si="1"/>
        <v>GBP</v>
      </c>
      <c r="BM8" s="161" t="str">
        <f t="shared" si="1"/>
        <v>HUF</v>
      </c>
      <c r="BN8" s="161" t="str">
        <f t="shared" si="1"/>
        <v>JPY</v>
      </c>
      <c r="BO8" s="161" t="str">
        <f t="shared" si="1"/>
        <v>NOK</v>
      </c>
      <c r="BP8" s="161" t="str">
        <f t="shared" si="1"/>
        <v>PLN</v>
      </c>
      <c r="BQ8" s="161" t="str">
        <f t="shared" si="1"/>
        <v>SEK</v>
      </c>
      <c r="BR8" s="161" t="str">
        <f t="shared" si="1"/>
        <v>TRY</v>
      </c>
      <c r="BS8" s="161" t="str">
        <f t="shared" si="1"/>
        <v>Other 3</v>
      </c>
      <c r="BT8" s="161" t="str">
        <f t="shared" si="1"/>
        <v>TOT</v>
      </c>
      <c r="BU8" s="161" t="str">
        <f t="shared" ref="BU8:CB8" si="2">+R8</f>
        <v>AUD</v>
      </c>
      <c r="BV8" s="161" t="str">
        <f t="shared" si="2"/>
        <v>BRL</v>
      </c>
      <c r="BW8" s="161" t="str">
        <f t="shared" si="2"/>
        <v>CAD</v>
      </c>
      <c r="BX8" s="161" t="str">
        <f t="shared" si="2"/>
        <v>NZD</v>
      </c>
      <c r="BY8" s="161" t="str">
        <f t="shared" si="2"/>
        <v>TRY</v>
      </c>
      <c r="BZ8" s="161" t="str">
        <f t="shared" si="2"/>
        <v>ZAR</v>
      </c>
      <c r="CA8" s="161" t="str">
        <f t="shared" si="2"/>
        <v>Other 3</v>
      </c>
      <c r="CB8" s="161" t="str">
        <f t="shared" si="2"/>
        <v>TOT</v>
      </c>
      <c r="CC8" s="256" t="s">
        <v>117</v>
      </c>
      <c r="CD8" s="256" t="s">
        <v>8</v>
      </c>
    </row>
    <row r="9" spans="2:82" s="40" customFormat="1" ht="30" customHeight="1">
      <c r="B9" s="442"/>
      <c r="C9" s="443" t="s">
        <v>50</v>
      </c>
      <c r="D9" s="320"/>
      <c r="E9" s="320"/>
      <c r="F9" s="320"/>
      <c r="G9" s="320"/>
      <c r="H9" s="320"/>
      <c r="I9" s="320"/>
      <c r="J9" s="321"/>
      <c r="K9" s="321"/>
      <c r="L9" s="321"/>
      <c r="M9" s="321"/>
      <c r="N9" s="321"/>
      <c r="O9" s="321"/>
      <c r="P9" s="321"/>
      <c r="Q9" s="321"/>
      <c r="R9" s="321"/>
      <c r="S9" s="321"/>
      <c r="T9" s="321"/>
      <c r="U9" s="321"/>
      <c r="V9" s="321"/>
      <c r="W9" s="321"/>
      <c r="X9" s="321"/>
      <c r="Y9" s="321"/>
      <c r="Z9" s="321"/>
      <c r="AA9" s="322"/>
      <c r="AB9" s="350"/>
      <c r="AD9" s="69"/>
      <c r="AE9" s="69"/>
      <c r="AF9" s="69"/>
      <c r="AG9" s="69"/>
      <c r="AH9" s="69"/>
      <c r="AI9" s="69"/>
      <c r="AJ9" s="69"/>
      <c r="AK9" s="69"/>
      <c r="AL9" s="69"/>
      <c r="AM9" s="69"/>
      <c r="AN9" s="69"/>
      <c r="AO9" s="69"/>
      <c r="AP9" s="69"/>
      <c r="AQ9" s="69"/>
      <c r="AR9" s="69"/>
      <c r="AS9" s="69"/>
      <c r="AT9" s="69"/>
      <c r="AU9" s="69"/>
      <c r="AV9" s="69"/>
      <c r="AW9" s="69"/>
      <c r="AX9" s="69"/>
      <c r="AY9" s="69"/>
      <c r="AZ9" s="69"/>
      <c r="BA9" s="266"/>
      <c r="BB9" s="267"/>
      <c r="BC9" s="64"/>
      <c r="BD9" s="64"/>
      <c r="BE9" s="69"/>
      <c r="BF9" s="267"/>
      <c r="BG9" s="69"/>
      <c r="BH9" s="69"/>
      <c r="BI9" s="69"/>
      <c r="BJ9" s="69"/>
      <c r="BK9" s="69"/>
      <c r="BL9" s="69"/>
      <c r="BM9" s="69"/>
      <c r="BN9" s="69"/>
      <c r="BO9" s="69"/>
      <c r="BP9" s="69"/>
      <c r="BQ9" s="69"/>
      <c r="BR9" s="69"/>
      <c r="BS9" s="69"/>
      <c r="BT9" s="69"/>
      <c r="BU9" s="69"/>
      <c r="BV9" s="69"/>
      <c r="BW9" s="69"/>
      <c r="BX9" s="69"/>
      <c r="BY9" s="69"/>
      <c r="BZ9" s="69"/>
      <c r="CA9" s="69"/>
      <c r="CB9" s="69"/>
      <c r="CC9" s="69"/>
      <c r="CD9" s="69"/>
    </row>
    <row r="10" spans="2:82" s="36" customFormat="1" ht="17.100000000000001" customHeight="1">
      <c r="B10" s="444"/>
      <c r="C10" s="183" t="s">
        <v>10</v>
      </c>
      <c r="D10" s="320"/>
      <c r="E10" s="320"/>
      <c r="F10" s="320"/>
      <c r="G10" s="320"/>
      <c r="H10" s="320"/>
      <c r="I10" s="320"/>
      <c r="J10" s="320"/>
      <c r="K10" s="320"/>
      <c r="L10" s="320"/>
      <c r="M10" s="320"/>
      <c r="N10" s="320"/>
      <c r="O10" s="320"/>
      <c r="P10" s="320"/>
      <c r="Q10" s="338">
        <f>+SUM(D10:P10)</f>
        <v>0</v>
      </c>
      <c r="R10" s="320"/>
      <c r="S10" s="320"/>
      <c r="T10" s="320"/>
      <c r="U10" s="320"/>
      <c r="V10" s="320"/>
      <c r="W10" s="320"/>
      <c r="X10" s="320"/>
      <c r="Y10" s="338">
        <f>+SUM(R10:X10)</f>
        <v>0</v>
      </c>
      <c r="Z10" s="320"/>
      <c r="AA10" s="323">
        <f>+'E1'!Z10+'E2'!Q10+'E2'!Y10+'E2'!Z10</f>
        <v>0</v>
      </c>
      <c r="AB10" s="351"/>
      <c r="AC10" s="35"/>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C10" s="73">
        <f t="shared" ref="BC10:BC21" si="3">+Q10-SUM(D10:P10)</f>
        <v>0</v>
      </c>
      <c r="BD10" s="73">
        <f t="shared" ref="BD10:BD21" si="4">+Y10-SUM(R10:X10)</f>
        <v>0</v>
      </c>
      <c r="BE10" s="73">
        <f>+AA10-'E1'!Z10-'E2'!Q10-'E2'!Y10-'E2'!Z10</f>
        <v>0</v>
      </c>
      <c r="BG10" s="73">
        <f>+IF(OR((D10&gt;'A3'!D10),(D10&lt;'A3'!D11)),111,0)</f>
        <v>111</v>
      </c>
      <c r="BH10" s="73">
        <f>+IF(OR((E10&gt;'A3'!E10),(E10&lt;'A3'!E11)),111,0)</f>
        <v>111</v>
      </c>
      <c r="BI10" s="73">
        <f>+IF(OR((F10&gt;'A3'!F10),(F10&lt;'A3'!F11)),111,0)</f>
        <v>111</v>
      </c>
      <c r="BJ10" s="73">
        <f>+IF(OR((G10&gt;'A3'!G10),(G10&lt;'A3'!G11)),111,0)</f>
        <v>111</v>
      </c>
      <c r="BK10" s="73">
        <f>+IF(OR((H10&gt;'A3'!H10),(H10&lt;'A3'!H11)),111,0)</f>
        <v>0</v>
      </c>
      <c r="BL10" s="73">
        <f>+IF(OR((I10&gt;'A3'!I10),(I10&lt;'A3'!I11)),111,0)</f>
        <v>111</v>
      </c>
      <c r="BM10" s="73">
        <f>+IF(OR((J10&gt;'A3'!J10),(J10&lt;'A3'!J11)),111,0)</f>
        <v>0</v>
      </c>
      <c r="BN10" s="73">
        <f>+IF(OR((K10&gt;'A3'!K10),(K10&lt;'A3'!K11)),111,0)</f>
        <v>111</v>
      </c>
      <c r="BO10" s="73">
        <f>+IF(OR((L10&gt;'A3'!L10),(L10&lt;'A3'!L11)),111,0)</f>
        <v>111</v>
      </c>
      <c r="BP10" s="73">
        <f>+IF(OR((M10&gt;'A3'!M10),(M10&lt;'A3'!M11)),111,0)</f>
        <v>0</v>
      </c>
      <c r="BQ10" s="73">
        <f>+IF(OR((N10&gt;'A3'!N10),(N10&lt;'A3'!N11)),111,0)</f>
        <v>0</v>
      </c>
      <c r="BR10" s="73">
        <f>+IF(OR((O10&gt;'A3'!O10),(O10&lt;'A3'!O11)),111,0)</f>
        <v>0</v>
      </c>
      <c r="BS10" s="73">
        <f>+IF(OR((P10&gt;'A3'!P10),(P10&lt;'A3'!P11)),111,0)</f>
        <v>111</v>
      </c>
      <c r="BT10" s="73">
        <f>+IF(OR((Q10&gt;'A3'!Q10),(Q10&lt;'A3'!Q11)),111,0)</f>
        <v>111</v>
      </c>
      <c r="BU10" s="73">
        <f>+IF(OR((R10&gt;'A3'!R10),(R10&lt;'A3'!R11)),111,0)</f>
        <v>111</v>
      </c>
      <c r="BV10" s="73">
        <f>+IF(OR((S10&gt;'A3'!S10),(S10&lt;'A3'!S11)),111,0)</f>
        <v>0</v>
      </c>
      <c r="BW10" s="73">
        <f>+IF(OR((T10&gt;'A3'!T10),(T10&lt;'A3'!T11)),111,0)</f>
        <v>0</v>
      </c>
      <c r="BX10" s="73">
        <f>+IF(OR((U10&gt;'A3'!U10),(U10&lt;'A3'!U11)),111,0)</f>
        <v>111</v>
      </c>
      <c r="BY10" s="73">
        <f>+IF(OR((V10&gt;'A3'!V10),(V10&lt;'A3'!V11)),111,0)</f>
        <v>0</v>
      </c>
      <c r="BZ10" s="73">
        <f>+IF(OR((W10&gt;'A3'!W10),(W10&lt;'A3'!W11)),111,0)</f>
        <v>0</v>
      </c>
      <c r="CA10" s="73">
        <f>+IF(OR((X10&gt;'A3'!X10),(X10&lt;'A3'!X11)),111,0)</f>
        <v>111</v>
      </c>
      <c r="CB10" s="73">
        <f>+IF(OR((Y10&gt;'A3'!Y10),(Y10&lt;'A3'!Y11)),111,0)</f>
        <v>111</v>
      </c>
      <c r="CC10" s="73">
        <f>+IF(OR((Z10&gt;'A3'!Z10),(Z10&lt;'A3'!Z11)),111,0)</f>
        <v>111</v>
      </c>
      <c r="CD10" s="73">
        <f>+IF(OR((AA10&gt;'A3'!AA10),(AA10&lt;'A3'!AA11)),111,0)</f>
        <v>111</v>
      </c>
    </row>
    <row r="11" spans="2:82" s="36" customFormat="1" ht="17.100000000000001" customHeight="1">
      <c r="B11" s="444"/>
      <c r="C11" s="183" t="s">
        <v>11</v>
      </c>
      <c r="D11" s="320"/>
      <c r="E11" s="320"/>
      <c r="F11" s="320"/>
      <c r="G11" s="320"/>
      <c r="H11" s="320"/>
      <c r="I11" s="320"/>
      <c r="J11" s="320"/>
      <c r="K11" s="320"/>
      <c r="L11" s="320"/>
      <c r="M11" s="320"/>
      <c r="N11" s="320"/>
      <c r="O11" s="320"/>
      <c r="P11" s="320"/>
      <c r="Q11" s="357">
        <f>+SUM(D11:P11)</f>
        <v>0</v>
      </c>
      <c r="R11" s="320"/>
      <c r="S11" s="320"/>
      <c r="T11" s="320"/>
      <c r="U11" s="320"/>
      <c r="V11" s="320"/>
      <c r="W11" s="320"/>
      <c r="X11" s="320"/>
      <c r="Y11" s="357">
        <f>+SUM(R11:X11)</f>
        <v>0</v>
      </c>
      <c r="Z11" s="320"/>
      <c r="AA11" s="323">
        <f>+'E1'!Z11+'E2'!Q11+'E2'!Y11+'E2'!Z11</f>
        <v>0</v>
      </c>
      <c r="AB11" s="351"/>
      <c r="AC11" s="35"/>
      <c r="AD11" s="73">
        <f>+D11-SUM(D12:D17)</f>
        <v>0</v>
      </c>
      <c r="AE11" s="73">
        <f t="shared" ref="AE11:BA11" si="5">+E11-SUM(E12:E17)</f>
        <v>0</v>
      </c>
      <c r="AF11" s="73">
        <f t="shared" si="5"/>
        <v>0</v>
      </c>
      <c r="AG11" s="73">
        <f t="shared" si="5"/>
        <v>0</v>
      </c>
      <c r="AH11" s="73">
        <f t="shared" si="5"/>
        <v>0</v>
      </c>
      <c r="AI11" s="73">
        <f t="shared" si="5"/>
        <v>0</v>
      </c>
      <c r="AJ11" s="73">
        <f t="shared" si="5"/>
        <v>0</v>
      </c>
      <c r="AK11" s="73">
        <f t="shared" si="5"/>
        <v>0</v>
      </c>
      <c r="AL11" s="73">
        <f t="shared" si="5"/>
        <v>0</v>
      </c>
      <c r="AM11" s="73">
        <f t="shared" si="5"/>
        <v>0</v>
      </c>
      <c r="AN11" s="73">
        <f t="shared" si="5"/>
        <v>0</v>
      </c>
      <c r="AO11" s="73">
        <f t="shared" si="5"/>
        <v>0</v>
      </c>
      <c r="AP11" s="73">
        <f t="shared" si="5"/>
        <v>0</v>
      </c>
      <c r="AQ11" s="73">
        <f t="shared" si="5"/>
        <v>0</v>
      </c>
      <c r="AR11" s="73">
        <f t="shared" si="5"/>
        <v>0</v>
      </c>
      <c r="AS11" s="73">
        <f t="shared" si="5"/>
        <v>0</v>
      </c>
      <c r="AT11" s="73">
        <f t="shared" si="5"/>
        <v>0</v>
      </c>
      <c r="AU11" s="73">
        <f t="shared" si="5"/>
        <v>0</v>
      </c>
      <c r="AV11" s="73">
        <f t="shared" si="5"/>
        <v>0</v>
      </c>
      <c r="AW11" s="73">
        <f t="shared" si="5"/>
        <v>0</v>
      </c>
      <c r="AX11" s="73">
        <f t="shared" si="5"/>
        <v>0</v>
      </c>
      <c r="AY11" s="73">
        <f t="shared" si="5"/>
        <v>0</v>
      </c>
      <c r="AZ11" s="73">
        <f t="shared" si="5"/>
        <v>0</v>
      </c>
      <c r="BA11" s="73">
        <f t="shared" si="5"/>
        <v>0</v>
      </c>
      <c r="BC11" s="73">
        <f t="shared" si="3"/>
        <v>0</v>
      </c>
      <c r="BD11" s="72">
        <f t="shared" si="4"/>
        <v>0</v>
      </c>
      <c r="BE11" s="73">
        <f>+AA11-'E1'!Z11-'E2'!Q11-'E2'!Y11-'E2'!Z11</f>
        <v>0</v>
      </c>
      <c r="BG11" s="73">
        <f>+IF(OR((D11&gt;'A3'!D13),(D11&lt;'A3'!D14)),111,0)</f>
        <v>0</v>
      </c>
      <c r="BH11" s="73">
        <f>+IF(OR((E11&gt;'A3'!E13),(E11&lt;'A3'!E14)),111,0)</f>
        <v>111</v>
      </c>
      <c r="BI11" s="73">
        <f>+IF(OR((F11&gt;'A3'!F13),(F11&lt;'A3'!F14)),111,0)</f>
        <v>111</v>
      </c>
      <c r="BJ11" s="73">
        <f>+IF(OR((G11&gt;'A3'!G13),(G11&lt;'A3'!G14)),111,0)</f>
        <v>0</v>
      </c>
      <c r="BK11" s="73">
        <f>+IF(OR((H11&gt;'A3'!H13),(H11&lt;'A3'!H14)),111,0)</f>
        <v>111</v>
      </c>
      <c r="BL11" s="73">
        <f>+IF(OR((I11&gt;'A3'!I13),(I11&lt;'A3'!I14)),111,0)</f>
        <v>111</v>
      </c>
      <c r="BM11" s="73">
        <f>+IF(OR((J11&gt;'A3'!J13),(J11&lt;'A3'!J14)),111,0)</f>
        <v>0</v>
      </c>
      <c r="BN11" s="73">
        <f>+IF(OR((K11&gt;'A3'!K13),(K11&lt;'A3'!K14)),111,0)</f>
        <v>111</v>
      </c>
      <c r="BO11" s="73">
        <f>+IF(OR((L11&gt;'A3'!L13),(L11&lt;'A3'!L14)),111,0)</f>
        <v>111</v>
      </c>
      <c r="BP11" s="73">
        <f>+IF(OR((M11&gt;'A3'!M13),(M11&lt;'A3'!M14)),111,0)</f>
        <v>111</v>
      </c>
      <c r="BQ11" s="73">
        <f>+IF(OR((N11&gt;'A3'!N13),(N11&lt;'A3'!N14)),111,0)</f>
        <v>0</v>
      </c>
      <c r="BR11" s="73">
        <f>+IF(OR((O11&gt;'A3'!O13),(O11&lt;'A3'!O14)),111,0)</f>
        <v>0</v>
      </c>
      <c r="BS11" s="73">
        <f>+IF(OR((P11&gt;'A3'!P13),(P11&lt;'A3'!P14)),111,0)</f>
        <v>0</v>
      </c>
      <c r="BT11" s="73">
        <f>+IF(OR((Q11&gt;'A3'!Q13),(Q11&lt;'A3'!Q14)),111,0)</f>
        <v>111</v>
      </c>
      <c r="BU11" s="73">
        <f>+IF(OR((R11&gt;'A3'!R13),(R11&lt;'A3'!R14)),111,0)</f>
        <v>111</v>
      </c>
      <c r="BV11" s="73">
        <f>+IF(OR((S11&gt;'A3'!S13),(S11&lt;'A3'!S14)),111,0)</f>
        <v>0</v>
      </c>
      <c r="BW11" s="73">
        <f>+IF(OR((T11&gt;'A3'!T13),(T11&lt;'A3'!T14)),111,0)</f>
        <v>0</v>
      </c>
      <c r="BX11" s="73">
        <f>+IF(OR((U11&gt;'A3'!U13),(U11&lt;'A3'!U14)),111,0)</f>
        <v>0</v>
      </c>
      <c r="BY11" s="73">
        <f>+IF(OR((V11&gt;'A3'!V13),(V11&lt;'A3'!V14)),111,0)</f>
        <v>0</v>
      </c>
      <c r="BZ11" s="73">
        <f>+IF(OR((W11&gt;'A3'!W13),(W11&lt;'A3'!W14)),111,0)</f>
        <v>0</v>
      </c>
      <c r="CA11" s="73">
        <f>+IF(OR((X11&gt;'A3'!X13),(X11&lt;'A3'!X14)),111,0)</f>
        <v>0</v>
      </c>
      <c r="CB11" s="73">
        <f>+IF(OR((Y11&gt;'A3'!Y13),(Y11&lt;'A3'!Y14)),111,0)</f>
        <v>111</v>
      </c>
      <c r="CC11" s="73">
        <f>+IF(OR((Z11&gt;'A3'!Z13),(Z11&lt;'A3'!Z14)),111,0)</f>
        <v>0</v>
      </c>
      <c r="CD11" s="73">
        <f>+IF(OR((AA11&gt;'A3'!AA13),(AA11&lt;'A3'!AA14)),111,0)</f>
        <v>111</v>
      </c>
    </row>
    <row r="12" spans="2:82" s="40" customFormat="1" ht="17.100000000000001" customHeight="1">
      <c r="B12" s="446"/>
      <c r="C12" s="447" t="s">
        <v>105</v>
      </c>
      <c r="D12" s="324"/>
      <c r="E12" s="324"/>
      <c r="F12" s="324"/>
      <c r="G12" s="324"/>
      <c r="H12" s="324"/>
      <c r="I12" s="324"/>
      <c r="J12" s="324"/>
      <c r="K12" s="324"/>
      <c r="L12" s="324"/>
      <c r="M12" s="324"/>
      <c r="N12" s="324"/>
      <c r="O12" s="324"/>
      <c r="P12" s="324"/>
      <c r="Q12" s="325">
        <f t="shared" ref="Q12:Q21" si="6">+SUM(D12:P12)</f>
        <v>0</v>
      </c>
      <c r="R12" s="324"/>
      <c r="S12" s="324"/>
      <c r="T12" s="324"/>
      <c r="U12" s="324"/>
      <c r="V12" s="324"/>
      <c r="W12" s="324"/>
      <c r="X12" s="324"/>
      <c r="Y12" s="325">
        <f t="shared" ref="Y12:Y21" si="7">+SUM(R12:X12)</f>
        <v>0</v>
      </c>
      <c r="Z12" s="324"/>
      <c r="AA12" s="323">
        <f>+'E1'!Z12+'E2'!Q12+'E2'!Y12+'E2'!Z12</f>
        <v>0</v>
      </c>
      <c r="AB12" s="352"/>
      <c r="AC12" s="39"/>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C12" s="75">
        <f t="shared" si="3"/>
        <v>0</v>
      </c>
      <c r="BD12" s="253">
        <f t="shared" si="4"/>
        <v>0</v>
      </c>
      <c r="BE12" s="75">
        <f>+AA12-'E1'!Z12-'E2'!Q12-'E2'!Y12-'E2'!Z12</f>
        <v>0</v>
      </c>
      <c r="BG12" s="75">
        <f>+IF((D12&gt;'A3'!D16),111,0)</f>
        <v>0</v>
      </c>
      <c r="BH12" s="75">
        <f>+IF((E12&gt;'A3'!E16),111,0)</f>
        <v>0</v>
      </c>
      <c r="BI12" s="75">
        <f>+IF((F12&gt;'A3'!F16),111,0)</f>
        <v>0</v>
      </c>
      <c r="BJ12" s="75">
        <f>+IF((G12&gt;'A3'!G16),111,0)</f>
        <v>0</v>
      </c>
      <c r="BK12" s="75">
        <f>+IF((H12&gt;'A3'!H16),111,0)</f>
        <v>0</v>
      </c>
      <c r="BL12" s="75">
        <f>+IF((I12&gt;'A3'!I16),111,0)</f>
        <v>0</v>
      </c>
      <c r="BM12" s="75">
        <f>+IF((J12&gt;'A3'!J16),111,0)</f>
        <v>0</v>
      </c>
      <c r="BN12" s="75">
        <f>+IF((K12&gt;'A3'!K16),111,0)</f>
        <v>0</v>
      </c>
      <c r="BO12" s="75">
        <f>+IF((L12&gt;'A3'!L16),111,0)</f>
        <v>0</v>
      </c>
      <c r="BP12" s="75">
        <f>+IF((M12&gt;'A3'!M16),111,0)</f>
        <v>0</v>
      </c>
      <c r="BQ12" s="75">
        <f>+IF((N12&gt;'A3'!N16),111,0)</f>
        <v>0</v>
      </c>
      <c r="BR12" s="75">
        <f>+IF((O12&gt;'A3'!O16),111,0)</f>
        <v>0</v>
      </c>
      <c r="BS12" s="75">
        <f>+IF((P12&gt;'A3'!P16),111,0)</f>
        <v>0</v>
      </c>
      <c r="BT12" s="75">
        <f>+IF((Q12&gt;'A3'!Q16),111,0)</f>
        <v>0</v>
      </c>
      <c r="BU12" s="75">
        <f>+IF((R12&gt;'A3'!R16),111,0)</f>
        <v>0</v>
      </c>
      <c r="BV12" s="75">
        <f>+IF((S12&gt;'A3'!S16),111,0)</f>
        <v>0</v>
      </c>
      <c r="BW12" s="75">
        <f>+IF((T12&gt;'A3'!T16),111,0)</f>
        <v>0</v>
      </c>
      <c r="BX12" s="75">
        <f>+IF((U12&gt;'A3'!U16),111,0)</f>
        <v>0</v>
      </c>
      <c r="BY12" s="75">
        <f>+IF((V12&gt;'A3'!V16),111,0)</f>
        <v>0</v>
      </c>
      <c r="BZ12" s="75">
        <f>+IF((W12&gt;'A3'!W16),111,0)</f>
        <v>0</v>
      </c>
      <c r="CA12" s="75">
        <f>+IF((X12&gt;'A3'!X16),111,0)</f>
        <v>0</v>
      </c>
      <c r="CB12" s="75">
        <f>+IF((Y12&gt;'A3'!Y16),111,0)</f>
        <v>0</v>
      </c>
      <c r="CC12" s="75">
        <f>+IF((Z12&gt;'A3'!Z16),111,0)</f>
        <v>0</v>
      </c>
      <c r="CD12" s="75">
        <f>+IF((AA12&gt;'A3'!AA16),111,0)</f>
        <v>0</v>
      </c>
    </row>
    <row r="13" spans="2:82" s="36" customFormat="1" ht="17.100000000000001" customHeight="1">
      <c r="B13" s="445"/>
      <c r="C13" s="198" t="s">
        <v>75</v>
      </c>
      <c r="D13" s="320"/>
      <c r="E13" s="320"/>
      <c r="F13" s="320"/>
      <c r="G13" s="320"/>
      <c r="H13" s="320"/>
      <c r="I13" s="320"/>
      <c r="J13" s="320"/>
      <c r="K13" s="320"/>
      <c r="L13" s="320"/>
      <c r="M13" s="320"/>
      <c r="N13" s="320"/>
      <c r="O13" s="320"/>
      <c r="P13" s="320"/>
      <c r="Q13" s="357">
        <f t="shared" si="6"/>
        <v>0</v>
      </c>
      <c r="R13" s="320"/>
      <c r="S13" s="320"/>
      <c r="T13" s="320"/>
      <c r="U13" s="320"/>
      <c r="V13" s="320"/>
      <c r="W13" s="320"/>
      <c r="X13" s="320"/>
      <c r="Y13" s="357">
        <f t="shared" si="7"/>
        <v>0</v>
      </c>
      <c r="Z13" s="320"/>
      <c r="AA13" s="323">
        <f>+'E1'!Z13+'E2'!Q13+'E2'!Y13+'E2'!Z13</f>
        <v>0</v>
      </c>
      <c r="AB13" s="351"/>
      <c r="AC13" s="35"/>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C13" s="73">
        <f t="shared" si="3"/>
        <v>0</v>
      </c>
      <c r="BD13" s="72">
        <f t="shared" si="4"/>
        <v>0</v>
      </c>
      <c r="BE13" s="73">
        <f>+AA13-'E1'!Z13-'E2'!Q13-'E2'!Y13-'E2'!Z13</f>
        <v>0</v>
      </c>
      <c r="BG13" s="73">
        <f>+IF((D13&gt;'A3'!D17),111,0)</f>
        <v>0</v>
      </c>
      <c r="BH13" s="73">
        <f>+IF((E13&gt;'A3'!E17),111,0)</f>
        <v>0</v>
      </c>
      <c r="BI13" s="73">
        <f>+IF((F13&gt;'A3'!F17),111,0)</f>
        <v>0</v>
      </c>
      <c r="BJ13" s="73">
        <f>+IF((G13&gt;'A3'!G17),111,0)</f>
        <v>0</v>
      </c>
      <c r="BK13" s="73">
        <f>+IF((H13&gt;'A3'!H17),111,0)</f>
        <v>0</v>
      </c>
      <c r="BL13" s="73">
        <f>+IF((I13&gt;'A3'!I17),111,0)</f>
        <v>0</v>
      </c>
      <c r="BM13" s="73">
        <f>+IF((J13&gt;'A3'!J17),111,0)</f>
        <v>0</v>
      </c>
      <c r="BN13" s="73">
        <f>+IF((K13&gt;'A3'!K17),111,0)</f>
        <v>0</v>
      </c>
      <c r="BO13" s="73">
        <f>+IF((L13&gt;'A3'!L17),111,0)</f>
        <v>0</v>
      </c>
      <c r="BP13" s="73">
        <f>+IF((M13&gt;'A3'!M17),111,0)</f>
        <v>0</v>
      </c>
      <c r="BQ13" s="73">
        <f>+IF((N13&gt;'A3'!N17),111,0)</f>
        <v>0</v>
      </c>
      <c r="BR13" s="73">
        <f>+IF((O13&gt;'A3'!O17),111,0)</f>
        <v>0</v>
      </c>
      <c r="BS13" s="73">
        <f>+IF((P13&gt;'A3'!P17),111,0)</f>
        <v>0</v>
      </c>
      <c r="BT13" s="73">
        <f>+IF((Q13&gt;'A3'!Q17),111,0)</f>
        <v>0</v>
      </c>
      <c r="BU13" s="73">
        <f>+IF((R13&gt;'A3'!R17),111,0)</f>
        <v>0</v>
      </c>
      <c r="BV13" s="73">
        <f>+IF((S13&gt;'A3'!S17),111,0)</f>
        <v>0</v>
      </c>
      <c r="BW13" s="73">
        <f>+IF((T13&gt;'A3'!T17),111,0)</f>
        <v>0</v>
      </c>
      <c r="BX13" s="73">
        <f>+IF((U13&gt;'A3'!U17),111,0)</f>
        <v>0</v>
      </c>
      <c r="BY13" s="73">
        <f>+IF((V13&gt;'A3'!V17),111,0)</f>
        <v>0</v>
      </c>
      <c r="BZ13" s="73">
        <f>+IF((W13&gt;'A3'!W17),111,0)</f>
        <v>0</v>
      </c>
      <c r="CA13" s="73">
        <f>+IF((X13&gt;'A3'!X17),111,0)</f>
        <v>0</v>
      </c>
      <c r="CB13" s="73">
        <f>+IF((Y13&gt;'A3'!Y17),111,0)</f>
        <v>0</v>
      </c>
      <c r="CC13" s="73">
        <f>+IF((Z13&gt;'A3'!Z17),111,0)</f>
        <v>0</v>
      </c>
      <c r="CD13" s="73">
        <f>+IF((AA13&gt;'A3'!AA17),111,0)</f>
        <v>0</v>
      </c>
    </row>
    <row r="14" spans="2:82" s="36" customFormat="1" ht="17.100000000000001" customHeight="1">
      <c r="B14" s="445"/>
      <c r="C14" s="198" t="s">
        <v>190</v>
      </c>
      <c r="D14" s="320"/>
      <c r="E14" s="320"/>
      <c r="F14" s="320"/>
      <c r="G14" s="320"/>
      <c r="H14" s="320"/>
      <c r="I14" s="320"/>
      <c r="J14" s="320"/>
      <c r="K14" s="320"/>
      <c r="L14" s="320"/>
      <c r="M14" s="320"/>
      <c r="N14" s="320"/>
      <c r="O14" s="320"/>
      <c r="P14" s="320"/>
      <c r="Q14" s="357">
        <f t="shared" si="6"/>
        <v>0</v>
      </c>
      <c r="R14" s="320"/>
      <c r="S14" s="320"/>
      <c r="T14" s="320"/>
      <c r="U14" s="320"/>
      <c r="V14" s="320"/>
      <c r="W14" s="320"/>
      <c r="X14" s="320"/>
      <c r="Y14" s="357">
        <f t="shared" si="7"/>
        <v>0</v>
      </c>
      <c r="Z14" s="320"/>
      <c r="AA14" s="323">
        <f>+'E1'!Z14+'E2'!Q14+'E2'!Y14+'E2'!Z14</f>
        <v>0</v>
      </c>
      <c r="AB14" s="351"/>
      <c r="AC14" s="35"/>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C14" s="73">
        <f t="shared" si="3"/>
        <v>0</v>
      </c>
      <c r="BD14" s="72">
        <f t="shared" si="4"/>
        <v>0</v>
      </c>
      <c r="BE14" s="73">
        <f>+AA14-'E1'!Z14-'E2'!Q14-'E2'!Y14-'E2'!Z14</f>
        <v>0</v>
      </c>
      <c r="BG14" s="73">
        <f>+IF((D14&gt;'A3'!D18),111,0)</f>
        <v>0</v>
      </c>
      <c r="BH14" s="73">
        <f>+IF((E14&gt;'A3'!E18),111,0)</f>
        <v>0</v>
      </c>
      <c r="BI14" s="73">
        <f>+IF((F14&gt;'A3'!F18),111,0)</f>
        <v>0</v>
      </c>
      <c r="BJ14" s="73">
        <f>+IF((G14&gt;'A3'!G18),111,0)</f>
        <v>0</v>
      </c>
      <c r="BK14" s="73">
        <f>+IF((H14&gt;'A3'!H18),111,0)</f>
        <v>0</v>
      </c>
      <c r="BL14" s="73">
        <f>+IF((I14&gt;'A3'!I18),111,0)</f>
        <v>0</v>
      </c>
      <c r="BM14" s="73">
        <f>+IF((J14&gt;'A3'!J18),111,0)</f>
        <v>0</v>
      </c>
      <c r="BN14" s="73">
        <f>+IF((K14&gt;'A3'!K18),111,0)</f>
        <v>0</v>
      </c>
      <c r="BO14" s="73">
        <f>+IF((L14&gt;'A3'!L18),111,0)</f>
        <v>0</v>
      </c>
      <c r="BP14" s="73">
        <f>+IF((M14&gt;'A3'!M18),111,0)</f>
        <v>0</v>
      </c>
      <c r="BQ14" s="73">
        <f>+IF((N14&gt;'A3'!N18),111,0)</f>
        <v>0</v>
      </c>
      <c r="BR14" s="73">
        <f>+IF((O14&gt;'A3'!O18),111,0)</f>
        <v>0</v>
      </c>
      <c r="BS14" s="73">
        <f>+IF((P14&gt;'A3'!P18),111,0)</f>
        <v>0</v>
      </c>
      <c r="BT14" s="73">
        <f>+IF((Q14&gt;'A3'!Q18),111,0)</f>
        <v>0</v>
      </c>
      <c r="BU14" s="73">
        <f>+IF((R14&gt;'A3'!R18),111,0)</f>
        <v>0</v>
      </c>
      <c r="BV14" s="73">
        <f>+IF((S14&gt;'A3'!S18),111,0)</f>
        <v>0</v>
      </c>
      <c r="BW14" s="73">
        <f>+IF((T14&gt;'A3'!T18),111,0)</f>
        <v>0</v>
      </c>
      <c r="BX14" s="73">
        <f>+IF((U14&gt;'A3'!U18),111,0)</f>
        <v>0</v>
      </c>
      <c r="BY14" s="73">
        <f>+IF((V14&gt;'A3'!V18),111,0)</f>
        <v>0</v>
      </c>
      <c r="BZ14" s="73">
        <f>+IF((W14&gt;'A3'!W18),111,0)</f>
        <v>0</v>
      </c>
      <c r="CA14" s="73">
        <f>+IF((X14&gt;'A3'!X18),111,0)</f>
        <v>0</v>
      </c>
      <c r="CB14" s="73">
        <f>+IF((Y14&gt;'A3'!Y18),111,0)</f>
        <v>0</v>
      </c>
      <c r="CC14" s="73">
        <f>+IF((Z14&gt;'A3'!Z18),111,0)</f>
        <v>0</v>
      </c>
      <c r="CD14" s="73">
        <f>+IF((AA14&gt;'A3'!AA18),111,0)</f>
        <v>0</v>
      </c>
    </row>
    <row r="15" spans="2:82" s="36" customFormat="1" ht="17.100000000000001" customHeight="1">
      <c r="B15" s="445"/>
      <c r="C15" s="198" t="s">
        <v>106</v>
      </c>
      <c r="D15" s="320"/>
      <c r="E15" s="320"/>
      <c r="F15" s="320"/>
      <c r="G15" s="320"/>
      <c r="H15" s="320"/>
      <c r="I15" s="320"/>
      <c r="J15" s="320"/>
      <c r="K15" s="320"/>
      <c r="L15" s="320"/>
      <c r="M15" s="320"/>
      <c r="N15" s="320"/>
      <c r="O15" s="320"/>
      <c r="P15" s="320"/>
      <c r="Q15" s="357">
        <f t="shared" si="6"/>
        <v>0</v>
      </c>
      <c r="R15" s="320"/>
      <c r="S15" s="320"/>
      <c r="T15" s="320"/>
      <c r="U15" s="320"/>
      <c r="V15" s="320"/>
      <c r="W15" s="320"/>
      <c r="X15" s="320"/>
      <c r="Y15" s="357">
        <f t="shared" si="7"/>
        <v>0</v>
      </c>
      <c r="Z15" s="320"/>
      <c r="AA15" s="323">
        <f>+'E1'!Z15+'E2'!Q15+'E2'!Y15+'E2'!Z15</f>
        <v>0</v>
      </c>
      <c r="AB15" s="351"/>
      <c r="AC15" s="35"/>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C15" s="73">
        <f t="shared" si="3"/>
        <v>0</v>
      </c>
      <c r="BD15" s="72">
        <f t="shared" si="4"/>
        <v>0</v>
      </c>
      <c r="BE15" s="73">
        <f>+AA15-'E1'!Z15-'E2'!Q15-'E2'!Y15-'E2'!Z15</f>
        <v>0</v>
      </c>
      <c r="BG15" s="73">
        <f>+IF((D15&gt;'A3'!D19),111,0)</f>
        <v>0</v>
      </c>
      <c r="BH15" s="73">
        <f>+IF((E15&gt;'A3'!E19),111,0)</f>
        <v>0</v>
      </c>
      <c r="BI15" s="73">
        <f>+IF((F15&gt;'A3'!F19),111,0)</f>
        <v>0</v>
      </c>
      <c r="BJ15" s="73">
        <f>+IF((G15&gt;'A3'!G19),111,0)</f>
        <v>0</v>
      </c>
      <c r="BK15" s="73">
        <f>+IF((H15&gt;'A3'!H19),111,0)</f>
        <v>0</v>
      </c>
      <c r="BL15" s="73">
        <f>+IF((I15&gt;'A3'!I19),111,0)</f>
        <v>0</v>
      </c>
      <c r="BM15" s="73">
        <f>+IF((J15&gt;'A3'!J19),111,0)</f>
        <v>0</v>
      </c>
      <c r="BN15" s="73">
        <f>+IF((K15&gt;'A3'!K19),111,0)</f>
        <v>0</v>
      </c>
      <c r="BO15" s="73">
        <f>+IF((L15&gt;'A3'!L19),111,0)</f>
        <v>0</v>
      </c>
      <c r="BP15" s="73">
        <f>+IF((M15&gt;'A3'!M19),111,0)</f>
        <v>0</v>
      </c>
      <c r="BQ15" s="73">
        <f>+IF((N15&gt;'A3'!N19),111,0)</f>
        <v>0</v>
      </c>
      <c r="BR15" s="73">
        <f>+IF((O15&gt;'A3'!O19),111,0)</f>
        <v>0</v>
      </c>
      <c r="BS15" s="73">
        <f>+IF((P15&gt;'A3'!P19),111,0)</f>
        <v>0</v>
      </c>
      <c r="BT15" s="73">
        <f>+IF((Q15&gt;'A3'!Q19),111,0)</f>
        <v>0</v>
      </c>
      <c r="BU15" s="73">
        <f>+IF((R15&gt;'A3'!R19),111,0)</f>
        <v>0</v>
      </c>
      <c r="BV15" s="73">
        <f>+IF((S15&gt;'A3'!S19),111,0)</f>
        <v>0</v>
      </c>
      <c r="BW15" s="73">
        <f>+IF((T15&gt;'A3'!T19),111,0)</f>
        <v>0</v>
      </c>
      <c r="BX15" s="73">
        <f>+IF((U15&gt;'A3'!U19),111,0)</f>
        <v>0</v>
      </c>
      <c r="BY15" s="73">
        <f>+IF((V15&gt;'A3'!V19),111,0)</f>
        <v>0</v>
      </c>
      <c r="BZ15" s="73">
        <f>+IF((W15&gt;'A3'!W19),111,0)</f>
        <v>0</v>
      </c>
      <c r="CA15" s="73">
        <f>+IF((X15&gt;'A3'!X19),111,0)</f>
        <v>0</v>
      </c>
      <c r="CB15" s="73">
        <f>+IF((Y15&gt;'A3'!Y19),111,0)</f>
        <v>0</v>
      </c>
      <c r="CC15" s="73">
        <f>+IF((Z15&gt;'A3'!Z19),111,0)</f>
        <v>0</v>
      </c>
      <c r="CD15" s="73">
        <f>+IF((AA15&gt;'A3'!AA19),111,0)</f>
        <v>0</v>
      </c>
    </row>
    <row r="16" spans="2:82" s="36" customFormat="1" ht="17.100000000000001" customHeight="1">
      <c r="B16" s="445"/>
      <c r="C16" s="451" t="s">
        <v>53</v>
      </c>
      <c r="D16" s="320"/>
      <c r="E16" s="320"/>
      <c r="F16" s="320"/>
      <c r="G16" s="320"/>
      <c r="H16" s="320"/>
      <c r="I16" s="320"/>
      <c r="J16" s="320"/>
      <c r="K16" s="320"/>
      <c r="L16" s="320"/>
      <c r="M16" s="320"/>
      <c r="N16" s="320"/>
      <c r="O16" s="320"/>
      <c r="P16" s="320"/>
      <c r="Q16" s="357">
        <f t="shared" si="6"/>
        <v>0</v>
      </c>
      <c r="R16" s="320"/>
      <c r="S16" s="320"/>
      <c r="T16" s="320"/>
      <c r="U16" s="320"/>
      <c r="V16" s="320"/>
      <c r="W16" s="320"/>
      <c r="X16" s="320"/>
      <c r="Y16" s="357">
        <f t="shared" si="7"/>
        <v>0</v>
      </c>
      <c r="Z16" s="320"/>
      <c r="AA16" s="323">
        <f>+'E1'!Z16+'E2'!Q16+'E2'!Y16+'E2'!Z16</f>
        <v>0</v>
      </c>
      <c r="AB16" s="351"/>
      <c r="AC16" s="35"/>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C16" s="73">
        <f t="shared" si="3"/>
        <v>0</v>
      </c>
      <c r="BD16" s="72">
        <f t="shared" si="4"/>
        <v>0</v>
      </c>
      <c r="BE16" s="73">
        <f>+AA16-'E1'!Z16-'E2'!Q16-'E2'!Y16-'E2'!Z16</f>
        <v>0</v>
      </c>
      <c r="BG16" s="73">
        <f>+IF((D16&gt;'A3'!D20),111,0)</f>
        <v>0</v>
      </c>
      <c r="BH16" s="73">
        <f>+IF((E16&gt;'A3'!E20),111,0)</f>
        <v>0</v>
      </c>
      <c r="BI16" s="73">
        <f>+IF((F16&gt;'A3'!F20),111,0)</f>
        <v>0</v>
      </c>
      <c r="BJ16" s="73">
        <f>+IF((G16&gt;'A3'!G20),111,0)</f>
        <v>0</v>
      </c>
      <c r="BK16" s="73">
        <f>+IF((H16&gt;'A3'!H20),111,0)</f>
        <v>0</v>
      </c>
      <c r="BL16" s="73">
        <f>+IF((I16&gt;'A3'!I20),111,0)</f>
        <v>0</v>
      </c>
      <c r="BM16" s="73">
        <f>+IF((J16&gt;'A3'!J20),111,0)</f>
        <v>0</v>
      </c>
      <c r="BN16" s="73">
        <f>+IF((K16&gt;'A3'!K20),111,0)</f>
        <v>0</v>
      </c>
      <c r="BO16" s="73">
        <f>+IF((L16&gt;'A3'!L20),111,0)</f>
        <v>0</v>
      </c>
      <c r="BP16" s="73">
        <f>+IF((M16&gt;'A3'!M20),111,0)</f>
        <v>0</v>
      </c>
      <c r="BQ16" s="73">
        <f>+IF((N16&gt;'A3'!N20),111,0)</f>
        <v>0</v>
      </c>
      <c r="BR16" s="73">
        <f>+IF((O16&gt;'A3'!O20),111,0)</f>
        <v>0</v>
      </c>
      <c r="BS16" s="73">
        <f>+IF((P16&gt;'A3'!P20),111,0)</f>
        <v>0</v>
      </c>
      <c r="BT16" s="73">
        <f>+IF((Q16&gt;'A3'!Q20),111,0)</f>
        <v>0</v>
      </c>
      <c r="BU16" s="73">
        <f>+IF((R16&gt;'A3'!R20),111,0)</f>
        <v>0</v>
      </c>
      <c r="BV16" s="73">
        <f>+IF((S16&gt;'A3'!S20),111,0)</f>
        <v>0</v>
      </c>
      <c r="BW16" s="73">
        <f>+IF((T16&gt;'A3'!T20),111,0)</f>
        <v>0</v>
      </c>
      <c r="BX16" s="73">
        <f>+IF((U16&gt;'A3'!U20),111,0)</f>
        <v>0</v>
      </c>
      <c r="BY16" s="73">
        <f>+IF((V16&gt;'A3'!V20),111,0)</f>
        <v>0</v>
      </c>
      <c r="BZ16" s="73">
        <f>+IF((W16&gt;'A3'!W20),111,0)</f>
        <v>0</v>
      </c>
      <c r="CA16" s="73">
        <f>+IF((X16&gt;'A3'!X20),111,0)</f>
        <v>0</v>
      </c>
      <c r="CB16" s="73">
        <f>+IF((Y16&gt;'A3'!Y20),111,0)</f>
        <v>0</v>
      </c>
      <c r="CC16" s="73">
        <f>+IF((Z16&gt;'A3'!Z20),111,0)</f>
        <v>0</v>
      </c>
      <c r="CD16" s="73">
        <f>+IF((AA16&gt;'A3'!AA20),111,0)</f>
        <v>0</v>
      </c>
    </row>
    <row r="17" spans="2:82" s="36" customFormat="1" ht="17.100000000000001" customHeight="1">
      <c r="B17" s="445"/>
      <c r="C17" s="448" t="s">
        <v>162</v>
      </c>
      <c r="D17" s="320"/>
      <c r="E17" s="320"/>
      <c r="F17" s="320"/>
      <c r="G17" s="320"/>
      <c r="H17" s="320"/>
      <c r="I17" s="320"/>
      <c r="J17" s="320"/>
      <c r="K17" s="320"/>
      <c r="L17" s="320"/>
      <c r="M17" s="320"/>
      <c r="N17" s="320"/>
      <c r="O17" s="320"/>
      <c r="P17" s="320"/>
      <c r="Q17" s="357">
        <f t="shared" si="6"/>
        <v>0</v>
      </c>
      <c r="R17" s="320"/>
      <c r="S17" s="320"/>
      <c r="T17" s="320"/>
      <c r="U17" s="320"/>
      <c r="V17" s="320"/>
      <c r="W17" s="320"/>
      <c r="X17" s="320"/>
      <c r="Y17" s="357">
        <f t="shared" si="7"/>
        <v>0</v>
      </c>
      <c r="Z17" s="320"/>
      <c r="AA17" s="323">
        <f>+'E1'!Z17+'E2'!Q17+'E2'!Y17+'E2'!Z17</f>
        <v>0</v>
      </c>
      <c r="AB17" s="351"/>
      <c r="AC17" s="35"/>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C17" s="73">
        <f t="shared" si="3"/>
        <v>0</v>
      </c>
      <c r="BD17" s="72">
        <f t="shared" si="4"/>
        <v>0</v>
      </c>
      <c r="BE17" s="73">
        <f>+AA17-'E1'!Z17-'E2'!Q17-'E2'!Y17-'E2'!Z17</f>
        <v>0</v>
      </c>
      <c r="BG17" s="73">
        <f>+IF((D17&gt;'A3'!D21),111,0)</f>
        <v>0</v>
      </c>
      <c r="BH17" s="73">
        <f>+IF((E17&gt;'A3'!E21),111,0)</f>
        <v>0</v>
      </c>
      <c r="BI17" s="73">
        <f>+IF((F17&gt;'A3'!F21),111,0)</f>
        <v>0</v>
      </c>
      <c r="BJ17" s="73">
        <f>+IF((G17&gt;'A3'!G21),111,0)</f>
        <v>0</v>
      </c>
      <c r="BK17" s="73">
        <f>+IF((H17&gt;'A3'!H21),111,0)</f>
        <v>0</v>
      </c>
      <c r="BL17" s="73">
        <f>+IF((I17&gt;'A3'!I21),111,0)</f>
        <v>0</v>
      </c>
      <c r="BM17" s="73">
        <f>+IF((J17&gt;'A3'!J21),111,0)</f>
        <v>0</v>
      </c>
      <c r="BN17" s="73">
        <f>+IF((K17&gt;'A3'!K21),111,0)</f>
        <v>0</v>
      </c>
      <c r="BO17" s="73">
        <f>+IF((L17&gt;'A3'!L21),111,0)</f>
        <v>0</v>
      </c>
      <c r="BP17" s="73">
        <f>+IF((M17&gt;'A3'!M21),111,0)</f>
        <v>0</v>
      </c>
      <c r="BQ17" s="73">
        <f>+IF((N17&gt;'A3'!N21),111,0)</f>
        <v>0</v>
      </c>
      <c r="BR17" s="73">
        <f>+IF((O17&gt;'A3'!O21),111,0)</f>
        <v>0</v>
      </c>
      <c r="BS17" s="73">
        <f>+IF((P17&gt;'A3'!P21),111,0)</f>
        <v>0</v>
      </c>
      <c r="BT17" s="73">
        <f>+IF((Q17&gt;'A3'!Q21),111,0)</f>
        <v>0</v>
      </c>
      <c r="BU17" s="73">
        <f>+IF((R17&gt;'A3'!R21),111,0)</f>
        <v>0</v>
      </c>
      <c r="BV17" s="73">
        <f>+IF((S17&gt;'A3'!S21),111,0)</f>
        <v>0</v>
      </c>
      <c r="BW17" s="73">
        <f>+IF((T17&gt;'A3'!T21),111,0)</f>
        <v>0</v>
      </c>
      <c r="BX17" s="73">
        <f>+IF((U17&gt;'A3'!U21),111,0)</f>
        <v>0</v>
      </c>
      <c r="BY17" s="73">
        <f>+IF((V17&gt;'A3'!V21),111,0)</f>
        <v>0</v>
      </c>
      <c r="BZ17" s="73">
        <f>+IF((W17&gt;'A3'!W21),111,0)</f>
        <v>0</v>
      </c>
      <c r="CA17" s="73">
        <f>+IF((X17&gt;'A3'!X21),111,0)</f>
        <v>0</v>
      </c>
      <c r="CB17" s="73">
        <f>+IF((Y17&gt;'A3'!Y21),111,0)</f>
        <v>0</v>
      </c>
      <c r="CC17" s="73">
        <f>+IF((Z17&gt;'A3'!Z21),111,0)</f>
        <v>0</v>
      </c>
      <c r="CD17" s="73">
        <f>+IF((AA17&gt;'A3'!AA21),111,0)</f>
        <v>0</v>
      </c>
    </row>
    <row r="18" spans="2:82" s="40" customFormat="1" ht="17.100000000000001" customHeight="1">
      <c r="B18" s="446"/>
      <c r="C18" s="195" t="s">
        <v>12</v>
      </c>
      <c r="D18" s="324"/>
      <c r="E18" s="324"/>
      <c r="F18" s="324"/>
      <c r="G18" s="324"/>
      <c r="H18" s="324"/>
      <c r="I18" s="324"/>
      <c r="J18" s="324"/>
      <c r="K18" s="324"/>
      <c r="L18" s="324"/>
      <c r="M18" s="324"/>
      <c r="N18" s="324"/>
      <c r="O18" s="324"/>
      <c r="P18" s="324"/>
      <c r="Q18" s="325">
        <f t="shared" si="6"/>
        <v>0</v>
      </c>
      <c r="R18" s="324"/>
      <c r="S18" s="324"/>
      <c r="T18" s="324"/>
      <c r="U18" s="324"/>
      <c r="V18" s="324"/>
      <c r="W18" s="324"/>
      <c r="X18" s="324"/>
      <c r="Y18" s="325">
        <f t="shared" si="7"/>
        <v>0</v>
      </c>
      <c r="Z18" s="324"/>
      <c r="AA18" s="323">
        <f>+'E1'!Z18+'E2'!Q18+'E2'!Y18+'E2'!Z18</f>
        <v>0</v>
      </c>
      <c r="AB18" s="352"/>
      <c r="AC18" s="39"/>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C18" s="75">
        <f t="shared" si="3"/>
        <v>0</v>
      </c>
      <c r="BD18" s="253">
        <f t="shared" si="4"/>
        <v>0</v>
      </c>
      <c r="BE18" s="75">
        <f>+AA18-'E1'!Z18-'E2'!Q18-'E2'!Y18-'E2'!Z18</f>
        <v>0</v>
      </c>
      <c r="BG18" s="73">
        <f>+IF(OR((D18&gt;'A3'!D22),(D18&lt;'A3'!D23)),111,0)</f>
        <v>111</v>
      </c>
      <c r="BH18" s="73">
        <f>+IF(OR((E18&gt;'A3'!E22),(E18&lt;'A3'!E23)),111,0)</f>
        <v>111</v>
      </c>
      <c r="BI18" s="73">
        <f>+IF(OR((F18&gt;'A3'!F22),(F18&lt;'A3'!F23)),111,0)</f>
        <v>111</v>
      </c>
      <c r="BJ18" s="73">
        <f>+IF(OR((G18&gt;'A3'!G22),(G18&lt;'A3'!G23)),111,0)</f>
        <v>111</v>
      </c>
      <c r="BK18" s="73">
        <f>+IF(OR((H18&gt;'A3'!H22),(H18&lt;'A3'!H23)),111,0)</f>
        <v>111</v>
      </c>
      <c r="BL18" s="73">
        <f>+IF(OR((I18&gt;'A3'!I22),(I18&lt;'A3'!I23)),111,0)</f>
        <v>111</v>
      </c>
      <c r="BM18" s="73">
        <f>+IF(OR((J18&gt;'A3'!J22),(J18&lt;'A3'!J23)),111,0)</f>
        <v>0</v>
      </c>
      <c r="BN18" s="73">
        <f>+IF(OR((K18&gt;'A3'!K22),(K18&lt;'A3'!K23)),111,0)</f>
        <v>111</v>
      </c>
      <c r="BO18" s="73">
        <f>+IF(OR((L18&gt;'A3'!L22),(L18&lt;'A3'!L23)),111,0)</f>
        <v>111</v>
      </c>
      <c r="BP18" s="73">
        <f>+IF(OR((M18&gt;'A3'!M22),(M18&lt;'A3'!M23)),111,0)</f>
        <v>111</v>
      </c>
      <c r="BQ18" s="73">
        <f>+IF(OR((N18&gt;'A3'!N22),(N18&lt;'A3'!N23)),111,0)</f>
        <v>111</v>
      </c>
      <c r="BR18" s="73">
        <f>+IF(OR((O18&gt;'A3'!O22),(O18&lt;'A3'!O23)),111,0)</f>
        <v>0</v>
      </c>
      <c r="BS18" s="73">
        <f>+IF(OR((P18&gt;'A3'!P22),(P18&lt;'A3'!P23)),111,0)</f>
        <v>111</v>
      </c>
      <c r="BT18" s="73">
        <f>+IF(OR((Q18&gt;'A3'!Q22),(Q18&lt;'A3'!Q23)),111,0)</f>
        <v>111</v>
      </c>
      <c r="BU18" s="73">
        <f>+IF(OR((R18&gt;'A3'!R22),(R18&lt;'A3'!R23)),111,0)</f>
        <v>111</v>
      </c>
      <c r="BV18" s="73">
        <f>+IF(OR((S18&gt;'A3'!S22),(S18&lt;'A3'!S23)),111,0)</f>
        <v>0</v>
      </c>
      <c r="BW18" s="73">
        <f>+IF(OR((T18&gt;'A3'!T22),(T18&lt;'A3'!T23)),111,0)</f>
        <v>0</v>
      </c>
      <c r="BX18" s="73">
        <f>+IF(OR((U18&gt;'A3'!U22),(U18&lt;'A3'!U23)),111,0)</f>
        <v>0</v>
      </c>
      <c r="BY18" s="73">
        <f>+IF(OR((V18&gt;'A3'!V22),(V18&lt;'A3'!V23)),111,0)</f>
        <v>0</v>
      </c>
      <c r="BZ18" s="73">
        <f>+IF(OR((W18&gt;'A3'!W22),(W18&lt;'A3'!W23)),111,0)</f>
        <v>0</v>
      </c>
      <c r="CA18" s="73">
        <f>+IF(OR((X18&gt;'A3'!X22),(X18&lt;'A3'!X23)),111,0)</f>
        <v>111</v>
      </c>
      <c r="CB18" s="73">
        <f>+IF(OR((Y18&gt;'A3'!Y22),(Y18&lt;'A3'!Y23)),111,0)</f>
        <v>111</v>
      </c>
      <c r="CC18" s="73">
        <f>+IF(OR((Z18&gt;'A3'!Z22),(Z18&lt;'A3'!Z23)),111,0)</f>
        <v>111</v>
      </c>
      <c r="CD18" s="73">
        <f>+IF(OR((AA18&gt;'A3'!AA22),(AA18&lt;'A3'!AA23)),111,0)</f>
        <v>111</v>
      </c>
    </row>
    <row r="19" spans="2:82" s="40" customFormat="1" ht="20.100000000000001" customHeight="1">
      <c r="B19" s="449"/>
      <c r="C19" s="195" t="s">
        <v>54</v>
      </c>
      <c r="D19" s="325">
        <f>SUM(D10:D11,D18)</f>
        <v>0</v>
      </c>
      <c r="E19" s="325">
        <f t="shared" ref="E19:R19" si="8">SUM(E10:E11,E18)</f>
        <v>0</v>
      </c>
      <c r="F19" s="325">
        <f t="shared" si="8"/>
        <v>0</v>
      </c>
      <c r="G19" s="325">
        <f t="shared" si="8"/>
        <v>0</v>
      </c>
      <c r="H19" s="325">
        <f t="shared" si="8"/>
        <v>0</v>
      </c>
      <c r="I19" s="325">
        <f t="shared" si="8"/>
        <v>0</v>
      </c>
      <c r="J19" s="325">
        <f t="shared" si="8"/>
        <v>0</v>
      </c>
      <c r="K19" s="325">
        <f t="shared" si="8"/>
        <v>0</v>
      </c>
      <c r="L19" s="325">
        <f t="shared" si="8"/>
        <v>0</v>
      </c>
      <c r="M19" s="325">
        <f t="shared" si="8"/>
        <v>0</v>
      </c>
      <c r="N19" s="325">
        <f t="shared" si="8"/>
        <v>0</v>
      </c>
      <c r="O19" s="325">
        <f t="shared" si="8"/>
        <v>0</v>
      </c>
      <c r="P19" s="325">
        <f t="shared" si="8"/>
        <v>0</v>
      </c>
      <c r="Q19" s="325">
        <f t="shared" si="6"/>
        <v>0</v>
      </c>
      <c r="R19" s="325">
        <f t="shared" si="8"/>
        <v>0</v>
      </c>
      <c r="S19" s="325">
        <f t="shared" ref="S19:X19" si="9">SUM(S10:S11,S18)</f>
        <v>0</v>
      </c>
      <c r="T19" s="325">
        <f t="shared" si="9"/>
        <v>0</v>
      </c>
      <c r="U19" s="325">
        <f t="shared" si="9"/>
        <v>0</v>
      </c>
      <c r="V19" s="325">
        <f t="shared" si="9"/>
        <v>0</v>
      </c>
      <c r="W19" s="325">
        <f t="shared" si="9"/>
        <v>0</v>
      </c>
      <c r="X19" s="325">
        <f t="shared" si="9"/>
        <v>0</v>
      </c>
      <c r="Y19" s="325">
        <f t="shared" si="7"/>
        <v>0</v>
      </c>
      <c r="Z19" s="325">
        <f>SUM(Z10:Z11,Z18)</f>
        <v>0</v>
      </c>
      <c r="AA19" s="323">
        <f>+'E1'!Z19+'E2'!Q19+'E2'!Y19+'E2'!Z19</f>
        <v>0</v>
      </c>
      <c r="AB19" s="350"/>
      <c r="AC19" s="39"/>
      <c r="AD19" s="75">
        <f>+D19-D10-D11-D18</f>
        <v>0</v>
      </c>
      <c r="AE19" s="75">
        <f t="shared" ref="AE19:BA19" si="10">+E19-E10-E11-E18</f>
        <v>0</v>
      </c>
      <c r="AF19" s="75">
        <f t="shared" si="10"/>
        <v>0</v>
      </c>
      <c r="AG19" s="75">
        <f t="shared" si="10"/>
        <v>0</v>
      </c>
      <c r="AH19" s="75">
        <f t="shared" si="10"/>
        <v>0</v>
      </c>
      <c r="AI19" s="75">
        <f t="shared" si="10"/>
        <v>0</v>
      </c>
      <c r="AJ19" s="75">
        <f t="shared" si="10"/>
        <v>0</v>
      </c>
      <c r="AK19" s="75">
        <f t="shared" si="10"/>
        <v>0</v>
      </c>
      <c r="AL19" s="75">
        <f t="shared" si="10"/>
        <v>0</v>
      </c>
      <c r="AM19" s="75">
        <f t="shared" si="10"/>
        <v>0</v>
      </c>
      <c r="AN19" s="75">
        <f t="shared" si="10"/>
        <v>0</v>
      </c>
      <c r="AO19" s="75">
        <f t="shared" si="10"/>
        <v>0</v>
      </c>
      <c r="AP19" s="75">
        <f t="shared" si="10"/>
        <v>0</v>
      </c>
      <c r="AQ19" s="75">
        <f t="shared" si="10"/>
        <v>0</v>
      </c>
      <c r="AR19" s="75">
        <f t="shared" si="10"/>
        <v>0</v>
      </c>
      <c r="AS19" s="75">
        <f t="shared" si="10"/>
        <v>0</v>
      </c>
      <c r="AT19" s="75">
        <f t="shared" si="10"/>
        <v>0</v>
      </c>
      <c r="AU19" s="75">
        <f t="shared" si="10"/>
        <v>0</v>
      </c>
      <c r="AV19" s="75">
        <f t="shared" si="10"/>
        <v>0</v>
      </c>
      <c r="AW19" s="75">
        <f t="shared" si="10"/>
        <v>0</v>
      </c>
      <c r="AX19" s="75">
        <f t="shared" si="10"/>
        <v>0</v>
      </c>
      <c r="AY19" s="75">
        <f t="shared" si="10"/>
        <v>0</v>
      </c>
      <c r="AZ19" s="75">
        <f t="shared" si="10"/>
        <v>0</v>
      </c>
      <c r="BA19" s="75">
        <f t="shared" si="10"/>
        <v>0</v>
      </c>
      <c r="BB19" s="41"/>
      <c r="BC19" s="269">
        <f t="shared" si="3"/>
        <v>0</v>
      </c>
      <c r="BD19" s="269">
        <f t="shared" si="4"/>
        <v>0</v>
      </c>
      <c r="BE19" s="253">
        <f>+AA19-'E1'!Z19-'E2'!Q19-'E2'!Y19-'E2'!Z19</f>
        <v>0</v>
      </c>
      <c r="BF19" s="41"/>
      <c r="BG19" s="75">
        <f>+IF((D19&gt;'A3'!D25),111,0)</f>
        <v>0</v>
      </c>
      <c r="BH19" s="75">
        <f>+IF((E19&gt;'A3'!E25),111,0)</f>
        <v>0</v>
      </c>
      <c r="BI19" s="75">
        <f>+IF((F19&gt;'A3'!F25),111,0)</f>
        <v>0</v>
      </c>
      <c r="BJ19" s="75">
        <f>+IF((G19&gt;'A3'!G25),111,0)</f>
        <v>0</v>
      </c>
      <c r="BK19" s="75">
        <f>+IF((H19&gt;'A3'!H25),111,0)</f>
        <v>0</v>
      </c>
      <c r="BL19" s="75">
        <f>+IF((I19&gt;'A3'!I25),111,0)</f>
        <v>0</v>
      </c>
      <c r="BM19" s="75">
        <f>+IF((J19&gt;'A3'!J25),111,0)</f>
        <v>0</v>
      </c>
      <c r="BN19" s="75">
        <f>+IF((K19&gt;'A3'!K25),111,0)</f>
        <v>0</v>
      </c>
      <c r="BO19" s="75">
        <f>+IF((L19&gt;'A3'!L25),111,0)</f>
        <v>0</v>
      </c>
      <c r="BP19" s="75">
        <f>+IF((M19&gt;'A3'!M25),111,0)</f>
        <v>0</v>
      </c>
      <c r="BQ19" s="75">
        <f>+IF((N19&gt;'A3'!N25),111,0)</f>
        <v>0</v>
      </c>
      <c r="BR19" s="75">
        <f>+IF((O19&gt;'A3'!O25),111,0)</f>
        <v>0</v>
      </c>
      <c r="BS19" s="75">
        <f>+IF((P19&gt;'A3'!P25),111,0)</f>
        <v>0</v>
      </c>
      <c r="BT19" s="75">
        <f>+IF((Q19&gt;'A3'!Q25),111,0)</f>
        <v>0</v>
      </c>
      <c r="BU19" s="75">
        <f>+IF((R19&gt;'A3'!R25),111,0)</f>
        <v>0</v>
      </c>
      <c r="BV19" s="75">
        <f>+IF((S19&gt;'A3'!S25),111,0)</f>
        <v>0</v>
      </c>
      <c r="BW19" s="75">
        <f>+IF((T19&gt;'A3'!T25),111,0)</f>
        <v>0</v>
      </c>
      <c r="BX19" s="75">
        <f>+IF((U19&gt;'A3'!U25),111,0)</f>
        <v>0</v>
      </c>
      <c r="BY19" s="75">
        <f>+IF((V19&gt;'A3'!V25),111,0)</f>
        <v>0</v>
      </c>
      <c r="BZ19" s="75">
        <f>+IF((W19&gt;'A3'!W25),111,0)</f>
        <v>0</v>
      </c>
      <c r="CA19" s="75">
        <f>+IF((X19&gt;'A3'!X25),111,0)</f>
        <v>0</v>
      </c>
      <c r="CB19" s="75">
        <f>+IF((Y19&gt;'A3'!Y25),111,0)</f>
        <v>0</v>
      </c>
      <c r="CC19" s="75">
        <f>+IF((Z19&gt;'A3'!Z25),111,0)</f>
        <v>0</v>
      </c>
      <c r="CD19" s="75">
        <f>+IF((AA19&gt;'A3'!AA25),111,0)</f>
        <v>0</v>
      </c>
    </row>
    <row r="20" spans="2:82" s="88" customFormat="1" ht="17.100000000000001" customHeight="1">
      <c r="B20" s="316"/>
      <c r="C20" s="317" t="s">
        <v>174</v>
      </c>
      <c r="D20" s="326"/>
      <c r="E20" s="326"/>
      <c r="F20" s="326"/>
      <c r="G20" s="326"/>
      <c r="H20" s="326"/>
      <c r="I20" s="326"/>
      <c r="J20" s="326"/>
      <c r="K20" s="326"/>
      <c r="L20" s="326"/>
      <c r="M20" s="326"/>
      <c r="N20" s="326"/>
      <c r="O20" s="326"/>
      <c r="P20" s="326"/>
      <c r="Q20" s="326">
        <f t="shared" si="6"/>
        <v>0</v>
      </c>
      <c r="R20" s="326"/>
      <c r="S20" s="326"/>
      <c r="T20" s="326"/>
      <c r="U20" s="326"/>
      <c r="V20" s="326"/>
      <c r="W20" s="326"/>
      <c r="X20" s="326"/>
      <c r="Y20" s="326">
        <f t="shared" si="7"/>
        <v>0</v>
      </c>
      <c r="Z20" s="326"/>
      <c r="AA20" s="327">
        <f>+'E1'!Z20+'E2'!Q20+'E2'!Y20+'E2'!Z20</f>
        <v>0</v>
      </c>
      <c r="AB20" s="353"/>
      <c r="AC20" s="87"/>
      <c r="AD20" s="84">
        <f>+IF((D20&gt;D19),111,0)</f>
        <v>0</v>
      </c>
      <c r="AE20" s="84">
        <f t="shared" ref="AE20:BA20" si="11">+IF((E20&gt;E19),111,0)</f>
        <v>0</v>
      </c>
      <c r="AF20" s="84">
        <f t="shared" si="11"/>
        <v>0</v>
      </c>
      <c r="AG20" s="84">
        <f t="shared" si="11"/>
        <v>0</v>
      </c>
      <c r="AH20" s="84">
        <f t="shared" si="11"/>
        <v>0</v>
      </c>
      <c r="AI20" s="84">
        <f t="shared" si="11"/>
        <v>0</v>
      </c>
      <c r="AJ20" s="84">
        <f t="shared" si="11"/>
        <v>0</v>
      </c>
      <c r="AK20" s="84">
        <f t="shared" si="11"/>
        <v>0</v>
      </c>
      <c r="AL20" s="84">
        <f t="shared" si="11"/>
        <v>0</v>
      </c>
      <c r="AM20" s="84">
        <f t="shared" si="11"/>
        <v>0</v>
      </c>
      <c r="AN20" s="84">
        <f t="shared" si="11"/>
        <v>0</v>
      </c>
      <c r="AO20" s="84">
        <f t="shared" si="11"/>
        <v>0</v>
      </c>
      <c r="AP20" s="84">
        <f t="shared" si="11"/>
        <v>0</v>
      </c>
      <c r="AQ20" s="84">
        <f t="shared" si="11"/>
        <v>0</v>
      </c>
      <c r="AR20" s="84">
        <f t="shared" si="11"/>
        <v>0</v>
      </c>
      <c r="AS20" s="84">
        <f t="shared" si="11"/>
        <v>0</v>
      </c>
      <c r="AT20" s="84">
        <f t="shared" si="11"/>
        <v>0</v>
      </c>
      <c r="AU20" s="84">
        <f t="shared" si="11"/>
        <v>0</v>
      </c>
      <c r="AV20" s="84">
        <f t="shared" si="11"/>
        <v>0</v>
      </c>
      <c r="AW20" s="84">
        <f t="shared" si="11"/>
        <v>0</v>
      </c>
      <c r="AX20" s="84">
        <f t="shared" si="11"/>
        <v>0</v>
      </c>
      <c r="AY20" s="84">
        <f t="shared" si="11"/>
        <v>0</v>
      </c>
      <c r="AZ20" s="84">
        <f t="shared" si="11"/>
        <v>0</v>
      </c>
      <c r="BA20" s="84">
        <f t="shared" si="11"/>
        <v>0</v>
      </c>
      <c r="BB20" s="41"/>
      <c r="BC20" s="269">
        <f t="shared" si="3"/>
        <v>0</v>
      </c>
      <c r="BD20" s="269">
        <f t="shared" si="4"/>
        <v>0</v>
      </c>
      <c r="BE20" s="253">
        <f>+AA20-'E1'!Z20-'E2'!Q20-'E2'!Y20-'E2'!Z20</f>
        <v>0</v>
      </c>
      <c r="BF20" s="41"/>
      <c r="BG20" s="84">
        <f>+IF((D20&gt;'A3'!D26),111,0)</f>
        <v>0</v>
      </c>
      <c r="BH20" s="84">
        <f>+IF((E20&gt;'A3'!E26),111,0)</f>
        <v>0</v>
      </c>
      <c r="BI20" s="84">
        <f>+IF((F20&gt;'A3'!F26),111,0)</f>
        <v>0</v>
      </c>
      <c r="BJ20" s="84">
        <f>+IF((G20&gt;'A3'!G26),111,0)</f>
        <v>0</v>
      </c>
      <c r="BK20" s="84">
        <f>+IF((H20&gt;'A3'!H26),111,0)</f>
        <v>0</v>
      </c>
      <c r="BL20" s="84">
        <f>+IF((I20&gt;'A3'!I26),111,0)</f>
        <v>0</v>
      </c>
      <c r="BM20" s="84">
        <f>+IF((J20&gt;'A3'!J26),111,0)</f>
        <v>0</v>
      </c>
      <c r="BN20" s="84">
        <f>+IF((K20&gt;'A3'!K26),111,0)</f>
        <v>0</v>
      </c>
      <c r="BO20" s="84">
        <f>+IF((L20&gt;'A3'!L26),111,0)</f>
        <v>0</v>
      </c>
      <c r="BP20" s="84">
        <f>+IF((M20&gt;'A3'!M26),111,0)</f>
        <v>0</v>
      </c>
      <c r="BQ20" s="84">
        <f>+IF((N20&gt;'A3'!N26),111,0)</f>
        <v>0</v>
      </c>
      <c r="BR20" s="84">
        <f>+IF((O20&gt;'A3'!O26),111,0)</f>
        <v>0</v>
      </c>
      <c r="BS20" s="84">
        <f>+IF((P20&gt;'A3'!P26),111,0)</f>
        <v>0</v>
      </c>
      <c r="BT20" s="84">
        <f>+IF((Q20&gt;'A3'!Q26),111,0)</f>
        <v>0</v>
      </c>
      <c r="BU20" s="84">
        <f>+IF((R20&gt;'A3'!R26),111,0)</f>
        <v>0</v>
      </c>
      <c r="BV20" s="84">
        <f>+IF((S20&gt;'A3'!S26),111,0)</f>
        <v>0</v>
      </c>
      <c r="BW20" s="84">
        <f>+IF((T20&gt;'A3'!T26),111,0)</f>
        <v>0</v>
      </c>
      <c r="BX20" s="84">
        <f>+IF((U20&gt;'A3'!U26),111,0)</f>
        <v>0</v>
      </c>
      <c r="BY20" s="84">
        <f>+IF((V20&gt;'A3'!V26),111,0)</f>
        <v>0</v>
      </c>
      <c r="BZ20" s="84">
        <f>+IF((W20&gt;'A3'!W26),111,0)</f>
        <v>0</v>
      </c>
      <c r="CA20" s="84">
        <f>+IF((X20&gt;'A3'!X26),111,0)</f>
        <v>0</v>
      </c>
      <c r="CB20" s="84">
        <f>+IF((Y20&gt;'A3'!Y26),111,0)</f>
        <v>0</v>
      </c>
      <c r="CC20" s="84">
        <f>+IF((Z20&gt;'A3'!Z26),111,0)</f>
        <v>0</v>
      </c>
      <c r="CD20" s="84">
        <f>+IF((AA20&gt;'A3'!AA26),111,0)</f>
        <v>0</v>
      </c>
    </row>
    <row r="21" spans="2:82" s="88" customFormat="1" ht="17.100000000000001" customHeight="1">
      <c r="B21" s="318"/>
      <c r="C21" s="319" t="s">
        <v>175</v>
      </c>
      <c r="D21" s="328"/>
      <c r="E21" s="328"/>
      <c r="F21" s="328"/>
      <c r="G21" s="328"/>
      <c r="H21" s="328"/>
      <c r="I21" s="328"/>
      <c r="J21" s="328"/>
      <c r="K21" s="328"/>
      <c r="L21" s="328"/>
      <c r="M21" s="328"/>
      <c r="N21" s="328"/>
      <c r="O21" s="328"/>
      <c r="P21" s="328"/>
      <c r="Q21" s="326">
        <f t="shared" si="6"/>
        <v>0</v>
      </c>
      <c r="R21" s="328"/>
      <c r="S21" s="328"/>
      <c r="T21" s="328"/>
      <c r="U21" s="328"/>
      <c r="V21" s="328"/>
      <c r="W21" s="328"/>
      <c r="X21" s="328"/>
      <c r="Y21" s="326">
        <f t="shared" si="7"/>
        <v>0</v>
      </c>
      <c r="Z21" s="328"/>
      <c r="AA21" s="327">
        <f>+'E1'!Z21+'E2'!Q21+'E2'!Y21+'E2'!Z21</f>
        <v>0</v>
      </c>
      <c r="AB21" s="354"/>
      <c r="AC21" s="87"/>
      <c r="AD21" s="84">
        <f>+IF((D21&gt;D19),111,0)</f>
        <v>0</v>
      </c>
      <c r="AE21" s="84">
        <f t="shared" ref="AE21:BA21" si="12">+IF((E21&gt;E19),111,0)</f>
        <v>0</v>
      </c>
      <c r="AF21" s="84">
        <f t="shared" si="12"/>
        <v>0</v>
      </c>
      <c r="AG21" s="84">
        <f t="shared" si="12"/>
        <v>0</v>
      </c>
      <c r="AH21" s="84">
        <f t="shared" si="12"/>
        <v>0</v>
      </c>
      <c r="AI21" s="84">
        <f t="shared" si="12"/>
        <v>0</v>
      </c>
      <c r="AJ21" s="84">
        <f t="shared" si="12"/>
        <v>0</v>
      </c>
      <c r="AK21" s="84">
        <f t="shared" si="12"/>
        <v>0</v>
      </c>
      <c r="AL21" s="84">
        <f t="shared" si="12"/>
        <v>0</v>
      </c>
      <c r="AM21" s="84">
        <f t="shared" si="12"/>
        <v>0</v>
      </c>
      <c r="AN21" s="84">
        <f t="shared" si="12"/>
        <v>0</v>
      </c>
      <c r="AO21" s="84">
        <f t="shared" si="12"/>
        <v>0</v>
      </c>
      <c r="AP21" s="84">
        <f t="shared" si="12"/>
        <v>0</v>
      </c>
      <c r="AQ21" s="84">
        <f t="shared" si="12"/>
        <v>0</v>
      </c>
      <c r="AR21" s="84">
        <f t="shared" si="12"/>
        <v>0</v>
      </c>
      <c r="AS21" s="84">
        <f t="shared" si="12"/>
        <v>0</v>
      </c>
      <c r="AT21" s="84">
        <f t="shared" si="12"/>
        <v>0</v>
      </c>
      <c r="AU21" s="84">
        <f t="shared" si="12"/>
        <v>0</v>
      </c>
      <c r="AV21" s="84">
        <f t="shared" si="12"/>
        <v>0</v>
      </c>
      <c r="AW21" s="84">
        <f t="shared" si="12"/>
        <v>0</v>
      </c>
      <c r="AX21" s="84">
        <f t="shared" si="12"/>
        <v>0</v>
      </c>
      <c r="AY21" s="84">
        <f t="shared" si="12"/>
        <v>0</v>
      </c>
      <c r="AZ21" s="84">
        <f t="shared" si="12"/>
        <v>0</v>
      </c>
      <c r="BA21" s="84">
        <f t="shared" si="12"/>
        <v>0</v>
      </c>
      <c r="BB21" s="41"/>
      <c r="BC21" s="269">
        <f t="shared" si="3"/>
        <v>0</v>
      </c>
      <c r="BD21" s="269">
        <f t="shared" si="4"/>
        <v>0</v>
      </c>
      <c r="BE21" s="253">
        <f>+AA21-'E1'!Z21-'E2'!Q21-'E2'!Y21-'E2'!Z21</f>
        <v>0</v>
      </c>
      <c r="BF21" s="41"/>
      <c r="BG21" s="84">
        <f>+IF((D21&gt;'A3'!D27),111,0)</f>
        <v>0</v>
      </c>
      <c r="BH21" s="84">
        <f>+IF((E21&gt;'A3'!E27),111,0)</f>
        <v>0</v>
      </c>
      <c r="BI21" s="84">
        <f>+IF((F21&gt;'A3'!F27),111,0)</f>
        <v>0</v>
      </c>
      <c r="BJ21" s="84">
        <f>+IF((G21&gt;'A3'!G27),111,0)</f>
        <v>0</v>
      </c>
      <c r="BK21" s="84">
        <f>+IF((H21&gt;'A3'!H27),111,0)</f>
        <v>0</v>
      </c>
      <c r="BL21" s="84">
        <f>+IF((I21&gt;'A3'!I27),111,0)</f>
        <v>0</v>
      </c>
      <c r="BM21" s="84">
        <f>+IF((J21&gt;'A3'!J27),111,0)</f>
        <v>0</v>
      </c>
      <c r="BN21" s="84">
        <f>+IF((K21&gt;'A3'!K27),111,0)</f>
        <v>0</v>
      </c>
      <c r="BO21" s="84">
        <f>+IF((L21&gt;'A3'!L27),111,0)</f>
        <v>0</v>
      </c>
      <c r="BP21" s="84">
        <f>+IF((M21&gt;'A3'!M27),111,0)</f>
        <v>0</v>
      </c>
      <c r="BQ21" s="84">
        <f>+IF((N21&gt;'A3'!N27),111,0)</f>
        <v>0</v>
      </c>
      <c r="BR21" s="84">
        <f>+IF((O21&gt;'A3'!O27),111,0)</f>
        <v>0</v>
      </c>
      <c r="BS21" s="84">
        <f>+IF((P21&gt;'A3'!P27),111,0)</f>
        <v>0</v>
      </c>
      <c r="BT21" s="84">
        <f>+IF((Q21&gt;'A3'!Q27),111,0)</f>
        <v>0</v>
      </c>
      <c r="BU21" s="84">
        <f>+IF((R21&gt;'A3'!R27),111,0)</f>
        <v>0</v>
      </c>
      <c r="BV21" s="84">
        <f>+IF((S21&gt;'A3'!S27),111,0)</f>
        <v>0</v>
      </c>
      <c r="BW21" s="84">
        <f>+IF((T21&gt;'A3'!T27),111,0)</f>
        <v>0</v>
      </c>
      <c r="BX21" s="84">
        <f>+IF((U21&gt;'A3'!U27),111,0)</f>
        <v>0</v>
      </c>
      <c r="BY21" s="84">
        <f>+IF((V21&gt;'A3'!V27),111,0)</f>
        <v>0</v>
      </c>
      <c r="BZ21" s="84">
        <f>+IF((W21&gt;'A3'!W27),111,0)</f>
        <v>0</v>
      </c>
      <c r="CA21" s="84">
        <f>+IF((X21&gt;'A3'!X27),111,0)</f>
        <v>0</v>
      </c>
      <c r="CB21" s="84">
        <f>+IF((Y21&gt;'A3'!Y27),111,0)</f>
        <v>0</v>
      </c>
      <c r="CC21" s="84">
        <f>+IF((Z21&gt;'A3'!Z27),111,0)</f>
        <v>0</v>
      </c>
      <c r="CD21" s="84">
        <f>+IF((AA21&gt;'A3'!AA27),111,0)</f>
        <v>0</v>
      </c>
    </row>
    <row r="22" spans="2:82" s="97" customFormat="1" ht="30" customHeight="1">
      <c r="B22" s="450"/>
      <c r="C22" s="202" t="s">
        <v>51</v>
      </c>
      <c r="D22" s="320"/>
      <c r="E22" s="320"/>
      <c r="F22" s="320"/>
      <c r="G22" s="320"/>
      <c r="H22" s="320"/>
      <c r="I22" s="320"/>
      <c r="J22" s="329"/>
      <c r="K22" s="329"/>
      <c r="L22" s="329"/>
      <c r="M22" s="329"/>
      <c r="N22" s="329"/>
      <c r="O22" s="329"/>
      <c r="P22" s="329"/>
      <c r="Q22" s="335"/>
      <c r="R22" s="329"/>
      <c r="S22" s="329"/>
      <c r="T22" s="329"/>
      <c r="U22" s="329"/>
      <c r="V22" s="329"/>
      <c r="W22" s="329"/>
      <c r="X22" s="329"/>
      <c r="Y22" s="335"/>
      <c r="Z22" s="329"/>
      <c r="AA22" s="323"/>
      <c r="AB22" s="350"/>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268"/>
      <c r="BB22" s="96"/>
      <c r="BC22" s="269"/>
      <c r="BD22" s="269"/>
      <c r="BE22" s="253"/>
      <c r="BF22" s="96"/>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row>
    <row r="23" spans="2:82" s="36" customFormat="1" ht="17.100000000000001" customHeight="1">
      <c r="B23" s="444"/>
      <c r="C23" s="183" t="s">
        <v>10</v>
      </c>
      <c r="D23" s="320"/>
      <c r="E23" s="320"/>
      <c r="F23" s="320"/>
      <c r="G23" s="320"/>
      <c r="H23" s="320"/>
      <c r="I23" s="320"/>
      <c r="J23" s="320"/>
      <c r="K23" s="320"/>
      <c r="L23" s="320"/>
      <c r="M23" s="320"/>
      <c r="N23" s="320"/>
      <c r="O23" s="320"/>
      <c r="P23" s="320"/>
      <c r="Q23" s="338">
        <f>+SUM(D23:P23)</f>
        <v>0</v>
      </c>
      <c r="R23" s="320"/>
      <c r="S23" s="320"/>
      <c r="T23" s="320"/>
      <c r="U23" s="320"/>
      <c r="V23" s="320"/>
      <c r="W23" s="320"/>
      <c r="X23" s="320"/>
      <c r="Y23" s="338">
        <f>+SUM(R23:X23)</f>
        <v>0</v>
      </c>
      <c r="Z23" s="320"/>
      <c r="AA23" s="323">
        <f>+'E1'!Z23+'E2'!Q23+'E2'!Y23+'E2'!Z23</f>
        <v>0</v>
      </c>
      <c r="AB23" s="351"/>
      <c r="AC23" s="35"/>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C23" s="73">
        <f>+Q23-SUM(D23:P23)</f>
        <v>0</v>
      </c>
      <c r="BD23" s="73">
        <f>+Y23-SUM(R23:X23)</f>
        <v>0</v>
      </c>
      <c r="BE23" s="73">
        <f>+AA23-'E1'!Z23-'E2'!Q23-'E2'!Y23-'E2'!Z23</f>
        <v>0</v>
      </c>
      <c r="BG23" s="73">
        <f>+IF(OR((D23&gt;'A3'!D29),(D23&lt;'A3'!D30)),111,0)</f>
        <v>0</v>
      </c>
      <c r="BH23" s="73">
        <f>+IF(OR((E23&gt;'A3'!E29),(E23&lt;'A3'!E30)),111,0)</f>
        <v>0</v>
      </c>
      <c r="BI23" s="73">
        <f>+IF(OR((F23&gt;'A3'!F29),(F23&lt;'A3'!F30)),111,0)</f>
        <v>0</v>
      </c>
      <c r="BJ23" s="73">
        <f>+IF(OR((G23&gt;'A3'!G29),(G23&lt;'A3'!G30)),111,0)</f>
        <v>0</v>
      </c>
      <c r="BK23" s="73">
        <f>+IF(OR((H23&gt;'A3'!H29),(H23&lt;'A3'!H30)),111,0)</f>
        <v>0</v>
      </c>
      <c r="BL23" s="73">
        <f>+IF(OR((I23&gt;'A3'!I29),(I23&lt;'A3'!I30)),111,0)</f>
        <v>0</v>
      </c>
      <c r="BM23" s="73">
        <f>+IF(OR((J23&gt;'A3'!J29),(J23&lt;'A3'!J30)),111,0)</f>
        <v>0</v>
      </c>
      <c r="BN23" s="73">
        <f>+IF(OR((K23&gt;'A3'!K29),(K23&lt;'A3'!K30)),111,0)</f>
        <v>0</v>
      </c>
      <c r="BO23" s="73">
        <f>+IF(OR((L23&gt;'A3'!L29),(L23&lt;'A3'!L30)),111,0)</f>
        <v>0</v>
      </c>
      <c r="BP23" s="73">
        <f>+IF(OR((M23&gt;'A3'!M29),(M23&lt;'A3'!M30)),111,0)</f>
        <v>0</v>
      </c>
      <c r="BQ23" s="73">
        <f>+IF(OR((N23&gt;'A3'!N29),(N23&lt;'A3'!N30)),111,0)</f>
        <v>0</v>
      </c>
      <c r="BR23" s="73">
        <f>+IF(OR((O23&gt;'A3'!O29),(O23&lt;'A3'!O30)),111,0)</f>
        <v>0</v>
      </c>
      <c r="BS23" s="73">
        <f>+IF(OR((P23&gt;'A3'!P29),(P23&lt;'A3'!P30)),111,0)</f>
        <v>0</v>
      </c>
      <c r="BT23" s="73">
        <f>+IF(OR((Q23&gt;'A3'!Q29),(Q23&lt;'A3'!Q30)),111,0)</f>
        <v>0</v>
      </c>
      <c r="BU23" s="73">
        <f>+IF(OR((R23&gt;'A3'!R29),(R23&lt;'A3'!R30)),111,0)</f>
        <v>0</v>
      </c>
      <c r="BV23" s="73">
        <f>+IF(OR((S23&gt;'A3'!S29),(S23&lt;'A3'!S30)),111,0)</f>
        <v>0</v>
      </c>
      <c r="BW23" s="73">
        <f>+IF(OR((T23&gt;'A3'!T29),(T23&lt;'A3'!T30)),111,0)</f>
        <v>0</v>
      </c>
      <c r="BX23" s="73">
        <f>+IF(OR((U23&gt;'A3'!U29),(U23&lt;'A3'!U30)),111,0)</f>
        <v>0</v>
      </c>
      <c r="BY23" s="73">
        <f>+IF(OR((V23&gt;'A3'!V29),(V23&lt;'A3'!V30)),111,0)</f>
        <v>0</v>
      </c>
      <c r="BZ23" s="73">
        <f>+IF(OR((W23&gt;'A3'!W29),(W23&lt;'A3'!W30)),111,0)</f>
        <v>0</v>
      </c>
      <c r="CA23" s="73">
        <f>+IF(OR((X23&gt;'A3'!X29),(X23&lt;'A3'!X30)),111,0)</f>
        <v>0</v>
      </c>
      <c r="CB23" s="73">
        <f>+IF(OR((Y23&gt;'A3'!Y29),(Y23&lt;'A3'!Y30)),111,0)</f>
        <v>0</v>
      </c>
      <c r="CC23" s="73">
        <f>+IF(OR((Z23&gt;'A3'!Z29),(Z23&lt;'A3'!Z30)),111,0)</f>
        <v>0</v>
      </c>
      <c r="CD23" s="73">
        <f>+IF(OR((AA23&gt;'A3'!AA29),(AA23&lt;'A3'!AA30)),111,0)</f>
        <v>111</v>
      </c>
    </row>
    <row r="24" spans="2:82" s="36" customFormat="1" ht="17.100000000000001" customHeight="1">
      <c r="B24" s="444"/>
      <c r="C24" s="183" t="s">
        <v>11</v>
      </c>
      <c r="D24" s="320"/>
      <c r="E24" s="320"/>
      <c r="F24" s="320"/>
      <c r="G24" s="320"/>
      <c r="H24" s="320"/>
      <c r="I24" s="320"/>
      <c r="J24" s="320"/>
      <c r="K24" s="320"/>
      <c r="L24" s="320"/>
      <c r="M24" s="320"/>
      <c r="N24" s="320"/>
      <c r="O24" s="320"/>
      <c r="P24" s="320"/>
      <c r="Q24" s="357">
        <f t="shared" ref="Q24:Q32" si="13">+SUM(D24:P24)</f>
        <v>0</v>
      </c>
      <c r="R24" s="320"/>
      <c r="S24" s="320"/>
      <c r="T24" s="320"/>
      <c r="U24" s="320"/>
      <c r="V24" s="320"/>
      <c r="W24" s="320"/>
      <c r="X24" s="320"/>
      <c r="Y24" s="357">
        <f t="shared" ref="Y24:Y32" si="14">+SUM(R24:X24)</f>
        <v>0</v>
      </c>
      <c r="Z24" s="320"/>
      <c r="AA24" s="323">
        <f>+'E1'!Z24+'E2'!Q24+'E2'!Y24+'E2'!Z24</f>
        <v>0</v>
      </c>
      <c r="AB24" s="351"/>
      <c r="AC24" s="35"/>
      <c r="AD24" s="73">
        <f t="shared" ref="AD24:BA24" si="15">+D24-SUM(D25:D30)</f>
        <v>0</v>
      </c>
      <c r="AE24" s="73">
        <f t="shared" si="15"/>
        <v>0</v>
      </c>
      <c r="AF24" s="73">
        <f t="shared" si="15"/>
        <v>0</v>
      </c>
      <c r="AG24" s="73">
        <f t="shared" si="15"/>
        <v>0</v>
      </c>
      <c r="AH24" s="73">
        <f t="shared" si="15"/>
        <v>0</v>
      </c>
      <c r="AI24" s="73">
        <f t="shared" si="15"/>
        <v>0</v>
      </c>
      <c r="AJ24" s="73">
        <f t="shared" si="15"/>
        <v>0</v>
      </c>
      <c r="AK24" s="73">
        <f t="shared" si="15"/>
        <v>0</v>
      </c>
      <c r="AL24" s="73">
        <f t="shared" si="15"/>
        <v>0</v>
      </c>
      <c r="AM24" s="73">
        <f t="shared" si="15"/>
        <v>0</v>
      </c>
      <c r="AN24" s="73">
        <f t="shared" si="15"/>
        <v>0</v>
      </c>
      <c r="AO24" s="73">
        <f t="shared" si="15"/>
        <v>0</v>
      </c>
      <c r="AP24" s="73">
        <f t="shared" si="15"/>
        <v>0</v>
      </c>
      <c r="AQ24" s="73">
        <f t="shared" si="15"/>
        <v>0</v>
      </c>
      <c r="AR24" s="73">
        <f t="shared" si="15"/>
        <v>0</v>
      </c>
      <c r="AS24" s="73">
        <f t="shared" si="15"/>
        <v>0</v>
      </c>
      <c r="AT24" s="73">
        <f t="shared" si="15"/>
        <v>0</v>
      </c>
      <c r="AU24" s="73">
        <f t="shared" si="15"/>
        <v>0</v>
      </c>
      <c r="AV24" s="73">
        <f t="shared" si="15"/>
        <v>0</v>
      </c>
      <c r="AW24" s="73">
        <f t="shared" si="15"/>
        <v>0</v>
      </c>
      <c r="AX24" s="73">
        <f t="shared" si="15"/>
        <v>0</v>
      </c>
      <c r="AY24" s="73">
        <f t="shared" si="15"/>
        <v>0</v>
      </c>
      <c r="AZ24" s="73">
        <f t="shared" si="15"/>
        <v>0</v>
      </c>
      <c r="BA24" s="73">
        <f t="shared" si="15"/>
        <v>0</v>
      </c>
      <c r="BC24" s="73">
        <f t="shared" ref="BC24:BC29" si="16">+Q24-SUM(D24:P24)</f>
        <v>0</v>
      </c>
      <c r="BD24" s="72">
        <f t="shared" ref="BD24:BD29" si="17">+Y24-SUM(R24:X24)</f>
        <v>0</v>
      </c>
      <c r="BE24" s="73">
        <f>+AA24-'E1'!Z24-'E2'!Q24-'E2'!Y24-'E2'!Z24</f>
        <v>0</v>
      </c>
      <c r="BG24" s="73">
        <f>+IF(OR((D24&gt;'A3'!D32),(D24&lt;'A3'!D33)),111,0)</f>
        <v>0</v>
      </c>
      <c r="BH24" s="73">
        <f>+IF(OR((E24&gt;'A3'!E32),(E24&lt;'A3'!E33)),111,0)</f>
        <v>0</v>
      </c>
      <c r="BI24" s="73">
        <f>+IF(OR((F24&gt;'A3'!F32),(F24&lt;'A3'!F33)),111,0)</f>
        <v>0</v>
      </c>
      <c r="BJ24" s="73">
        <f>+IF(OR((G24&gt;'A3'!G32),(G24&lt;'A3'!G33)),111,0)</f>
        <v>0</v>
      </c>
      <c r="BK24" s="73">
        <f>+IF(OR((H24&gt;'A3'!H32),(H24&lt;'A3'!H33)),111,0)</f>
        <v>0</v>
      </c>
      <c r="BL24" s="73">
        <f>+IF(OR((I24&gt;'A3'!I32),(I24&lt;'A3'!I33)),111,0)</f>
        <v>0</v>
      </c>
      <c r="BM24" s="73">
        <f>+IF(OR((J24&gt;'A3'!J32),(J24&lt;'A3'!J33)),111,0)</f>
        <v>0</v>
      </c>
      <c r="BN24" s="73">
        <f>+IF(OR((K24&gt;'A3'!K32),(K24&lt;'A3'!K33)),111,0)</f>
        <v>0</v>
      </c>
      <c r="BO24" s="73">
        <f>+IF(OR((L24&gt;'A3'!L32),(L24&lt;'A3'!L33)),111,0)</f>
        <v>0</v>
      </c>
      <c r="BP24" s="73">
        <f>+IF(OR((M24&gt;'A3'!M32),(M24&lt;'A3'!M33)),111,0)</f>
        <v>0</v>
      </c>
      <c r="BQ24" s="73">
        <f>+IF(OR((N24&gt;'A3'!N32),(N24&lt;'A3'!N33)),111,0)</f>
        <v>0</v>
      </c>
      <c r="BR24" s="73">
        <f>+IF(OR((O24&gt;'A3'!O32),(O24&lt;'A3'!O33)),111,0)</f>
        <v>0</v>
      </c>
      <c r="BS24" s="73">
        <f>+IF(OR((P24&gt;'A3'!P32),(P24&lt;'A3'!P33)),111,0)</f>
        <v>0</v>
      </c>
      <c r="BT24" s="73">
        <f>+IF(OR((Q24&gt;'A3'!Q32),(Q24&lt;'A3'!Q33)),111,0)</f>
        <v>0</v>
      </c>
      <c r="BU24" s="73">
        <f>+IF(OR((R24&gt;'A3'!R32),(R24&lt;'A3'!R33)),111,0)</f>
        <v>0</v>
      </c>
      <c r="BV24" s="73">
        <f>+IF(OR((S24&gt;'A3'!S32),(S24&lt;'A3'!S33)),111,0)</f>
        <v>0</v>
      </c>
      <c r="BW24" s="73">
        <f>+IF(OR((T24&gt;'A3'!T32),(T24&lt;'A3'!T33)),111,0)</f>
        <v>0</v>
      </c>
      <c r="BX24" s="73">
        <f>+IF(OR((U24&gt;'A3'!U32),(U24&lt;'A3'!U33)),111,0)</f>
        <v>0</v>
      </c>
      <c r="BY24" s="73">
        <f>+IF(OR((V24&gt;'A3'!V32),(V24&lt;'A3'!V33)),111,0)</f>
        <v>0</v>
      </c>
      <c r="BZ24" s="73">
        <f>+IF(OR((W24&gt;'A3'!W32),(W24&lt;'A3'!W33)),111,0)</f>
        <v>0</v>
      </c>
      <c r="CA24" s="73">
        <f>+IF(OR((X24&gt;'A3'!X32),(X24&lt;'A3'!X33)),111,0)</f>
        <v>0</v>
      </c>
      <c r="CB24" s="73">
        <f>+IF(OR((Y24&gt;'A3'!Y32),(Y24&lt;'A3'!Y33)),111,0)</f>
        <v>0</v>
      </c>
      <c r="CC24" s="73">
        <f>+IF(OR((Z24&gt;'A3'!Z32),(Z24&lt;'A3'!Z33)),111,0)</f>
        <v>0</v>
      </c>
      <c r="CD24" s="73">
        <f>+IF(OR((AA24&gt;'A3'!AA32),(AA24&lt;'A3'!AA33)),111,0)</f>
        <v>111</v>
      </c>
    </row>
    <row r="25" spans="2:82" s="40" customFormat="1" ht="17.100000000000001" customHeight="1">
      <c r="B25" s="446"/>
      <c r="C25" s="447" t="s">
        <v>105</v>
      </c>
      <c r="D25" s="324"/>
      <c r="E25" s="324"/>
      <c r="F25" s="324"/>
      <c r="G25" s="324"/>
      <c r="H25" s="324"/>
      <c r="I25" s="324"/>
      <c r="J25" s="324"/>
      <c r="K25" s="324"/>
      <c r="L25" s="324"/>
      <c r="M25" s="324"/>
      <c r="N25" s="324"/>
      <c r="O25" s="324"/>
      <c r="P25" s="324"/>
      <c r="Q25" s="325">
        <f t="shared" si="13"/>
        <v>0</v>
      </c>
      <c r="R25" s="324"/>
      <c r="S25" s="324"/>
      <c r="T25" s="324"/>
      <c r="U25" s="324"/>
      <c r="V25" s="324"/>
      <c r="W25" s="324"/>
      <c r="X25" s="324"/>
      <c r="Y25" s="325">
        <f t="shared" si="14"/>
        <v>0</v>
      </c>
      <c r="Z25" s="324"/>
      <c r="AA25" s="323">
        <f>+'E1'!Z25+'E2'!Q25+'E2'!Y25+'E2'!Z25</f>
        <v>0</v>
      </c>
      <c r="AB25" s="352"/>
      <c r="AC25" s="39"/>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C25" s="75">
        <f t="shared" si="16"/>
        <v>0</v>
      </c>
      <c r="BD25" s="253">
        <f t="shared" si="17"/>
        <v>0</v>
      </c>
      <c r="BE25" s="75">
        <f>+AA25-'E1'!Z25-'E2'!Q25-'E2'!Y25-'E2'!Z25</f>
        <v>0</v>
      </c>
      <c r="BG25" s="75">
        <f>+IF((D25&gt;'A3'!D35),111,0)</f>
        <v>0</v>
      </c>
      <c r="BH25" s="75">
        <f>+IF((E25&gt;'A3'!E35),111,0)</f>
        <v>0</v>
      </c>
      <c r="BI25" s="75">
        <f>+IF((F25&gt;'A3'!F35),111,0)</f>
        <v>0</v>
      </c>
      <c r="BJ25" s="75">
        <f>+IF((G25&gt;'A3'!G35),111,0)</f>
        <v>0</v>
      </c>
      <c r="BK25" s="75">
        <f>+IF((H25&gt;'A3'!H35),111,0)</f>
        <v>0</v>
      </c>
      <c r="BL25" s="75">
        <f>+IF((I25&gt;'A3'!I35),111,0)</f>
        <v>0</v>
      </c>
      <c r="BM25" s="75">
        <f>+IF((J25&gt;'A3'!J35),111,0)</f>
        <v>0</v>
      </c>
      <c r="BN25" s="75">
        <f>+IF((K25&gt;'A3'!K35),111,0)</f>
        <v>0</v>
      </c>
      <c r="BO25" s="75">
        <f>+IF((L25&gt;'A3'!L35),111,0)</f>
        <v>0</v>
      </c>
      <c r="BP25" s="75">
        <f>+IF((M25&gt;'A3'!M35),111,0)</f>
        <v>0</v>
      </c>
      <c r="BQ25" s="75">
        <f>+IF((N25&gt;'A3'!N35),111,0)</f>
        <v>0</v>
      </c>
      <c r="BR25" s="75">
        <f>+IF((O25&gt;'A3'!O35),111,0)</f>
        <v>0</v>
      </c>
      <c r="BS25" s="75">
        <f>+IF((P25&gt;'A3'!P35),111,0)</f>
        <v>0</v>
      </c>
      <c r="BT25" s="75">
        <f>+IF((Q25&gt;'A3'!Q35),111,0)</f>
        <v>0</v>
      </c>
      <c r="BU25" s="75">
        <f>+IF((R25&gt;'A3'!R35),111,0)</f>
        <v>0</v>
      </c>
      <c r="BV25" s="75">
        <f>+IF((S25&gt;'A3'!S35),111,0)</f>
        <v>0</v>
      </c>
      <c r="BW25" s="75">
        <f>+IF((T25&gt;'A3'!T35),111,0)</f>
        <v>0</v>
      </c>
      <c r="BX25" s="75">
        <f>+IF((U25&gt;'A3'!U35),111,0)</f>
        <v>0</v>
      </c>
      <c r="BY25" s="75">
        <f>+IF((V25&gt;'A3'!V35),111,0)</f>
        <v>0</v>
      </c>
      <c r="BZ25" s="75">
        <f>+IF((W25&gt;'A3'!W35),111,0)</f>
        <v>0</v>
      </c>
      <c r="CA25" s="75">
        <f>+IF((X25&gt;'A3'!X35),111,0)</f>
        <v>0</v>
      </c>
      <c r="CB25" s="75">
        <f>+IF((Y25&gt;'A3'!Y35),111,0)</f>
        <v>0</v>
      </c>
      <c r="CC25" s="75">
        <f>+IF((Z25&gt;'A3'!Z35),111,0)</f>
        <v>0</v>
      </c>
      <c r="CD25" s="75">
        <f>+IF((AA25&gt;'A3'!AA35),111,0)</f>
        <v>0</v>
      </c>
    </row>
    <row r="26" spans="2:82" s="36" customFormat="1" ht="17.100000000000001" customHeight="1">
      <c r="B26" s="445"/>
      <c r="C26" s="198" t="s">
        <v>75</v>
      </c>
      <c r="D26" s="320"/>
      <c r="E26" s="320"/>
      <c r="F26" s="320"/>
      <c r="G26" s="320"/>
      <c r="H26" s="320"/>
      <c r="I26" s="320"/>
      <c r="J26" s="320"/>
      <c r="K26" s="320"/>
      <c r="L26" s="320"/>
      <c r="M26" s="320"/>
      <c r="N26" s="320"/>
      <c r="O26" s="320"/>
      <c r="P26" s="320"/>
      <c r="Q26" s="357">
        <f t="shared" si="13"/>
        <v>0</v>
      </c>
      <c r="R26" s="320"/>
      <c r="S26" s="320"/>
      <c r="T26" s="320"/>
      <c r="U26" s="320"/>
      <c r="V26" s="320"/>
      <c r="W26" s="320"/>
      <c r="X26" s="320"/>
      <c r="Y26" s="357">
        <f t="shared" si="14"/>
        <v>0</v>
      </c>
      <c r="Z26" s="320"/>
      <c r="AA26" s="323">
        <f>+'E1'!Z26+'E2'!Q26+'E2'!Y26+'E2'!Z26</f>
        <v>0</v>
      </c>
      <c r="AB26" s="351"/>
      <c r="AC26" s="35"/>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C26" s="73">
        <f t="shared" si="16"/>
        <v>0</v>
      </c>
      <c r="BD26" s="72">
        <f t="shared" si="17"/>
        <v>0</v>
      </c>
      <c r="BE26" s="73">
        <f>+AA26-'E1'!Z26-'E2'!Q26-'E2'!Y26-'E2'!Z26</f>
        <v>0</v>
      </c>
      <c r="BG26" s="73">
        <f>+IF((D26&gt;'A3'!D36),111,0)</f>
        <v>0</v>
      </c>
      <c r="BH26" s="73">
        <f>+IF((E26&gt;'A3'!E36),111,0)</f>
        <v>0</v>
      </c>
      <c r="BI26" s="73">
        <f>+IF((F26&gt;'A3'!F36),111,0)</f>
        <v>0</v>
      </c>
      <c r="BJ26" s="73">
        <f>+IF((G26&gt;'A3'!G36),111,0)</f>
        <v>0</v>
      </c>
      <c r="BK26" s="73">
        <f>+IF((H26&gt;'A3'!H36),111,0)</f>
        <v>0</v>
      </c>
      <c r="BL26" s="73">
        <f>+IF((I26&gt;'A3'!I36),111,0)</f>
        <v>0</v>
      </c>
      <c r="BM26" s="73">
        <f>+IF((J26&gt;'A3'!J36),111,0)</f>
        <v>0</v>
      </c>
      <c r="BN26" s="73">
        <f>+IF((K26&gt;'A3'!K36),111,0)</f>
        <v>0</v>
      </c>
      <c r="BO26" s="73">
        <f>+IF((L26&gt;'A3'!L36),111,0)</f>
        <v>0</v>
      </c>
      <c r="BP26" s="73">
        <f>+IF((M26&gt;'A3'!M36),111,0)</f>
        <v>0</v>
      </c>
      <c r="BQ26" s="73">
        <f>+IF((N26&gt;'A3'!N36),111,0)</f>
        <v>0</v>
      </c>
      <c r="BR26" s="73">
        <f>+IF((O26&gt;'A3'!O36),111,0)</f>
        <v>0</v>
      </c>
      <c r="BS26" s="73">
        <f>+IF((P26&gt;'A3'!P36),111,0)</f>
        <v>0</v>
      </c>
      <c r="BT26" s="73">
        <f>+IF((Q26&gt;'A3'!Q36),111,0)</f>
        <v>0</v>
      </c>
      <c r="BU26" s="73">
        <f>+IF((R26&gt;'A3'!R36),111,0)</f>
        <v>0</v>
      </c>
      <c r="BV26" s="73">
        <f>+IF((S26&gt;'A3'!S36),111,0)</f>
        <v>0</v>
      </c>
      <c r="BW26" s="73">
        <f>+IF((T26&gt;'A3'!T36),111,0)</f>
        <v>0</v>
      </c>
      <c r="BX26" s="73">
        <f>+IF((U26&gt;'A3'!U36),111,0)</f>
        <v>0</v>
      </c>
      <c r="BY26" s="73">
        <f>+IF((V26&gt;'A3'!V36),111,0)</f>
        <v>0</v>
      </c>
      <c r="BZ26" s="73">
        <f>+IF((W26&gt;'A3'!W36),111,0)</f>
        <v>0</v>
      </c>
      <c r="CA26" s="73">
        <f>+IF((X26&gt;'A3'!X36),111,0)</f>
        <v>0</v>
      </c>
      <c r="CB26" s="73">
        <f>+IF((Y26&gt;'A3'!Y36),111,0)</f>
        <v>0</v>
      </c>
      <c r="CC26" s="73">
        <f>+IF((Z26&gt;'A3'!Z36),111,0)</f>
        <v>0</v>
      </c>
      <c r="CD26" s="73">
        <f>+IF((AA26&gt;'A3'!AA36),111,0)</f>
        <v>0</v>
      </c>
    </row>
    <row r="27" spans="2:82" s="36" customFormat="1" ht="17.100000000000001" customHeight="1">
      <c r="B27" s="445"/>
      <c r="C27" s="198" t="s">
        <v>190</v>
      </c>
      <c r="D27" s="320"/>
      <c r="E27" s="320"/>
      <c r="F27" s="320"/>
      <c r="G27" s="320"/>
      <c r="H27" s="320"/>
      <c r="I27" s="320"/>
      <c r="J27" s="320"/>
      <c r="K27" s="320"/>
      <c r="L27" s="320"/>
      <c r="M27" s="320"/>
      <c r="N27" s="320"/>
      <c r="O27" s="320"/>
      <c r="P27" s="320"/>
      <c r="Q27" s="357">
        <f t="shared" si="13"/>
        <v>0</v>
      </c>
      <c r="R27" s="320"/>
      <c r="S27" s="320"/>
      <c r="T27" s="320"/>
      <c r="U27" s="320"/>
      <c r="V27" s="320"/>
      <c r="W27" s="320"/>
      <c r="X27" s="320"/>
      <c r="Y27" s="357">
        <f t="shared" si="14"/>
        <v>0</v>
      </c>
      <c r="Z27" s="320"/>
      <c r="AA27" s="323">
        <f>+'E1'!Z27+'E2'!Q27+'E2'!Y27+'E2'!Z27</f>
        <v>0</v>
      </c>
      <c r="AB27" s="351"/>
      <c r="AC27" s="35"/>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C27" s="73">
        <f t="shared" si="16"/>
        <v>0</v>
      </c>
      <c r="BD27" s="72">
        <f t="shared" si="17"/>
        <v>0</v>
      </c>
      <c r="BE27" s="73">
        <f>+AA27-'E1'!Z27-'E2'!Q27-'E2'!Y27-'E2'!Z27</f>
        <v>0</v>
      </c>
      <c r="BG27" s="73">
        <f>+IF((D27&gt;'A3'!D37),111,0)</f>
        <v>0</v>
      </c>
      <c r="BH27" s="73">
        <f>+IF((E27&gt;'A3'!E37),111,0)</f>
        <v>0</v>
      </c>
      <c r="BI27" s="73">
        <f>+IF((F27&gt;'A3'!F37),111,0)</f>
        <v>0</v>
      </c>
      <c r="BJ27" s="73">
        <f>+IF((G27&gt;'A3'!G37),111,0)</f>
        <v>0</v>
      </c>
      <c r="BK27" s="73">
        <f>+IF((H27&gt;'A3'!H37),111,0)</f>
        <v>0</v>
      </c>
      <c r="BL27" s="73">
        <f>+IF((I27&gt;'A3'!I37),111,0)</f>
        <v>0</v>
      </c>
      <c r="BM27" s="73">
        <f>+IF((J27&gt;'A3'!J37),111,0)</f>
        <v>0</v>
      </c>
      <c r="BN27" s="73">
        <f>+IF((K27&gt;'A3'!K37),111,0)</f>
        <v>0</v>
      </c>
      <c r="BO27" s="73">
        <f>+IF((L27&gt;'A3'!L37),111,0)</f>
        <v>0</v>
      </c>
      <c r="BP27" s="73">
        <f>+IF((M27&gt;'A3'!M37),111,0)</f>
        <v>0</v>
      </c>
      <c r="BQ27" s="73">
        <f>+IF((N27&gt;'A3'!N37),111,0)</f>
        <v>0</v>
      </c>
      <c r="BR27" s="73">
        <f>+IF((O27&gt;'A3'!O37),111,0)</f>
        <v>0</v>
      </c>
      <c r="BS27" s="73">
        <f>+IF((P27&gt;'A3'!P37),111,0)</f>
        <v>0</v>
      </c>
      <c r="BT27" s="73">
        <f>+IF((Q27&gt;'A3'!Q37),111,0)</f>
        <v>0</v>
      </c>
      <c r="BU27" s="73">
        <f>+IF((R27&gt;'A3'!R37),111,0)</f>
        <v>0</v>
      </c>
      <c r="BV27" s="73">
        <f>+IF((S27&gt;'A3'!S37),111,0)</f>
        <v>0</v>
      </c>
      <c r="BW27" s="73">
        <f>+IF((T27&gt;'A3'!T37),111,0)</f>
        <v>0</v>
      </c>
      <c r="BX27" s="73">
        <f>+IF((U27&gt;'A3'!U37),111,0)</f>
        <v>0</v>
      </c>
      <c r="BY27" s="73">
        <f>+IF((V27&gt;'A3'!V37),111,0)</f>
        <v>0</v>
      </c>
      <c r="BZ27" s="73">
        <f>+IF((W27&gt;'A3'!W37),111,0)</f>
        <v>0</v>
      </c>
      <c r="CA27" s="73">
        <f>+IF((X27&gt;'A3'!X37),111,0)</f>
        <v>0</v>
      </c>
      <c r="CB27" s="73">
        <f>+IF((Y27&gt;'A3'!Y37),111,0)</f>
        <v>0</v>
      </c>
      <c r="CC27" s="73">
        <f>+IF((Z27&gt;'A3'!Z37),111,0)</f>
        <v>0</v>
      </c>
      <c r="CD27" s="73">
        <f>+IF((AA27&gt;'A3'!AA37),111,0)</f>
        <v>0</v>
      </c>
    </row>
    <row r="28" spans="2:82" s="36" customFormat="1" ht="17.100000000000001" customHeight="1">
      <c r="B28" s="445"/>
      <c r="C28" s="198" t="s">
        <v>106</v>
      </c>
      <c r="D28" s="320"/>
      <c r="E28" s="320"/>
      <c r="F28" s="320"/>
      <c r="G28" s="320"/>
      <c r="H28" s="320"/>
      <c r="I28" s="320"/>
      <c r="J28" s="320"/>
      <c r="K28" s="320"/>
      <c r="L28" s="320"/>
      <c r="M28" s="320"/>
      <c r="N28" s="320"/>
      <c r="O28" s="320"/>
      <c r="P28" s="320"/>
      <c r="Q28" s="357">
        <f t="shared" si="13"/>
        <v>0</v>
      </c>
      <c r="R28" s="320"/>
      <c r="S28" s="320"/>
      <c r="T28" s="320"/>
      <c r="U28" s="320"/>
      <c r="V28" s="320"/>
      <c r="W28" s="320"/>
      <c r="X28" s="320"/>
      <c r="Y28" s="357">
        <f t="shared" si="14"/>
        <v>0</v>
      </c>
      <c r="Z28" s="320"/>
      <c r="AA28" s="323">
        <f>+'E1'!Z28+'E2'!Q28+'E2'!Y28+'E2'!Z28</f>
        <v>0</v>
      </c>
      <c r="AB28" s="351"/>
      <c r="AC28" s="35"/>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C28" s="73">
        <f t="shared" si="16"/>
        <v>0</v>
      </c>
      <c r="BD28" s="72">
        <f t="shared" si="17"/>
        <v>0</v>
      </c>
      <c r="BE28" s="73">
        <f>+AA28-'E1'!Z28-'E2'!Q28-'E2'!Y28-'E2'!Z28</f>
        <v>0</v>
      </c>
      <c r="BG28" s="73">
        <f>+IF((D28&gt;'A3'!D38),111,0)</f>
        <v>0</v>
      </c>
      <c r="BH28" s="73">
        <f>+IF((E28&gt;'A3'!E38),111,0)</f>
        <v>0</v>
      </c>
      <c r="BI28" s="73">
        <f>+IF((F28&gt;'A3'!F38),111,0)</f>
        <v>0</v>
      </c>
      <c r="BJ28" s="73">
        <f>+IF((G28&gt;'A3'!G38),111,0)</f>
        <v>0</v>
      </c>
      <c r="BK28" s="73">
        <f>+IF((H28&gt;'A3'!H38),111,0)</f>
        <v>0</v>
      </c>
      <c r="BL28" s="73">
        <f>+IF((I28&gt;'A3'!I38),111,0)</f>
        <v>0</v>
      </c>
      <c r="BM28" s="73">
        <f>+IF((J28&gt;'A3'!J38),111,0)</f>
        <v>0</v>
      </c>
      <c r="BN28" s="73">
        <f>+IF((K28&gt;'A3'!K38),111,0)</f>
        <v>0</v>
      </c>
      <c r="BO28" s="73">
        <f>+IF((L28&gt;'A3'!L38),111,0)</f>
        <v>0</v>
      </c>
      <c r="BP28" s="73">
        <f>+IF((M28&gt;'A3'!M38),111,0)</f>
        <v>0</v>
      </c>
      <c r="BQ28" s="73">
        <f>+IF((N28&gt;'A3'!N38),111,0)</f>
        <v>0</v>
      </c>
      <c r="BR28" s="73">
        <f>+IF((O28&gt;'A3'!O38),111,0)</f>
        <v>0</v>
      </c>
      <c r="BS28" s="73">
        <f>+IF((P28&gt;'A3'!P38),111,0)</f>
        <v>0</v>
      </c>
      <c r="BT28" s="73">
        <f>+IF((Q28&gt;'A3'!Q38),111,0)</f>
        <v>0</v>
      </c>
      <c r="BU28" s="73">
        <f>+IF((R28&gt;'A3'!R38),111,0)</f>
        <v>0</v>
      </c>
      <c r="BV28" s="73">
        <f>+IF((S28&gt;'A3'!S38),111,0)</f>
        <v>0</v>
      </c>
      <c r="BW28" s="73">
        <f>+IF((T28&gt;'A3'!T38),111,0)</f>
        <v>0</v>
      </c>
      <c r="BX28" s="73">
        <f>+IF((U28&gt;'A3'!U38),111,0)</f>
        <v>0</v>
      </c>
      <c r="BY28" s="73">
        <f>+IF((V28&gt;'A3'!V38),111,0)</f>
        <v>0</v>
      </c>
      <c r="BZ28" s="73">
        <f>+IF((W28&gt;'A3'!W38),111,0)</f>
        <v>0</v>
      </c>
      <c r="CA28" s="73">
        <f>+IF((X28&gt;'A3'!X38),111,0)</f>
        <v>0</v>
      </c>
      <c r="CB28" s="73">
        <f>+IF((Y28&gt;'A3'!Y38),111,0)</f>
        <v>0</v>
      </c>
      <c r="CC28" s="73">
        <f>+IF((Z28&gt;'A3'!Z38),111,0)</f>
        <v>0</v>
      </c>
      <c r="CD28" s="73">
        <f>+IF((AA28&gt;'A3'!AA38),111,0)</f>
        <v>0</v>
      </c>
    </row>
    <row r="29" spans="2:82" s="36" customFormat="1" ht="17.100000000000001" customHeight="1">
      <c r="B29" s="445"/>
      <c r="C29" s="451" t="s">
        <v>53</v>
      </c>
      <c r="D29" s="320"/>
      <c r="E29" s="320"/>
      <c r="F29" s="320"/>
      <c r="G29" s="320"/>
      <c r="H29" s="320"/>
      <c r="I29" s="320"/>
      <c r="J29" s="320"/>
      <c r="K29" s="320"/>
      <c r="L29" s="320"/>
      <c r="M29" s="320"/>
      <c r="N29" s="320"/>
      <c r="O29" s="320"/>
      <c r="P29" s="320"/>
      <c r="Q29" s="357">
        <f t="shared" si="13"/>
        <v>0</v>
      </c>
      <c r="R29" s="320"/>
      <c r="S29" s="320"/>
      <c r="T29" s="320"/>
      <c r="U29" s="320"/>
      <c r="V29" s="320"/>
      <c r="W29" s="320"/>
      <c r="X29" s="320"/>
      <c r="Y29" s="357">
        <f t="shared" si="14"/>
        <v>0</v>
      </c>
      <c r="Z29" s="320"/>
      <c r="AA29" s="323">
        <f>+'E1'!Z29+'E2'!Q29+'E2'!Y29+'E2'!Z29</f>
        <v>0</v>
      </c>
      <c r="AB29" s="351"/>
      <c r="AC29" s="35"/>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C29" s="73">
        <f t="shared" si="16"/>
        <v>0</v>
      </c>
      <c r="BD29" s="72">
        <f t="shared" si="17"/>
        <v>0</v>
      </c>
      <c r="BE29" s="73">
        <f>+AA29-'E1'!Z29-'E2'!Q29-'E2'!Y29-'E2'!Z29</f>
        <v>0</v>
      </c>
      <c r="BG29" s="73">
        <f>+IF((D29&gt;'A3'!D39),111,0)</f>
        <v>0</v>
      </c>
      <c r="BH29" s="73">
        <f>+IF((E29&gt;'A3'!E39),111,0)</f>
        <v>0</v>
      </c>
      <c r="BI29" s="73">
        <f>+IF((F29&gt;'A3'!F39),111,0)</f>
        <v>0</v>
      </c>
      <c r="BJ29" s="73">
        <f>+IF((G29&gt;'A3'!G39),111,0)</f>
        <v>0</v>
      </c>
      <c r="BK29" s="73">
        <f>+IF((H29&gt;'A3'!H39),111,0)</f>
        <v>0</v>
      </c>
      <c r="BL29" s="73">
        <f>+IF((I29&gt;'A3'!I39),111,0)</f>
        <v>0</v>
      </c>
      <c r="BM29" s="73">
        <f>+IF((J29&gt;'A3'!J39),111,0)</f>
        <v>0</v>
      </c>
      <c r="BN29" s="73">
        <f>+IF((K29&gt;'A3'!K39),111,0)</f>
        <v>0</v>
      </c>
      <c r="BO29" s="73">
        <f>+IF((L29&gt;'A3'!L39),111,0)</f>
        <v>0</v>
      </c>
      <c r="BP29" s="73">
        <f>+IF((M29&gt;'A3'!M39),111,0)</f>
        <v>0</v>
      </c>
      <c r="BQ29" s="73">
        <f>+IF((N29&gt;'A3'!N39),111,0)</f>
        <v>0</v>
      </c>
      <c r="BR29" s="73">
        <f>+IF((O29&gt;'A3'!O39),111,0)</f>
        <v>0</v>
      </c>
      <c r="BS29" s="73">
        <f>+IF((P29&gt;'A3'!P39),111,0)</f>
        <v>0</v>
      </c>
      <c r="BT29" s="73">
        <f>+IF((Q29&gt;'A3'!Q39),111,0)</f>
        <v>0</v>
      </c>
      <c r="BU29" s="73">
        <f>+IF((R29&gt;'A3'!R39),111,0)</f>
        <v>0</v>
      </c>
      <c r="BV29" s="73">
        <f>+IF((S29&gt;'A3'!S39),111,0)</f>
        <v>0</v>
      </c>
      <c r="BW29" s="73">
        <f>+IF((T29&gt;'A3'!T39),111,0)</f>
        <v>0</v>
      </c>
      <c r="BX29" s="73">
        <f>+IF((U29&gt;'A3'!U39),111,0)</f>
        <v>0</v>
      </c>
      <c r="BY29" s="73">
        <f>+IF((V29&gt;'A3'!V39),111,0)</f>
        <v>0</v>
      </c>
      <c r="BZ29" s="73">
        <f>+IF((W29&gt;'A3'!W39),111,0)</f>
        <v>0</v>
      </c>
      <c r="CA29" s="73">
        <f>+IF((X29&gt;'A3'!X39),111,0)</f>
        <v>0</v>
      </c>
      <c r="CB29" s="73">
        <f>+IF((Y29&gt;'A3'!Y39),111,0)</f>
        <v>0</v>
      </c>
      <c r="CC29" s="73">
        <f>+IF((Z29&gt;'A3'!Z39),111,0)</f>
        <v>0</v>
      </c>
      <c r="CD29" s="73">
        <f>+IF((AA29&gt;'A3'!AA39),111,0)</f>
        <v>0</v>
      </c>
    </row>
    <row r="30" spans="2:82" s="36" customFormat="1" ht="17.100000000000001" customHeight="1">
      <c r="B30" s="445"/>
      <c r="C30" s="448" t="s">
        <v>162</v>
      </c>
      <c r="D30" s="320"/>
      <c r="E30" s="320"/>
      <c r="F30" s="320"/>
      <c r="G30" s="320"/>
      <c r="H30" s="320"/>
      <c r="I30" s="320"/>
      <c r="J30" s="320"/>
      <c r="K30" s="320"/>
      <c r="L30" s="320"/>
      <c r="M30" s="320"/>
      <c r="N30" s="320"/>
      <c r="O30" s="320"/>
      <c r="P30" s="320"/>
      <c r="Q30" s="357">
        <f t="shared" si="13"/>
        <v>0</v>
      </c>
      <c r="R30" s="320"/>
      <c r="S30" s="320"/>
      <c r="T30" s="320"/>
      <c r="U30" s="320"/>
      <c r="V30" s="320"/>
      <c r="W30" s="320"/>
      <c r="X30" s="320"/>
      <c r="Y30" s="357">
        <f t="shared" si="14"/>
        <v>0</v>
      </c>
      <c r="Z30" s="320"/>
      <c r="AA30" s="323">
        <f>+'E1'!Z30+'E2'!Q30+'E2'!Y30+'E2'!Z30</f>
        <v>0</v>
      </c>
      <c r="AB30" s="351"/>
      <c r="AC30" s="35"/>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C30" s="73">
        <f>+Q30-SUM(D30:P30)</f>
        <v>0</v>
      </c>
      <c r="BD30" s="72">
        <f>+Y30-SUM(R30:X30)</f>
        <v>0</v>
      </c>
      <c r="BE30" s="73">
        <f>+AA30-'E1'!Z30-'E2'!Q30-'E2'!Y30-'E2'!Z30</f>
        <v>0</v>
      </c>
      <c r="BG30" s="73">
        <f>+IF((D30&gt;'A3'!D40),111,0)</f>
        <v>0</v>
      </c>
      <c r="BH30" s="73">
        <f>+IF((E30&gt;'A3'!E40),111,0)</f>
        <v>0</v>
      </c>
      <c r="BI30" s="73">
        <f>+IF((F30&gt;'A3'!F40),111,0)</f>
        <v>0</v>
      </c>
      <c r="BJ30" s="73">
        <f>+IF((G30&gt;'A3'!G40),111,0)</f>
        <v>0</v>
      </c>
      <c r="BK30" s="73">
        <f>+IF((H30&gt;'A3'!H40),111,0)</f>
        <v>0</v>
      </c>
      <c r="BL30" s="73">
        <f>+IF((I30&gt;'A3'!I40),111,0)</f>
        <v>0</v>
      </c>
      <c r="BM30" s="73">
        <f>+IF((J30&gt;'A3'!J40),111,0)</f>
        <v>0</v>
      </c>
      <c r="BN30" s="73">
        <f>+IF((K30&gt;'A3'!K40),111,0)</f>
        <v>0</v>
      </c>
      <c r="BO30" s="73">
        <f>+IF((L30&gt;'A3'!L40),111,0)</f>
        <v>0</v>
      </c>
      <c r="BP30" s="73">
        <f>+IF((M30&gt;'A3'!M40),111,0)</f>
        <v>0</v>
      </c>
      <c r="BQ30" s="73">
        <f>+IF((N30&gt;'A3'!N40),111,0)</f>
        <v>0</v>
      </c>
      <c r="BR30" s="73">
        <f>+IF((O30&gt;'A3'!O40),111,0)</f>
        <v>0</v>
      </c>
      <c r="BS30" s="73">
        <f>+IF((P30&gt;'A3'!P40),111,0)</f>
        <v>0</v>
      </c>
      <c r="BT30" s="73">
        <f>+IF((Q30&gt;'A3'!Q40),111,0)</f>
        <v>0</v>
      </c>
      <c r="BU30" s="73">
        <f>+IF((R30&gt;'A3'!R40),111,0)</f>
        <v>0</v>
      </c>
      <c r="BV30" s="73">
        <f>+IF((S30&gt;'A3'!S40),111,0)</f>
        <v>0</v>
      </c>
      <c r="BW30" s="73">
        <f>+IF((T30&gt;'A3'!T40),111,0)</f>
        <v>0</v>
      </c>
      <c r="BX30" s="73">
        <f>+IF((U30&gt;'A3'!U40),111,0)</f>
        <v>0</v>
      </c>
      <c r="BY30" s="73">
        <f>+IF((V30&gt;'A3'!V40),111,0)</f>
        <v>0</v>
      </c>
      <c r="BZ30" s="73">
        <f>+IF((W30&gt;'A3'!W40),111,0)</f>
        <v>0</v>
      </c>
      <c r="CA30" s="73">
        <f>+IF((X30&gt;'A3'!X40),111,0)</f>
        <v>0</v>
      </c>
      <c r="CB30" s="73">
        <f>+IF((Y30&gt;'A3'!Y40),111,0)</f>
        <v>0</v>
      </c>
      <c r="CC30" s="73">
        <f>+IF((Z30&gt;'A3'!Z40),111,0)</f>
        <v>0</v>
      </c>
      <c r="CD30" s="73">
        <f>+IF((AA30&gt;'A3'!AA40),111,0)</f>
        <v>0</v>
      </c>
    </row>
    <row r="31" spans="2:82" s="40" customFormat="1" ht="17.100000000000001" customHeight="1">
      <c r="B31" s="446"/>
      <c r="C31" s="195" t="s">
        <v>12</v>
      </c>
      <c r="D31" s="324"/>
      <c r="E31" s="324"/>
      <c r="F31" s="324"/>
      <c r="G31" s="324"/>
      <c r="H31" s="324"/>
      <c r="I31" s="324"/>
      <c r="J31" s="324"/>
      <c r="K31" s="324"/>
      <c r="L31" s="324"/>
      <c r="M31" s="324"/>
      <c r="N31" s="324"/>
      <c r="O31" s="324"/>
      <c r="P31" s="324"/>
      <c r="Q31" s="325">
        <f t="shared" si="13"/>
        <v>0</v>
      </c>
      <c r="R31" s="324"/>
      <c r="S31" s="324"/>
      <c r="T31" s="324"/>
      <c r="U31" s="324"/>
      <c r="V31" s="324"/>
      <c r="W31" s="324"/>
      <c r="X31" s="324"/>
      <c r="Y31" s="325">
        <f t="shared" si="14"/>
        <v>0</v>
      </c>
      <c r="Z31" s="324"/>
      <c r="AA31" s="323">
        <f>+'E1'!Z31+'E2'!Q31+'E2'!Y31+'E2'!Z31</f>
        <v>0</v>
      </c>
      <c r="AB31" s="352"/>
      <c r="AC31" s="39"/>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C31" s="75">
        <f>+Q31-SUM(D31:P31)</f>
        <v>0</v>
      </c>
      <c r="BD31" s="253">
        <f>+Y31-SUM(R31:X31)</f>
        <v>0</v>
      </c>
      <c r="BE31" s="75">
        <f>+AA31-'E1'!Z31-'E2'!Q31-'E2'!Y31-'E2'!Z31</f>
        <v>0</v>
      </c>
      <c r="BG31" s="73">
        <f>+IF(OR((D31&gt;'A3'!D41),(D31&lt;'A3'!D42)),111,0)</f>
        <v>0</v>
      </c>
      <c r="BH31" s="73">
        <f>+IF(OR((E31&gt;'A3'!E41),(E31&lt;'A3'!E42)),111,0)</f>
        <v>0</v>
      </c>
      <c r="BI31" s="73">
        <f>+IF(OR((F31&gt;'A3'!F41),(F31&lt;'A3'!F42)),111,0)</f>
        <v>0</v>
      </c>
      <c r="BJ31" s="73">
        <f>+IF(OR((G31&gt;'A3'!G41),(G31&lt;'A3'!G42)),111,0)</f>
        <v>0</v>
      </c>
      <c r="BK31" s="73">
        <f>+IF(OR((H31&gt;'A3'!H41),(H31&lt;'A3'!H42)),111,0)</f>
        <v>0</v>
      </c>
      <c r="BL31" s="73">
        <f>+IF(OR((I31&gt;'A3'!I41),(I31&lt;'A3'!I42)),111,0)</f>
        <v>0</v>
      </c>
      <c r="BM31" s="73">
        <f>+IF(OR((J31&gt;'A3'!J41),(J31&lt;'A3'!J42)),111,0)</f>
        <v>0</v>
      </c>
      <c r="BN31" s="73">
        <f>+IF(OR((K31&gt;'A3'!K41),(K31&lt;'A3'!K42)),111,0)</f>
        <v>0</v>
      </c>
      <c r="BO31" s="73">
        <f>+IF(OR((L31&gt;'A3'!L41),(L31&lt;'A3'!L42)),111,0)</f>
        <v>0</v>
      </c>
      <c r="BP31" s="73">
        <f>+IF(OR((M31&gt;'A3'!M41),(M31&lt;'A3'!M42)),111,0)</f>
        <v>0</v>
      </c>
      <c r="BQ31" s="73">
        <f>+IF(OR((N31&gt;'A3'!N41),(N31&lt;'A3'!N42)),111,0)</f>
        <v>0</v>
      </c>
      <c r="BR31" s="73">
        <f>+IF(OR((O31&gt;'A3'!O41),(O31&lt;'A3'!O42)),111,0)</f>
        <v>0</v>
      </c>
      <c r="BS31" s="73">
        <f>+IF(OR((P31&gt;'A3'!P41),(P31&lt;'A3'!P42)),111,0)</f>
        <v>0</v>
      </c>
      <c r="BT31" s="73">
        <f>+IF(OR((Q31&gt;'A3'!Q41),(Q31&lt;'A3'!Q42)),111,0)</f>
        <v>0</v>
      </c>
      <c r="BU31" s="73">
        <f>+IF(OR((R31&gt;'A3'!R41),(R31&lt;'A3'!R42)),111,0)</f>
        <v>0</v>
      </c>
      <c r="BV31" s="73">
        <f>+IF(OR((S31&gt;'A3'!S41),(S31&lt;'A3'!S42)),111,0)</f>
        <v>0</v>
      </c>
      <c r="BW31" s="73">
        <f>+IF(OR((T31&gt;'A3'!T41),(T31&lt;'A3'!T42)),111,0)</f>
        <v>0</v>
      </c>
      <c r="BX31" s="73">
        <f>+IF(OR((U31&gt;'A3'!U41),(U31&lt;'A3'!U42)),111,0)</f>
        <v>0</v>
      </c>
      <c r="BY31" s="73">
        <f>+IF(OR((V31&gt;'A3'!V41),(V31&lt;'A3'!V42)),111,0)</f>
        <v>0</v>
      </c>
      <c r="BZ31" s="73">
        <f>+IF(OR((W31&gt;'A3'!W41),(W31&lt;'A3'!W42)),111,0)</f>
        <v>0</v>
      </c>
      <c r="CA31" s="73">
        <f>+IF(OR((X31&gt;'A3'!X41),(X31&lt;'A3'!X42)),111,0)</f>
        <v>0</v>
      </c>
      <c r="CB31" s="73">
        <f>+IF(OR((Y31&gt;'A3'!Y41),(Y31&lt;'A3'!Y42)),111,0)</f>
        <v>0</v>
      </c>
      <c r="CC31" s="73">
        <f>+IF(OR((Z31&gt;'A3'!Z41),(Z31&lt;'A3'!Z42)),111,0)</f>
        <v>0</v>
      </c>
      <c r="CD31" s="73">
        <f>+IF(OR((AA31&gt;'A3'!AA41),(AA31&lt;'A3'!AA42)),111,0)</f>
        <v>111</v>
      </c>
    </row>
    <row r="32" spans="2:82" s="236" customFormat="1" ht="20.100000000000001" customHeight="1">
      <c r="B32" s="446"/>
      <c r="C32" s="195" t="s">
        <v>55</v>
      </c>
      <c r="D32" s="325">
        <f t="shared" ref="D32:P32" si="18">SUM(D23:D24,D31)</f>
        <v>0</v>
      </c>
      <c r="E32" s="325">
        <f t="shared" si="18"/>
        <v>0</v>
      </c>
      <c r="F32" s="325">
        <f t="shared" si="18"/>
        <v>0</v>
      </c>
      <c r="G32" s="325">
        <f t="shared" si="18"/>
        <v>0</v>
      </c>
      <c r="H32" s="325">
        <f t="shared" si="18"/>
        <v>0</v>
      </c>
      <c r="I32" s="325">
        <f t="shared" si="18"/>
        <v>0</v>
      </c>
      <c r="J32" s="325">
        <f t="shared" si="18"/>
        <v>0</v>
      </c>
      <c r="K32" s="325">
        <f t="shared" si="18"/>
        <v>0</v>
      </c>
      <c r="L32" s="325">
        <f t="shared" si="18"/>
        <v>0</v>
      </c>
      <c r="M32" s="325">
        <f t="shared" si="18"/>
        <v>0</v>
      </c>
      <c r="N32" s="325">
        <f t="shared" si="18"/>
        <v>0</v>
      </c>
      <c r="O32" s="325">
        <f t="shared" si="18"/>
        <v>0</v>
      </c>
      <c r="P32" s="325">
        <f t="shared" si="18"/>
        <v>0</v>
      </c>
      <c r="Q32" s="325">
        <f t="shared" si="13"/>
        <v>0</v>
      </c>
      <c r="R32" s="325">
        <f t="shared" ref="R32:X32" si="19">SUM(R23:R24,R31)</f>
        <v>0</v>
      </c>
      <c r="S32" s="325">
        <f t="shared" si="19"/>
        <v>0</v>
      </c>
      <c r="T32" s="325">
        <f t="shared" si="19"/>
        <v>0</v>
      </c>
      <c r="U32" s="325">
        <f t="shared" si="19"/>
        <v>0</v>
      </c>
      <c r="V32" s="325">
        <f t="shared" si="19"/>
        <v>0</v>
      </c>
      <c r="W32" s="325">
        <f t="shared" si="19"/>
        <v>0</v>
      </c>
      <c r="X32" s="325">
        <f t="shared" si="19"/>
        <v>0</v>
      </c>
      <c r="Y32" s="325">
        <f t="shared" si="14"/>
        <v>0</v>
      </c>
      <c r="Z32" s="325">
        <f>SUM(Z23:Z24,Z31)</f>
        <v>0</v>
      </c>
      <c r="AA32" s="323">
        <f>+'E1'!Z32+'E2'!Q32+'E2'!Y32+'E2'!Z32</f>
        <v>0</v>
      </c>
      <c r="AB32" s="352"/>
      <c r="AD32" s="75">
        <f>+D32-D23-D24-D31</f>
        <v>0</v>
      </c>
      <c r="AE32" s="75">
        <f t="shared" ref="AE32:BA32" si="20">+E32-E23-E24-E31</f>
        <v>0</v>
      </c>
      <c r="AF32" s="75">
        <f t="shared" si="20"/>
        <v>0</v>
      </c>
      <c r="AG32" s="75">
        <f t="shared" si="20"/>
        <v>0</v>
      </c>
      <c r="AH32" s="75">
        <f t="shared" si="20"/>
        <v>0</v>
      </c>
      <c r="AI32" s="75">
        <f t="shared" si="20"/>
        <v>0</v>
      </c>
      <c r="AJ32" s="75">
        <f t="shared" si="20"/>
        <v>0</v>
      </c>
      <c r="AK32" s="75">
        <f t="shared" si="20"/>
        <v>0</v>
      </c>
      <c r="AL32" s="75">
        <f t="shared" si="20"/>
        <v>0</v>
      </c>
      <c r="AM32" s="75">
        <f t="shared" si="20"/>
        <v>0</v>
      </c>
      <c r="AN32" s="75">
        <f t="shared" si="20"/>
        <v>0</v>
      </c>
      <c r="AO32" s="75">
        <f t="shared" si="20"/>
        <v>0</v>
      </c>
      <c r="AP32" s="75">
        <f t="shared" si="20"/>
        <v>0</v>
      </c>
      <c r="AQ32" s="75">
        <f t="shared" si="20"/>
        <v>0</v>
      </c>
      <c r="AR32" s="75">
        <f t="shared" si="20"/>
        <v>0</v>
      </c>
      <c r="AS32" s="75">
        <f t="shared" si="20"/>
        <v>0</v>
      </c>
      <c r="AT32" s="75">
        <f t="shared" si="20"/>
        <v>0</v>
      </c>
      <c r="AU32" s="75">
        <f t="shared" si="20"/>
        <v>0</v>
      </c>
      <c r="AV32" s="75">
        <f t="shared" si="20"/>
        <v>0</v>
      </c>
      <c r="AW32" s="75">
        <f t="shared" si="20"/>
        <v>0</v>
      </c>
      <c r="AX32" s="75">
        <f t="shared" si="20"/>
        <v>0</v>
      </c>
      <c r="AY32" s="75">
        <f t="shared" si="20"/>
        <v>0</v>
      </c>
      <c r="AZ32" s="75">
        <f t="shared" si="20"/>
        <v>0</v>
      </c>
      <c r="BA32" s="75">
        <f t="shared" si="20"/>
        <v>0</v>
      </c>
      <c r="BB32" s="41"/>
      <c r="BC32" s="269">
        <f>+Q32-SUM(D32:P32)</f>
        <v>0</v>
      </c>
      <c r="BD32" s="269">
        <f>+Y32-SUM(R32:X32)</f>
        <v>0</v>
      </c>
      <c r="BE32" s="253">
        <f>+AA32-'E1'!Z32-'E2'!Q32-'E2'!Y32-'E2'!Z32</f>
        <v>0</v>
      </c>
      <c r="BF32" s="41"/>
      <c r="BG32" s="73">
        <f>+IF((D32&gt;'A3'!D44),111,0)</f>
        <v>0</v>
      </c>
      <c r="BH32" s="73">
        <f>+IF((E32&gt;'A3'!E44),111,0)</f>
        <v>0</v>
      </c>
      <c r="BI32" s="73">
        <f>+IF((F32&gt;'A3'!F44),111,0)</f>
        <v>0</v>
      </c>
      <c r="BJ32" s="73">
        <f>+IF((G32&gt;'A3'!G44),111,0)</f>
        <v>0</v>
      </c>
      <c r="BK32" s="73">
        <f>+IF((H32&gt;'A3'!H44),111,0)</f>
        <v>0</v>
      </c>
      <c r="BL32" s="73">
        <f>+IF((I32&gt;'A3'!I44),111,0)</f>
        <v>0</v>
      </c>
      <c r="BM32" s="73">
        <f>+IF((J32&gt;'A3'!J44),111,0)</f>
        <v>0</v>
      </c>
      <c r="BN32" s="73">
        <f>+IF((K32&gt;'A3'!K44),111,0)</f>
        <v>0</v>
      </c>
      <c r="BO32" s="73">
        <f>+IF((L32&gt;'A3'!L44),111,0)</f>
        <v>0</v>
      </c>
      <c r="BP32" s="73">
        <f>+IF((M32&gt;'A3'!M44),111,0)</f>
        <v>0</v>
      </c>
      <c r="BQ32" s="73">
        <f>+IF((N32&gt;'A3'!N44),111,0)</f>
        <v>0</v>
      </c>
      <c r="BR32" s="73">
        <f>+IF((O32&gt;'A3'!O44),111,0)</f>
        <v>0</v>
      </c>
      <c r="BS32" s="73">
        <f>+IF((P32&gt;'A3'!P44),111,0)</f>
        <v>0</v>
      </c>
      <c r="BT32" s="73">
        <f>+IF((Q32&gt;'A3'!Q44),111,0)</f>
        <v>0</v>
      </c>
      <c r="BU32" s="73">
        <f>+IF((R32&gt;'A3'!R44),111,0)</f>
        <v>0</v>
      </c>
      <c r="BV32" s="73">
        <f>+IF((S32&gt;'A3'!S44),111,0)</f>
        <v>0</v>
      </c>
      <c r="BW32" s="73">
        <f>+IF((T32&gt;'A3'!T44),111,0)</f>
        <v>0</v>
      </c>
      <c r="BX32" s="73">
        <f>+IF((U32&gt;'A3'!U44),111,0)</f>
        <v>0</v>
      </c>
      <c r="BY32" s="73">
        <f>+IF((V32&gt;'A3'!V44),111,0)</f>
        <v>0</v>
      </c>
      <c r="BZ32" s="73">
        <f>+IF((W32&gt;'A3'!W44),111,0)</f>
        <v>0</v>
      </c>
      <c r="CA32" s="73">
        <f>+IF((X32&gt;'A3'!X44),111,0)</f>
        <v>0</v>
      </c>
      <c r="CB32" s="73">
        <f>+IF((Y32&gt;'A3'!Y44),111,0)</f>
        <v>0</v>
      </c>
      <c r="CC32" s="73">
        <f>+IF((Z32&gt;'A3'!Z44),111,0)</f>
        <v>0</v>
      </c>
      <c r="CD32" s="73">
        <f>+IF((AA32&gt;'A3'!AA44),111,0)</f>
        <v>0</v>
      </c>
    </row>
    <row r="33" spans="2:82" s="88" customFormat="1" ht="17.100000000000001" customHeight="1">
      <c r="B33" s="316"/>
      <c r="C33" s="317" t="s">
        <v>174</v>
      </c>
      <c r="D33" s="326"/>
      <c r="E33" s="326"/>
      <c r="F33" s="326"/>
      <c r="G33" s="326"/>
      <c r="H33" s="326"/>
      <c r="I33" s="326"/>
      <c r="J33" s="326"/>
      <c r="K33" s="326"/>
      <c r="L33" s="326"/>
      <c r="M33" s="326"/>
      <c r="N33" s="326"/>
      <c r="O33" s="326"/>
      <c r="P33" s="326"/>
      <c r="Q33" s="326">
        <f>+SUM(D33:P33)</f>
        <v>0</v>
      </c>
      <c r="R33" s="326"/>
      <c r="S33" s="326"/>
      <c r="T33" s="326"/>
      <c r="U33" s="326"/>
      <c r="V33" s="326"/>
      <c r="W33" s="326"/>
      <c r="X33" s="326"/>
      <c r="Y33" s="326">
        <f>+SUM(R33:X33)</f>
        <v>0</v>
      </c>
      <c r="Z33" s="326"/>
      <c r="AA33" s="327">
        <f>+'E1'!Z33+'E2'!Q33+'E2'!Y33+'E2'!Z33</f>
        <v>0</v>
      </c>
      <c r="AB33" s="353"/>
      <c r="AC33" s="87"/>
      <c r="AD33" s="84">
        <f t="shared" ref="AD33:BA33" si="21">+IF((D33&gt;D32),111,0)</f>
        <v>0</v>
      </c>
      <c r="AE33" s="84">
        <f t="shared" si="21"/>
        <v>0</v>
      </c>
      <c r="AF33" s="84">
        <f t="shared" si="21"/>
        <v>0</v>
      </c>
      <c r="AG33" s="84">
        <f t="shared" si="21"/>
        <v>0</v>
      </c>
      <c r="AH33" s="84">
        <f t="shared" si="21"/>
        <v>0</v>
      </c>
      <c r="AI33" s="84">
        <f t="shared" si="21"/>
        <v>0</v>
      </c>
      <c r="AJ33" s="84">
        <f t="shared" si="21"/>
        <v>0</v>
      </c>
      <c r="AK33" s="84">
        <f t="shared" si="21"/>
        <v>0</v>
      </c>
      <c r="AL33" s="84">
        <f t="shared" si="21"/>
        <v>0</v>
      </c>
      <c r="AM33" s="84">
        <f t="shared" si="21"/>
        <v>0</v>
      </c>
      <c r="AN33" s="84">
        <f t="shared" si="21"/>
        <v>0</v>
      </c>
      <c r="AO33" s="84">
        <f t="shared" si="21"/>
        <v>0</v>
      </c>
      <c r="AP33" s="84">
        <f t="shared" si="21"/>
        <v>0</v>
      </c>
      <c r="AQ33" s="84">
        <f t="shared" si="21"/>
        <v>0</v>
      </c>
      <c r="AR33" s="84">
        <f t="shared" si="21"/>
        <v>0</v>
      </c>
      <c r="AS33" s="84">
        <f t="shared" si="21"/>
        <v>0</v>
      </c>
      <c r="AT33" s="84">
        <f t="shared" si="21"/>
        <v>0</v>
      </c>
      <c r="AU33" s="84">
        <f t="shared" si="21"/>
        <v>0</v>
      </c>
      <c r="AV33" s="84">
        <f t="shared" si="21"/>
        <v>0</v>
      </c>
      <c r="AW33" s="84">
        <f t="shared" si="21"/>
        <v>0</v>
      </c>
      <c r="AX33" s="84">
        <f t="shared" si="21"/>
        <v>0</v>
      </c>
      <c r="AY33" s="84">
        <f t="shared" si="21"/>
        <v>0</v>
      </c>
      <c r="AZ33" s="84">
        <f t="shared" si="21"/>
        <v>0</v>
      </c>
      <c r="BA33" s="84">
        <f t="shared" si="21"/>
        <v>0</v>
      </c>
      <c r="BB33" s="41"/>
      <c r="BC33" s="269">
        <f>+Q33-SUM(D33:P33)</f>
        <v>0</v>
      </c>
      <c r="BD33" s="269">
        <f>+Y33-SUM(R33:X33)</f>
        <v>0</v>
      </c>
      <c r="BE33" s="253">
        <f>+AA33-'E1'!Z33-'E2'!Q33-'E2'!Y33-'E2'!Z33</f>
        <v>0</v>
      </c>
      <c r="BF33" s="41"/>
      <c r="BG33" s="84">
        <f>+IF((D33&gt;'A3'!D45),111,0)</f>
        <v>0</v>
      </c>
      <c r="BH33" s="84">
        <f>+IF((E33&gt;'A3'!E45),111,0)</f>
        <v>0</v>
      </c>
      <c r="BI33" s="84">
        <f>+IF((F33&gt;'A3'!F45),111,0)</f>
        <v>0</v>
      </c>
      <c r="BJ33" s="84">
        <f>+IF((G33&gt;'A3'!G45),111,0)</f>
        <v>0</v>
      </c>
      <c r="BK33" s="84">
        <f>+IF((H33&gt;'A3'!H45),111,0)</f>
        <v>0</v>
      </c>
      <c r="BL33" s="84">
        <f>+IF((I33&gt;'A3'!I45),111,0)</f>
        <v>0</v>
      </c>
      <c r="BM33" s="84">
        <f>+IF((J33&gt;'A3'!J45),111,0)</f>
        <v>0</v>
      </c>
      <c r="BN33" s="84">
        <f>+IF((K33&gt;'A3'!K45),111,0)</f>
        <v>0</v>
      </c>
      <c r="BO33" s="84">
        <f>+IF((L33&gt;'A3'!L45),111,0)</f>
        <v>0</v>
      </c>
      <c r="BP33" s="84">
        <f>+IF((M33&gt;'A3'!M45),111,0)</f>
        <v>0</v>
      </c>
      <c r="BQ33" s="84">
        <f>+IF((N33&gt;'A3'!N45),111,0)</f>
        <v>0</v>
      </c>
      <c r="BR33" s="84">
        <f>+IF((O33&gt;'A3'!O45),111,0)</f>
        <v>0</v>
      </c>
      <c r="BS33" s="84">
        <f>+IF((P33&gt;'A3'!P45),111,0)</f>
        <v>0</v>
      </c>
      <c r="BT33" s="84">
        <f>+IF((Q33&gt;'A3'!Q45),111,0)</f>
        <v>0</v>
      </c>
      <c r="BU33" s="84">
        <f>+IF((R33&gt;'A3'!R45),111,0)</f>
        <v>0</v>
      </c>
      <c r="BV33" s="84">
        <f>+IF((S33&gt;'A3'!S45),111,0)</f>
        <v>0</v>
      </c>
      <c r="BW33" s="84">
        <f>+IF((T33&gt;'A3'!T45),111,0)</f>
        <v>0</v>
      </c>
      <c r="BX33" s="84">
        <f>+IF((U33&gt;'A3'!U45),111,0)</f>
        <v>0</v>
      </c>
      <c r="BY33" s="84">
        <f>+IF((V33&gt;'A3'!V45),111,0)</f>
        <v>0</v>
      </c>
      <c r="BZ33" s="84">
        <f>+IF((W33&gt;'A3'!W45),111,0)</f>
        <v>0</v>
      </c>
      <c r="CA33" s="84">
        <f>+IF((X33&gt;'A3'!X45),111,0)</f>
        <v>0</v>
      </c>
      <c r="CB33" s="84">
        <f>+IF((Y33&gt;'A3'!Y45),111,0)</f>
        <v>0</v>
      </c>
      <c r="CC33" s="84">
        <f>+IF((Z33&gt;'A3'!Z45),111,0)</f>
        <v>0</v>
      </c>
      <c r="CD33" s="84">
        <f>+IF((AA33&gt;'A3'!AA45),111,0)</f>
        <v>0</v>
      </c>
    </row>
    <row r="34" spans="2:82" s="88" customFormat="1" ht="17.100000000000001" customHeight="1">
      <c r="B34" s="318"/>
      <c r="C34" s="319" t="s">
        <v>175</v>
      </c>
      <c r="D34" s="328"/>
      <c r="E34" s="328"/>
      <c r="F34" s="328"/>
      <c r="G34" s="328"/>
      <c r="H34" s="328"/>
      <c r="I34" s="328"/>
      <c r="J34" s="328"/>
      <c r="K34" s="328"/>
      <c r="L34" s="328"/>
      <c r="M34" s="328"/>
      <c r="N34" s="328"/>
      <c r="O34" s="328"/>
      <c r="P34" s="328"/>
      <c r="Q34" s="326">
        <f>+SUM(D34:P34)</f>
        <v>0</v>
      </c>
      <c r="R34" s="328"/>
      <c r="S34" s="328"/>
      <c r="T34" s="328"/>
      <c r="U34" s="328"/>
      <c r="V34" s="328"/>
      <c r="W34" s="328"/>
      <c r="X34" s="328"/>
      <c r="Y34" s="326">
        <f>+SUM(R34:X34)</f>
        <v>0</v>
      </c>
      <c r="Z34" s="328"/>
      <c r="AA34" s="327">
        <f>+'E1'!Z34+'E2'!Q34+'E2'!Y34+'E2'!Z34</f>
        <v>0</v>
      </c>
      <c r="AB34" s="354"/>
      <c r="AC34" s="87"/>
      <c r="AD34" s="84">
        <f t="shared" ref="AD34:BA34" si="22">+IF((D34&gt;D32),111,0)</f>
        <v>0</v>
      </c>
      <c r="AE34" s="84">
        <f t="shared" si="22"/>
        <v>0</v>
      </c>
      <c r="AF34" s="84">
        <f t="shared" si="22"/>
        <v>0</v>
      </c>
      <c r="AG34" s="84">
        <f t="shared" si="22"/>
        <v>0</v>
      </c>
      <c r="AH34" s="84">
        <f t="shared" si="22"/>
        <v>0</v>
      </c>
      <c r="AI34" s="84">
        <f t="shared" si="22"/>
        <v>0</v>
      </c>
      <c r="AJ34" s="84">
        <f t="shared" si="22"/>
        <v>0</v>
      </c>
      <c r="AK34" s="84">
        <f t="shared" si="22"/>
        <v>0</v>
      </c>
      <c r="AL34" s="84">
        <f t="shared" si="22"/>
        <v>0</v>
      </c>
      <c r="AM34" s="84">
        <f t="shared" si="22"/>
        <v>0</v>
      </c>
      <c r="AN34" s="84">
        <f t="shared" si="22"/>
        <v>0</v>
      </c>
      <c r="AO34" s="84">
        <f t="shared" si="22"/>
        <v>0</v>
      </c>
      <c r="AP34" s="84">
        <f t="shared" si="22"/>
        <v>0</v>
      </c>
      <c r="AQ34" s="84">
        <f t="shared" si="22"/>
        <v>0</v>
      </c>
      <c r="AR34" s="84">
        <f t="shared" si="22"/>
        <v>0</v>
      </c>
      <c r="AS34" s="84">
        <f t="shared" si="22"/>
        <v>0</v>
      </c>
      <c r="AT34" s="84">
        <f t="shared" si="22"/>
        <v>0</v>
      </c>
      <c r="AU34" s="84">
        <f t="shared" si="22"/>
        <v>0</v>
      </c>
      <c r="AV34" s="84">
        <f t="shared" si="22"/>
        <v>0</v>
      </c>
      <c r="AW34" s="84">
        <f t="shared" si="22"/>
        <v>0</v>
      </c>
      <c r="AX34" s="84">
        <f t="shared" si="22"/>
        <v>0</v>
      </c>
      <c r="AY34" s="84">
        <f t="shared" si="22"/>
        <v>0</v>
      </c>
      <c r="AZ34" s="84">
        <f t="shared" si="22"/>
        <v>0</v>
      </c>
      <c r="BA34" s="84">
        <f t="shared" si="22"/>
        <v>0</v>
      </c>
      <c r="BB34" s="96"/>
      <c r="BC34" s="269">
        <f>+Q34-SUM(D34:P34)</f>
        <v>0</v>
      </c>
      <c r="BD34" s="269">
        <f>+Y34-SUM(R34:X34)</f>
        <v>0</v>
      </c>
      <c r="BE34" s="253">
        <f>+AA34-'E1'!Z34-'E2'!Q34-'E2'!Y34-'E2'!Z34</f>
        <v>0</v>
      </c>
      <c r="BF34" s="96"/>
      <c r="BG34" s="84">
        <f>+IF((D34&gt;'A3'!D46),111,0)</f>
        <v>0</v>
      </c>
      <c r="BH34" s="84">
        <f>+IF((E34&gt;'A3'!E46),111,0)</f>
        <v>0</v>
      </c>
      <c r="BI34" s="84">
        <f>+IF((F34&gt;'A3'!F46),111,0)</f>
        <v>0</v>
      </c>
      <c r="BJ34" s="84">
        <f>+IF((G34&gt;'A3'!G46),111,0)</f>
        <v>0</v>
      </c>
      <c r="BK34" s="84">
        <f>+IF((H34&gt;'A3'!H46),111,0)</f>
        <v>0</v>
      </c>
      <c r="BL34" s="84">
        <f>+IF((I34&gt;'A3'!I46),111,0)</f>
        <v>0</v>
      </c>
      <c r="BM34" s="84">
        <f>+IF((J34&gt;'A3'!J46),111,0)</f>
        <v>0</v>
      </c>
      <c r="BN34" s="84">
        <f>+IF((K34&gt;'A3'!K46),111,0)</f>
        <v>0</v>
      </c>
      <c r="BO34" s="84">
        <f>+IF((L34&gt;'A3'!L46),111,0)</f>
        <v>0</v>
      </c>
      <c r="BP34" s="84">
        <f>+IF((M34&gt;'A3'!M46),111,0)</f>
        <v>0</v>
      </c>
      <c r="BQ34" s="84">
        <f>+IF((N34&gt;'A3'!N46),111,0)</f>
        <v>0</v>
      </c>
      <c r="BR34" s="84">
        <f>+IF((O34&gt;'A3'!O46),111,0)</f>
        <v>0</v>
      </c>
      <c r="BS34" s="84">
        <f>+IF((P34&gt;'A3'!P46),111,0)</f>
        <v>0</v>
      </c>
      <c r="BT34" s="84">
        <f>+IF((Q34&gt;'A3'!Q46),111,0)</f>
        <v>0</v>
      </c>
      <c r="BU34" s="84">
        <f>+IF((R34&gt;'A3'!R46),111,0)</f>
        <v>0</v>
      </c>
      <c r="BV34" s="84">
        <f>+IF((S34&gt;'A3'!S46),111,0)</f>
        <v>0</v>
      </c>
      <c r="BW34" s="84">
        <f>+IF((T34&gt;'A3'!T46),111,0)</f>
        <v>0</v>
      </c>
      <c r="BX34" s="84">
        <f>+IF((U34&gt;'A3'!U46),111,0)</f>
        <v>0</v>
      </c>
      <c r="BY34" s="84">
        <f>+IF((V34&gt;'A3'!V46),111,0)</f>
        <v>0</v>
      </c>
      <c r="BZ34" s="84">
        <f>+IF((W34&gt;'A3'!W46),111,0)</f>
        <v>0</v>
      </c>
      <c r="CA34" s="84">
        <f>+IF((X34&gt;'A3'!X46),111,0)</f>
        <v>0</v>
      </c>
      <c r="CB34" s="84">
        <f>+IF((Y34&gt;'A3'!Y46),111,0)</f>
        <v>0</v>
      </c>
      <c r="CC34" s="84">
        <f>+IF((Z34&gt;'A3'!Z46),111,0)</f>
        <v>0</v>
      </c>
      <c r="CD34" s="84">
        <f>+IF((AA34&gt;'A3'!AA46),111,0)</f>
        <v>0</v>
      </c>
    </row>
    <row r="35" spans="2:82" s="88" customFormat="1" ht="17.100000000000001" customHeight="1">
      <c r="B35" s="318"/>
      <c r="C35" s="319" t="s">
        <v>147</v>
      </c>
      <c r="D35" s="330"/>
      <c r="E35" s="330"/>
      <c r="F35" s="330"/>
      <c r="G35" s="330"/>
      <c r="H35" s="330"/>
      <c r="I35" s="330"/>
      <c r="J35" s="330"/>
      <c r="K35" s="330"/>
      <c r="L35" s="330"/>
      <c r="M35" s="330"/>
      <c r="N35" s="330"/>
      <c r="O35" s="330"/>
      <c r="P35" s="330"/>
      <c r="Q35" s="462"/>
      <c r="R35" s="330"/>
      <c r="S35" s="330"/>
      <c r="T35" s="330"/>
      <c r="U35" s="330"/>
      <c r="V35" s="330"/>
      <c r="W35" s="330"/>
      <c r="X35" s="330"/>
      <c r="Y35" s="462"/>
      <c r="Z35" s="462"/>
      <c r="AA35" s="458">
        <f>+'E1'!Z35+'E2'!Q35+'E2'!Y35+'E2'!Z35</f>
        <v>0</v>
      </c>
      <c r="AB35" s="455"/>
      <c r="AC35" s="87"/>
      <c r="AD35" s="252"/>
      <c r="AE35" s="252"/>
      <c r="AF35" s="252"/>
      <c r="AG35" s="252"/>
      <c r="AH35" s="252"/>
      <c r="AI35" s="252"/>
      <c r="AJ35" s="252"/>
      <c r="AK35" s="252"/>
      <c r="AL35" s="252"/>
      <c r="AM35" s="252"/>
      <c r="AN35" s="252"/>
      <c r="AO35" s="252"/>
      <c r="AP35" s="252"/>
      <c r="AQ35" s="84">
        <f>+IF((Q35&gt;Q32),111,0)</f>
        <v>0</v>
      </c>
      <c r="AR35" s="252"/>
      <c r="AS35" s="252"/>
      <c r="AT35" s="252"/>
      <c r="AU35" s="252"/>
      <c r="AV35" s="252"/>
      <c r="AW35" s="252"/>
      <c r="AX35" s="252"/>
      <c r="AY35" s="84">
        <f>+IF((Y35&gt;Y32),111,0)</f>
        <v>0</v>
      </c>
      <c r="AZ35" s="84">
        <f>+IF((Z35&gt;Z32),111,0)</f>
        <v>0</v>
      </c>
      <c r="BA35" s="84">
        <f>+IF((AA35&gt;AA32),111,0)</f>
        <v>0</v>
      </c>
      <c r="BC35" s="252"/>
      <c r="BD35" s="252"/>
      <c r="BE35" s="84">
        <f>+AA35-'E1'!Z35-'E2'!Q35-'E2'!Y35-'E2'!Z35</f>
        <v>0</v>
      </c>
      <c r="BG35" s="434"/>
      <c r="BH35" s="434"/>
      <c r="BI35" s="434"/>
      <c r="BJ35" s="434"/>
      <c r="BK35" s="434"/>
      <c r="BL35" s="434"/>
      <c r="BM35" s="434"/>
      <c r="BN35" s="434"/>
      <c r="BO35" s="434"/>
      <c r="BP35" s="434"/>
      <c r="BQ35" s="434"/>
      <c r="BR35" s="434"/>
      <c r="BS35" s="434"/>
      <c r="BT35" s="84">
        <f>+IF((Q35&gt;'A3'!Q47),111,0)</f>
        <v>0</v>
      </c>
      <c r="BU35" s="434"/>
      <c r="BV35" s="434"/>
      <c r="BW35" s="434"/>
      <c r="BX35" s="434"/>
      <c r="BY35" s="434"/>
      <c r="BZ35" s="434"/>
      <c r="CA35" s="434"/>
      <c r="CB35" s="84">
        <f>+IF((Y35&gt;'A3'!Y47),111,0)</f>
        <v>0</v>
      </c>
      <c r="CC35" s="84">
        <f>+IF((Z35&gt;'A3'!Z47),111,0)</f>
        <v>0</v>
      </c>
      <c r="CD35" s="84">
        <f>+IF((AA35&gt;'A3'!AA47),111,0)</f>
        <v>0</v>
      </c>
    </row>
    <row r="36" spans="2:82" s="40" customFormat="1" ht="20.100000000000001" customHeight="1">
      <c r="B36" s="449"/>
      <c r="C36" s="489" t="s">
        <v>68</v>
      </c>
      <c r="D36" s="324"/>
      <c r="E36" s="324"/>
      <c r="F36" s="324"/>
      <c r="G36" s="324"/>
      <c r="H36" s="324"/>
      <c r="I36" s="324"/>
      <c r="J36" s="324"/>
      <c r="K36" s="324"/>
      <c r="L36" s="324"/>
      <c r="M36" s="324"/>
      <c r="N36" s="324"/>
      <c r="O36" s="324"/>
      <c r="P36" s="324"/>
      <c r="Q36" s="325"/>
      <c r="R36" s="324"/>
      <c r="S36" s="324"/>
      <c r="T36" s="324"/>
      <c r="U36" s="324"/>
      <c r="V36" s="324"/>
      <c r="W36" s="324"/>
      <c r="X36" s="324"/>
      <c r="Y36" s="325"/>
      <c r="Z36" s="324"/>
      <c r="AA36" s="343"/>
      <c r="AB36" s="350"/>
      <c r="AC36" s="39"/>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268"/>
      <c r="BB36" s="41"/>
      <c r="BC36" s="269"/>
      <c r="BD36" s="269"/>
      <c r="BE36" s="253"/>
      <c r="BF36" s="41"/>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row>
    <row r="37" spans="2:82" s="36" customFormat="1" ht="17.100000000000001" customHeight="1">
      <c r="B37" s="445"/>
      <c r="C37" s="198" t="s">
        <v>69</v>
      </c>
      <c r="D37" s="320"/>
      <c r="E37" s="320"/>
      <c r="F37" s="320"/>
      <c r="G37" s="320"/>
      <c r="H37" s="320"/>
      <c r="I37" s="320"/>
      <c r="J37" s="320"/>
      <c r="K37" s="320"/>
      <c r="L37" s="320"/>
      <c r="M37" s="320"/>
      <c r="N37" s="320"/>
      <c r="O37" s="320"/>
      <c r="P37" s="320"/>
      <c r="Q37" s="357">
        <f>+SUM(D37:P37)</f>
        <v>0</v>
      </c>
      <c r="R37" s="320"/>
      <c r="S37" s="320"/>
      <c r="T37" s="320"/>
      <c r="U37" s="320"/>
      <c r="V37" s="320"/>
      <c r="W37" s="320"/>
      <c r="X37" s="320"/>
      <c r="Y37" s="357">
        <f>+SUM(R37:X37)</f>
        <v>0</v>
      </c>
      <c r="Z37" s="320"/>
      <c r="AA37" s="323">
        <f>+'E1'!Z37+'E2'!Q37+'E2'!Y37+'E2'!Z37</f>
        <v>0</v>
      </c>
      <c r="AB37" s="355"/>
      <c r="AC37" s="35"/>
      <c r="AD37" s="73">
        <f>+D32-SUM(D37:D39)</f>
        <v>0</v>
      </c>
      <c r="AE37" s="73">
        <f t="shared" ref="AE37:BA37" si="23">+E32-SUM(E37:E39)</f>
        <v>0</v>
      </c>
      <c r="AF37" s="73">
        <f t="shared" si="23"/>
        <v>0</v>
      </c>
      <c r="AG37" s="73">
        <f t="shared" si="23"/>
        <v>0</v>
      </c>
      <c r="AH37" s="73">
        <f t="shared" si="23"/>
        <v>0</v>
      </c>
      <c r="AI37" s="73">
        <f t="shared" si="23"/>
        <v>0</v>
      </c>
      <c r="AJ37" s="73">
        <f t="shared" si="23"/>
        <v>0</v>
      </c>
      <c r="AK37" s="73">
        <f t="shared" si="23"/>
        <v>0</v>
      </c>
      <c r="AL37" s="73">
        <f t="shared" si="23"/>
        <v>0</v>
      </c>
      <c r="AM37" s="73">
        <f t="shared" si="23"/>
        <v>0</v>
      </c>
      <c r="AN37" s="73">
        <f t="shared" si="23"/>
        <v>0</v>
      </c>
      <c r="AO37" s="73">
        <f t="shared" si="23"/>
        <v>0</v>
      </c>
      <c r="AP37" s="73">
        <f t="shared" si="23"/>
        <v>0</v>
      </c>
      <c r="AQ37" s="73">
        <f t="shared" si="23"/>
        <v>0</v>
      </c>
      <c r="AR37" s="73">
        <f t="shared" si="23"/>
        <v>0</v>
      </c>
      <c r="AS37" s="73">
        <f t="shared" si="23"/>
        <v>0</v>
      </c>
      <c r="AT37" s="73">
        <f t="shared" si="23"/>
        <v>0</v>
      </c>
      <c r="AU37" s="73">
        <f t="shared" si="23"/>
        <v>0</v>
      </c>
      <c r="AV37" s="73">
        <f t="shared" si="23"/>
        <v>0</v>
      </c>
      <c r="AW37" s="73">
        <f t="shared" si="23"/>
        <v>0</v>
      </c>
      <c r="AX37" s="73">
        <f t="shared" si="23"/>
        <v>0</v>
      </c>
      <c r="AY37" s="73">
        <f t="shared" si="23"/>
        <v>0</v>
      </c>
      <c r="AZ37" s="73">
        <f t="shared" si="23"/>
        <v>0</v>
      </c>
      <c r="BA37" s="268">
        <f t="shared" si="23"/>
        <v>0</v>
      </c>
      <c r="BB37" s="96"/>
      <c r="BC37" s="269">
        <f>+Q37-SUM(D37:P37)</f>
        <v>0</v>
      </c>
      <c r="BD37" s="269">
        <f>+Y37-SUM(R37:X37)</f>
        <v>0</v>
      </c>
      <c r="BE37" s="253">
        <f>+AA37-'E1'!Z37-'E2'!Q37-'E2'!Y37-'E2'!Z37</f>
        <v>0</v>
      </c>
      <c r="BF37" s="96"/>
      <c r="BG37" s="73">
        <f>+IF((D37&gt;'A3'!D49),111,0)</f>
        <v>0</v>
      </c>
      <c r="BH37" s="73">
        <f>+IF((E37&gt;'A3'!E49),111,0)</f>
        <v>0</v>
      </c>
      <c r="BI37" s="73">
        <f>+IF((F37&gt;'A3'!F49),111,0)</f>
        <v>0</v>
      </c>
      <c r="BJ37" s="73">
        <f>+IF((G37&gt;'A3'!G49),111,0)</f>
        <v>0</v>
      </c>
      <c r="BK37" s="73">
        <f>+IF((H37&gt;'A3'!H49),111,0)</f>
        <v>0</v>
      </c>
      <c r="BL37" s="73">
        <f>+IF((I37&gt;'A3'!I49),111,0)</f>
        <v>0</v>
      </c>
      <c r="BM37" s="73">
        <f>+IF((J37&gt;'A3'!J49),111,0)</f>
        <v>0</v>
      </c>
      <c r="BN37" s="73">
        <f>+IF((K37&gt;'A3'!K49),111,0)</f>
        <v>0</v>
      </c>
      <c r="BO37" s="73">
        <f>+IF((L37&gt;'A3'!L49),111,0)</f>
        <v>0</v>
      </c>
      <c r="BP37" s="73">
        <f>+IF((M37&gt;'A3'!M49),111,0)</f>
        <v>0</v>
      </c>
      <c r="BQ37" s="73">
        <f>+IF((N37&gt;'A3'!N49),111,0)</f>
        <v>0</v>
      </c>
      <c r="BR37" s="73">
        <f>+IF((O37&gt;'A3'!O49),111,0)</f>
        <v>0</v>
      </c>
      <c r="BS37" s="73">
        <f>+IF((P37&gt;'A3'!P49),111,0)</f>
        <v>0</v>
      </c>
      <c r="BT37" s="73">
        <f>+IF((Q37&gt;'A3'!Q49),111,0)</f>
        <v>0</v>
      </c>
      <c r="BU37" s="73">
        <f>+IF((R37&gt;'A3'!R49),111,0)</f>
        <v>0</v>
      </c>
      <c r="BV37" s="73">
        <f>+IF((S37&gt;'A3'!S49),111,0)</f>
        <v>0</v>
      </c>
      <c r="BW37" s="73">
        <f>+IF((T37&gt;'A3'!T49),111,0)</f>
        <v>0</v>
      </c>
      <c r="BX37" s="73">
        <f>+IF((U37&gt;'A3'!U49),111,0)</f>
        <v>0</v>
      </c>
      <c r="BY37" s="73">
        <f>+IF((V37&gt;'A3'!V49),111,0)</f>
        <v>0</v>
      </c>
      <c r="BZ37" s="73">
        <f>+IF((W37&gt;'A3'!W49),111,0)</f>
        <v>0</v>
      </c>
      <c r="CA37" s="73">
        <f>+IF((X37&gt;'A3'!X49),111,0)</f>
        <v>0</v>
      </c>
      <c r="CB37" s="73">
        <f>+IF((Y37&gt;'A3'!Y49),111,0)</f>
        <v>0</v>
      </c>
      <c r="CC37" s="73">
        <f>+IF((Z37&gt;'A3'!Z49),111,0)</f>
        <v>0</v>
      </c>
      <c r="CD37" s="73">
        <f>+IF((AA37&gt;'A3'!AA49),111,0)</f>
        <v>0</v>
      </c>
    </row>
    <row r="38" spans="2:82" s="36" customFormat="1" ht="17.100000000000001" customHeight="1">
      <c r="B38" s="445"/>
      <c r="C38" s="198" t="s">
        <v>70</v>
      </c>
      <c r="D38" s="320"/>
      <c r="E38" s="320"/>
      <c r="F38" s="320"/>
      <c r="G38" s="320"/>
      <c r="H38" s="320"/>
      <c r="I38" s="320"/>
      <c r="J38" s="320"/>
      <c r="K38" s="320"/>
      <c r="L38" s="320"/>
      <c r="M38" s="320"/>
      <c r="N38" s="320"/>
      <c r="O38" s="320"/>
      <c r="P38" s="320"/>
      <c r="Q38" s="357">
        <f>+SUM(D38:P38)</f>
        <v>0</v>
      </c>
      <c r="R38" s="320"/>
      <c r="S38" s="320"/>
      <c r="T38" s="320"/>
      <c r="U38" s="320"/>
      <c r="V38" s="320"/>
      <c r="W38" s="320"/>
      <c r="X38" s="320"/>
      <c r="Y38" s="357">
        <f>+SUM(R38:X38)</f>
        <v>0</v>
      </c>
      <c r="Z38" s="320"/>
      <c r="AA38" s="323">
        <f>+'E1'!Z38+'E2'!Q38+'E2'!Y38+'E2'!Z38</f>
        <v>0</v>
      </c>
      <c r="AB38" s="355"/>
      <c r="AC38" s="35"/>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268"/>
      <c r="BB38" s="82"/>
      <c r="BC38" s="269">
        <f>+Q38-SUM(D38:P38)</f>
        <v>0</v>
      </c>
      <c r="BD38" s="269">
        <f>+Y38-SUM(R38:X38)</f>
        <v>0</v>
      </c>
      <c r="BE38" s="253">
        <f>+AA38-'E1'!Z38-'E2'!Q38-'E2'!Y38-'E2'!Z38</f>
        <v>0</v>
      </c>
      <c r="BF38" s="82"/>
      <c r="BG38" s="73">
        <f>+IF((D38&gt;'A3'!D50),111,0)</f>
        <v>0</v>
      </c>
      <c r="BH38" s="73">
        <f>+IF((E38&gt;'A3'!E50),111,0)</f>
        <v>0</v>
      </c>
      <c r="BI38" s="73">
        <f>+IF((F38&gt;'A3'!F50),111,0)</f>
        <v>0</v>
      </c>
      <c r="BJ38" s="73">
        <f>+IF((G38&gt;'A3'!G50),111,0)</f>
        <v>0</v>
      </c>
      <c r="BK38" s="73">
        <f>+IF((H38&gt;'A3'!H50),111,0)</f>
        <v>0</v>
      </c>
      <c r="BL38" s="73">
        <f>+IF((I38&gt;'A3'!I50),111,0)</f>
        <v>0</v>
      </c>
      <c r="BM38" s="73">
        <f>+IF((J38&gt;'A3'!J50),111,0)</f>
        <v>0</v>
      </c>
      <c r="BN38" s="73">
        <f>+IF((K38&gt;'A3'!K50),111,0)</f>
        <v>0</v>
      </c>
      <c r="BO38" s="73">
        <f>+IF((L38&gt;'A3'!L50),111,0)</f>
        <v>0</v>
      </c>
      <c r="BP38" s="73">
        <f>+IF((M38&gt;'A3'!M50),111,0)</f>
        <v>0</v>
      </c>
      <c r="BQ38" s="73">
        <f>+IF((N38&gt;'A3'!N50),111,0)</f>
        <v>0</v>
      </c>
      <c r="BR38" s="73">
        <f>+IF((O38&gt;'A3'!O50),111,0)</f>
        <v>0</v>
      </c>
      <c r="BS38" s="73">
        <f>+IF((P38&gt;'A3'!P50),111,0)</f>
        <v>0</v>
      </c>
      <c r="BT38" s="73">
        <f>+IF((Q38&gt;'A3'!Q50),111,0)</f>
        <v>0</v>
      </c>
      <c r="BU38" s="73">
        <f>+IF((R38&gt;'A3'!R50),111,0)</f>
        <v>0</v>
      </c>
      <c r="BV38" s="73">
        <f>+IF((S38&gt;'A3'!S50),111,0)</f>
        <v>0</v>
      </c>
      <c r="BW38" s="73">
        <f>+IF((T38&gt;'A3'!T50),111,0)</f>
        <v>0</v>
      </c>
      <c r="BX38" s="73">
        <f>+IF((U38&gt;'A3'!U50),111,0)</f>
        <v>0</v>
      </c>
      <c r="BY38" s="73">
        <f>+IF((V38&gt;'A3'!V50),111,0)</f>
        <v>0</v>
      </c>
      <c r="BZ38" s="73">
        <f>+IF((W38&gt;'A3'!W50),111,0)</f>
        <v>0</v>
      </c>
      <c r="CA38" s="73">
        <f>+IF((X38&gt;'A3'!X50),111,0)</f>
        <v>0</v>
      </c>
      <c r="CB38" s="73">
        <f>+IF((Y38&gt;'A3'!Y50),111,0)</f>
        <v>0</v>
      </c>
      <c r="CC38" s="73">
        <f>+IF((Z38&gt;'A3'!Z50),111,0)</f>
        <v>0</v>
      </c>
      <c r="CD38" s="73">
        <f>+IF((AA38&gt;'A3'!AA50),111,0)</f>
        <v>0</v>
      </c>
    </row>
    <row r="39" spans="2:82" s="36" customFormat="1" ht="17.100000000000001" customHeight="1">
      <c r="B39" s="444"/>
      <c r="C39" s="198" t="s">
        <v>71</v>
      </c>
      <c r="D39" s="320"/>
      <c r="E39" s="320"/>
      <c r="F39" s="320"/>
      <c r="G39" s="320"/>
      <c r="H39" s="320"/>
      <c r="I39" s="320"/>
      <c r="J39" s="320"/>
      <c r="K39" s="320"/>
      <c r="L39" s="320"/>
      <c r="M39" s="320"/>
      <c r="N39" s="320"/>
      <c r="O39" s="320"/>
      <c r="P39" s="320"/>
      <c r="Q39" s="357">
        <f>+SUM(D39:P39)</f>
        <v>0</v>
      </c>
      <c r="R39" s="320"/>
      <c r="S39" s="320"/>
      <c r="T39" s="320"/>
      <c r="U39" s="320"/>
      <c r="V39" s="320"/>
      <c r="W39" s="320"/>
      <c r="X39" s="320"/>
      <c r="Y39" s="357">
        <f>+SUM(R39:X39)</f>
        <v>0</v>
      </c>
      <c r="Z39" s="320"/>
      <c r="AA39" s="323">
        <f>+'E1'!Z39+'E2'!Q39+'E2'!Y39+'E2'!Z39</f>
        <v>0</v>
      </c>
      <c r="AB39" s="355"/>
      <c r="AC39" s="35"/>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268"/>
      <c r="BB39" s="82"/>
      <c r="BC39" s="269">
        <f>+Q39-SUM(D39:P39)</f>
        <v>0</v>
      </c>
      <c r="BD39" s="269">
        <f>+Y39-SUM(R39:X39)</f>
        <v>0</v>
      </c>
      <c r="BE39" s="253">
        <f>+AA39-'E1'!Z39-'E2'!Q39-'E2'!Y39-'E2'!Z39</f>
        <v>0</v>
      </c>
      <c r="BF39" s="82"/>
      <c r="BG39" s="73">
        <f>+IF((D39&gt;'A3'!D51),111,0)</f>
        <v>0</v>
      </c>
      <c r="BH39" s="73">
        <f>+IF((E39&gt;'A3'!E51),111,0)</f>
        <v>0</v>
      </c>
      <c r="BI39" s="73">
        <f>+IF((F39&gt;'A3'!F51),111,0)</f>
        <v>0</v>
      </c>
      <c r="BJ39" s="73">
        <f>+IF((G39&gt;'A3'!G51),111,0)</f>
        <v>0</v>
      </c>
      <c r="BK39" s="73">
        <f>+IF((H39&gt;'A3'!H51),111,0)</f>
        <v>0</v>
      </c>
      <c r="BL39" s="73">
        <f>+IF((I39&gt;'A3'!I51),111,0)</f>
        <v>0</v>
      </c>
      <c r="BM39" s="73">
        <f>+IF((J39&gt;'A3'!J51),111,0)</f>
        <v>0</v>
      </c>
      <c r="BN39" s="73">
        <f>+IF((K39&gt;'A3'!K51),111,0)</f>
        <v>0</v>
      </c>
      <c r="BO39" s="73">
        <f>+IF((L39&gt;'A3'!L51),111,0)</f>
        <v>0</v>
      </c>
      <c r="BP39" s="73">
        <f>+IF((M39&gt;'A3'!M51),111,0)</f>
        <v>0</v>
      </c>
      <c r="BQ39" s="73">
        <f>+IF((N39&gt;'A3'!N51),111,0)</f>
        <v>0</v>
      </c>
      <c r="BR39" s="73">
        <f>+IF((O39&gt;'A3'!O51),111,0)</f>
        <v>0</v>
      </c>
      <c r="BS39" s="73">
        <f>+IF((P39&gt;'A3'!P51),111,0)</f>
        <v>0</v>
      </c>
      <c r="BT39" s="73">
        <f>+IF((Q39&gt;'A3'!Q51),111,0)</f>
        <v>0</v>
      </c>
      <c r="BU39" s="73">
        <f>+IF((R39&gt;'A3'!R51),111,0)</f>
        <v>0</v>
      </c>
      <c r="BV39" s="73">
        <f>+IF((S39&gt;'A3'!S51),111,0)</f>
        <v>0</v>
      </c>
      <c r="BW39" s="73">
        <f>+IF((T39&gt;'A3'!T51),111,0)</f>
        <v>0</v>
      </c>
      <c r="BX39" s="73">
        <f>+IF((U39&gt;'A3'!U51),111,0)</f>
        <v>0</v>
      </c>
      <c r="BY39" s="73">
        <f>+IF((V39&gt;'A3'!V51),111,0)</f>
        <v>0</v>
      </c>
      <c r="BZ39" s="73">
        <f>+IF((W39&gt;'A3'!W51),111,0)</f>
        <v>0</v>
      </c>
      <c r="CA39" s="73">
        <f>+IF((X39&gt;'A3'!X51),111,0)</f>
        <v>0</v>
      </c>
      <c r="CB39" s="73">
        <f>+IF((Y39&gt;'A3'!Y51),111,0)</f>
        <v>0</v>
      </c>
      <c r="CC39" s="73">
        <f>+IF((Z39&gt;'A3'!Z51),111,0)</f>
        <v>0</v>
      </c>
      <c r="CD39" s="73">
        <f>+IF((AA39&gt;'A3'!AA51),111,0)</f>
        <v>0</v>
      </c>
    </row>
    <row r="40" spans="2:82" s="97" customFormat="1" ht="30" customHeight="1">
      <c r="B40" s="450"/>
      <c r="C40" s="202" t="s">
        <v>148</v>
      </c>
      <c r="D40" s="320"/>
      <c r="E40" s="320"/>
      <c r="F40" s="320"/>
      <c r="G40" s="320"/>
      <c r="H40" s="320"/>
      <c r="I40" s="320"/>
      <c r="J40" s="329"/>
      <c r="K40" s="329"/>
      <c r="L40" s="329"/>
      <c r="M40" s="329"/>
      <c r="N40" s="329"/>
      <c r="O40" s="329"/>
      <c r="P40" s="329"/>
      <c r="Q40" s="335"/>
      <c r="R40" s="329"/>
      <c r="S40" s="329"/>
      <c r="T40" s="329"/>
      <c r="U40" s="329"/>
      <c r="V40" s="329"/>
      <c r="W40" s="329"/>
      <c r="X40" s="329"/>
      <c r="Y40" s="335"/>
      <c r="Z40" s="329"/>
      <c r="AA40" s="332"/>
      <c r="AB40" s="350"/>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268"/>
      <c r="BB40" s="96"/>
      <c r="BC40" s="269"/>
      <c r="BD40" s="269"/>
      <c r="BE40" s="253"/>
      <c r="BF40" s="96"/>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row>
    <row r="41" spans="2:82" s="36" customFormat="1" ht="17.100000000000001" customHeight="1">
      <c r="B41" s="444"/>
      <c r="C41" s="183" t="s">
        <v>10</v>
      </c>
      <c r="D41" s="320"/>
      <c r="E41" s="320"/>
      <c r="F41" s="320"/>
      <c r="G41" s="320"/>
      <c r="H41" s="320"/>
      <c r="I41" s="320"/>
      <c r="J41" s="320"/>
      <c r="K41" s="320"/>
      <c r="L41" s="320"/>
      <c r="M41" s="320"/>
      <c r="N41" s="320"/>
      <c r="O41" s="320"/>
      <c r="P41" s="320"/>
      <c r="Q41" s="338">
        <f>+SUM(D41:P41)</f>
        <v>0</v>
      </c>
      <c r="R41" s="320"/>
      <c r="S41" s="320"/>
      <c r="T41" s="320"/>
      <c r="U41" s="320"/>
      <c r="V41" s="320"/>
      <c r="W41" s="320"/>
      <c r="X41" s="320"/>
      <c r="Y41" s="338">
        <f>+SUM(R41:X41)</f>
        <v>0</v>
      </c>
      <c r="Z41" s="320"/>
      <c r="AA41" s="323">
        <f>+'E1'!Z41+'E2'!Q41+'E2'!Y41+'E2'!Z41</f>
        <v>0</v>
      </c>
      <c r="AB41" s="351"/>
      <c r="AC41" s="35"/>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C41" s="73">
        <f>+Q41-SUM(D41:P41)</f>
        <v>0</v>
      </c>
      <c r="BD41" s="73">
        <f>+Y41-SUM(R41:X41)</f>
        <v>0</v>
      </c>
      <c r="BE41" s="73">
        <f>+AA41-'E1'!Z41-'E2'!Q41-'E2'!Y41-'E2'!Z41</f>
        <v>0</v>
      </c>
      <c r="BG41" s="73">
        <f>+IF(OR((D41&gt;'A3'!D53),(D41&lt;'A3'!D54)),111,0)</f>
        <v>0</v>
      </c>
      <c r="BH41" s="73">
        <f>+IF(OR((E41&gt;'A3'!E53),(E41&lt;'A3'!E54)),111,0)</f>
        <v>0</v>
      </c>
      <c r="BI41" s="73">
        <f>+IF(OR((F41&gt;'A3'!F53),(F41&lt;'A3'!F54)),111,0)</f>
        <v>0</v>
      </c>
      <c r="BJ41" s="73">
        <f>+IF(OR((G41&gt;'A3'!G53),(G41&lt;'A3'!G54)),111,0)</f>
        <v>0</v>
      </c>
      <c r="BK41" s="73">
        <f>+IF(OR((H41&gt;'A3'!H53),(H41&lt;'A3'!H54)),111,0)</f>
        <v>0</v>
      </c>
      <c r="BL41" s="73">
        <f>+IF(OR((I41&gt;'A3'!I53),(I41&lt;'A3'!I54)),111,0)</f>
        <v>0</v>
      </c>
      <c r="BM41" s="73">
        <f>+IF(OR((J41&gt;'A3'!J53),(J41&lt;'A3'!J54)),111,0)</f>
        <v>0</v>
      </c>
      <c r="BN41" s="73">
        <f>+IF(OR((K41&gt;'A3'!K53),(K41&lt;'A3'!K54)),111,0)</f>
        <v>0</v>
      </c>
      <c r="BO41" s="73">
        <f>+IF(OR((L41&gt;'A3'!L53),(L41&lt;'A3'!L54)),111,0)</f>
        <v>0</v>
      </c>
      <c r="BP41" s="73">
        <f>+IF(OR((M41&gt;'A3'!M53),(M41&lt;'A3'!M54)),111,0)</f>
        <v>0</v>
      </c>
      <c r="BQ41" s="73">
        <f>+IF(OR((N41&gt;'A3'!N53),(N41&lt;'A3'!N54)),111,0)</f>
        <v>0</v>
      </c>
      <c r="BR41" s="73">
        <f>+IF(OR((O41&gt;'A3'!O53),(O41&lt;'A3'!O54)),111,0)</f>
        <v>0</v>
      </c>
      <c r="BS41" s="73">
        <f>+IF(OR((P41&gt;'A3'!P53),(P41&lt;'A3'!P54)),111,0)</f>
        <v>0</v>
      </c>
      <c r="BT41" s="73">
        <f>+IF(OR((Q41&gt;'A3'!Q53),(Q41&lt;'A3'!Q54)),111,0)</f>
        <v>0</v>
      </c>
      <c r="BU41" s="73">
        <f>+IF(OR((R41&gt;'A3'!R53),(R41&lt;'A3'!R54)),111,0)</f>
        <v>0</v>
      </c>
      <c r="BV41" s="73">
        <f>+IF(OR((S41&gt;'A3'!S53),(S41&lt;'A3'!S54)),111,0)</f>
        <v>0</v>
      </c>
      <c r="BW41" s="73">
        <f>+IF(OR((T41&gt;'A3'!T53),(T41&lt;'A3'!T54)),111,0)</f>
        <v>0</v>
      </c>
      <c r="BX41" s="73">
        <f>+IF(OR((U41&gt;'A3'!U53),(U41&lt;'A3'!U54)),111,0)</f>
        <v>0</v>
      </c>
      <c r="BY41" s="73">
        <f>+IF(OR((V41&gt;'A3'!V53),(V41&lt;'A3'!V54)),111,0)</f>
        <v>0</v>
      </c>
      <c r="BZ41" s="73">
        <f>+IF(OR((W41&gt;'A3'!W53),(W41&lt;'A3'!W54)),111,0)</f>
        <v>0</v>
      </c>
      <c r="CA41" s="73">
        <f>+IF(OR((X41&gt;'A3'!X53),(X41&lt;'A3'!X54)),111,0)</f>
        <v>0</v>
      </c>
      <c r="CB41" s="73">
        <f>+IF(OR((Y41&gt;'A3'!Y53),(Y41&lt;'A3'!Y54)),111,0)</f>
        <v>0</v>
      </c>
      <c r="CC41" s="73">
        <f>+IF(OR((Z41&gt;'A3'!Z53),(Z41&lt;'A3'!Z54)),111,0)</f>
        <v>111</v>
      </c>
      <c r="CD41" s="73">
        <f>+IF(OR((AA41&gt;'A3'!AA53),(AA41&lt;'A3'!AA54)),111,0)</f>
        <v>111</v>
      </c>
    </row>
    <row r="42" spans="2:82" s="36" customFormat="1" ht="17.100000000000001" customHeight="1">
      <c r="B42" s="444"/>
      <c r="C42" s="183" t="s">
        <v>11</v>
      </c>
      <c r="D42" s="320"/>
      <c r="E42" s="320"/>
      <c r="F42" s="320"/>
      <c r="G42" s="320"/>
      <c r="H42" s="320"/>
      <c r="I42" s="320"/>
      <c r="J42" s="320"/>
      <c r="K42" s="320"/>
      <c r="L42" s="320"/>
      <c r="M42" s="320"/>
      <c r="N42" s="320"/>
      <c r="O42" s="320"/>
      <c r="P42" s="320"/>
      <c r="Q42" s="357">
        <f t="shared" ref="Q42:Q50" si="24">+SUM(D42:P42)</f>
        <v>0</v>
      </c>
      <c r="R42" s="320"/>
      <c r="S42" s="320"/>
      <c r="T42" s="320"/>
      <c r="U42" s="320"/>
      <c r="V42" s="320"/>
      <c r="W42" s="320"/>
      <c r="X42" s="320"/>
      <c r="Y42" s="357">
        <f t="shared" ref="Y42:Y50" si="25">+SUM(R42:X42)</f>
        <v>0</v>
      </c>
      <c r="Z42" s="320"/>
      <c r="AA42" s="323">
        <f>+'E1'!Z42+'E2'!Q42+'E2'!Y42+'E2'!Z42</f>
        <v>0</v>
      </c>
      <c r="AB42" s="351"/>
      <c r="AC42" s="35"/>
      <c r="AD42" s="73">
        <f t="shared" ref="AD42:BA42" si="26">+D42-SUM(D43:D48)</f>
        <v>0</v>
      </c>
      <c r="AE42" s="73">
        <f t="shared" si="26"/>
        <v>0</v>
      </c>
      <c r="AF42" s="73">
        <f t="shared" si="26"/>
        <v>0</v>
      </c>
      <c r="AG42" s="73">
        <f t="shared" si="26"/>
        <v>0</v>
      </c>
      <c r="AH42" s="73">
        <f t="shared" si="26"/>
        <v>0</v>
      </c>
      <c r="AI42" s="73">
        <f t="shared" si="26"/>
        <v>0</v>
      </c>
      <c r="AJ42" s="73">
        <f t="shared" si="26"/>
        <v>0</v>
      </c>
      <c r="AK42" s="73">
        <f t="shared" si="26"/>
        <v>0</v>
      </c>
      <c r="AL42" s="73">
        <f t="shared" si="26"/>
        <v>0</v>
      </c>
      <c r="AM42" s="73">
        <f t="shared" si="26"/>
        <v>0</v>
      </c>
      <c r="AN42" s="73">
        <f t="shared" si="26"/>
        <v>0</v>
      </c>
      <c r="AO42" s="73">
        <f t="shared" si="26"/>
        <v>0</v>
      </c>
      <c r="AP42" s="73">
        <f t="shared" si="26"/>
        <v>0</v>
      </c>
      <c r="AQ42" s="73">
        <f t="shared" si="26"/>
        <v>0</v>
      </c>
      <c r="AR42" s="73">
        <f t="shared" si="26"/>
        <v>0</v>
      </c>
      <c r="AS42" s="73">
        <f t="shared" si="26"/>
        <v>0</v>
      </c>
      <c r="AT42" s="73">
        <f t="shared" si="26"/>
        <v>0</v>
      </c>
      <c r="AU42" s="73">
        <f t="shared" si="26"/>
        <v>0</v>
      </c>
      <c r="AV42" s="73">
        <f t="shared" si="26"/>
        <v>0</v>
      </c>
      <c r="AW42" s="73">
        <f t="shared" si="26"/>
        <v>0</v>
      </c>
      <c r="AX42" s="73">
        <f t="shared" si="26"/>
        <v>0</v>
      </c>
      <c r="AY42" s="73">
        <f t="shared" si="26"/>
        <v>0</v>
      </c>
      <c r="AZ42" s="73">
        <f t="shared" si="26"/>
        <v>0</v>
      </c>
      <c r="BA42" s="73">
        <f t="shared" si="26"/>
        <v>0</v>
      </c>
      <c r="BC42" s="73">
        <f t="shared" ref="BC42:BC47" si="27">+Q42-SUM(D42:P42)</f>
        <v>0</v>
      </c>
      <c r="BD42" s="72">
        <f t="shared" ref="BD42:BD47" si="28">+Y42-SUM(R42:X42)</f>
        <v>0</v>
      </c>
      <c r="BE42" s="73">
        <f>+AA42-'E1'!Z42-'E2'!Q42-'E2'!Y42-'E2'!Z42</f>
        <v>0</v>
      </c>
      <c r="BG42" s="73">
        <f>+IF(OR((D42&gt;'A3'!D56),(D42&lt;'A3'!D57)),111,0)</f>
        <v>0</v>
      </c>
      <c r="BH42" s="73">
        <f>+IF(OR((E42&gt;'A3'!E56),(E42&lt;'A3'!E57)),111,0)</f>
        <v>0</v>
      </c>
      <c r="BI42" s="73">
        <f>+IF(OR((F42&gt;'A3'!F56),(F42&lt;'A3'!F57)),111,0)</f>
        <v>0</v>
      </c>
      <c r="BJ42" s="73">
        <f>+IF(OR((G42&gt;'A3'!G56),(G42&lt;'A3'!G57)),111,0)</f>
        <v>0</v>
      </c>
      <c r="BK42" s="73">
        <f>+IF(OR((H42&gt;'A3'!H56),(H42&lt;'A3'!H57)),111,0)</f>
        <v>0</v>
      </c>
      <c r="BL42" s="73">
        <f>+IF(OR((I42&gt;'A3'!I56),(I42&lt;'A3'!I57)),111,0)</f>
        <v>111</v>
      </c>
      <c r="BM42" s="73">
        <f>+IF(OR((J42&gt;'A3'!J56),(J42&lt;'A3'!J57)),111,0)</f>
        <v>0</v>
      </c>
      <c r="BN42" s="73">
        <f>+IF(OR((K42&gt;'A3'!K56),(K42&lt;'A3'!K57)),111,0)</f>
        <v>0</v>
      </c>
      <c r="BO42" s="73">
        <f>+IF(OR((L42&gt;'A3'!L56),(L42&lt;'A3'!L57)),111,0)</f>
        <v>0</v>
      </c>
      <c r="BP42" s="73">
        <f>+IF(OR((M42&gt;'A3'!M56),(M42&lt;'A3'!M57)),111,0)</f>
        <v>0</v>
      </c>
      <c r="BQ42" s="73">
        <f>+IF(OR((N42&gt;'A3'!N56),(N42&lt;'A3'!N57)),111,0)</f>
        <v>0</v>
      </c>
      <c r="BR42" s="73">
        <f>+IF(OR((O42&gt;'A3'!O56),(O42&lt;'A3'!O57)),111,0)</f>
        <v>0</v>
      </c>
      <c r="BS42" s="73">
        <f>+IF(OR((P42&gt;'A3'!P56),(P42&lt;'A3'!P57)),111,0)</f>
        <v>0</v>
      </c>
      <c r="BT42" s="73">
        <f>+IF(OR((Q42&gt;'A3'!Q56),(Q42&lt;'A3'!Q57)),111,0)</f>
        <v>111</v>
      </c>
      <c r="BU42" s="73">
        <f>+IF(OR((R42&gt;'A3'!R56),(R42&lt;'A3'!R57)),111,0)</f>
        <v>0</v>
      </c>
      <c r="BV42" s="73">
        <f>+IF(OR((S42&gt;'A3'!S56),(S42&lt;'A3'!S57)),111,0)</f>
        <v>0</v>
      </c>
      <c r="BW42" s="73">
        <f>+IF(OR((T42&gt;'A3'!T56),(T42&lt;'A3'!T57)),111,0)</f>
        <v>0</v>
      </c>
      <c r="BX42" s="73">
        <f>+IF(OR((U42&gt;'A3'!U56),(U42&lt;'A3'!U57)),111,0)</f>
        <v>0</v>
      </c>
      <c r="BY42" s="73">
        <f>+IF(OR((V42&gt;'A3'!V56),(V42&lt;'A3'!V57)),111,0)</f>
        <v>0</v>
      </c>
      <c r="BZ42" s="73">
        <f>+IF(OR((W42&gt;'A3'!W56),(W42&lt;'A3'!W57)),111,0)</f>
        <v>0</v>
      </c>
      <c r="CA42" s="73">
        <f>+IF(OR((X42&gt;'A3'!X56),(X42&lt;'A3'!X57)),111,0)</f>
        <v>0</v>
      </c>
      <c r="CB42" s="73">
        <f>+IF(OR((Y42&gt;'A3'!Y56),(Y42&lt;'A3'!Y57)),111,0)</f>
        <v>0</v>
      </c>
      <c r="CC42" s="73">
        <f>+IF(OR((Z42&gt;'A3'!Z56),(Z42&lt;'A3'!Z57)),111,0)</f>
        <v>0</v>
      </c>
      <c r="CD42" s="73">
        <f>+IF(OR((AA42&gt;'A3'!AA56),(AA42&lt;'A3'!AA57)),111,0)</f>
        <v>111</v>
      </c>
    </row>
    <row r="43" spans="2:82" s="40" customFormat="1" ht="17.100000000000001" customHeight="1">
      <c r="B43" s="446"/>
      <c r="C43" s="447" t="s">
        <v>105</v>
      </c>
      <c r="D43" s="324"/>
      <c r="E43" s="324"/>
      <c r="F43" s="324"/>
      <c r="G43" s="324"/>
      <c r="H43" s="324"/>
      <c r="I43" s="324"/>
      <c r="J43" s="324"/>
      <c r="K43" s="324"/>
      <c r="L43" s="324"/>
      <c r="M43" s="324"/>
      <c r="N43" s="324"/>
      <c r="O43" s="324"/>
      <c r="P43" s="324"/>
      <c r="Q43" s="325">
        <f t="shared" si="24"/>
        <v>0</v>
      </c>
      <c r="R43" s="324"/>
      <c r="S43" s="324"/>
      <c r="T43" s="324"/>
      <c r="U43" s="324"/>
      <c r="V43" s="324"/>
      <c r="W43" s="324"/>
      <c r="X43" s="324"/>
      <c r="Y43" s="325">
        <f t="shared" si="25"/>
        <v>0</v>
      </c>
      <c r="Z43" s="324"/>
      <c r="AA43" s="323">
        <f>+'E1'!Z43+'E2'!Q43+'E2'!Y43+'E2'!Z43</f>
        <v>0</v>
      </c>
      <c r="AB43" s="352"/>
      <c r="AC43" s="39"/>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C43" s="75">
        <f t="shared" si="27"/>
        <v>0</v>
      </c>
      <c r="BD43" s="253">
        <f t="shared" si="28"/>
        <v>0</v>
      </c>
      <c r="BE43" s="75">
        <f>+AA43-'E1'!Z43-'E2'!Q43-'E2'!Y43-'E2'!Z43</f>
        <v>0</v>
      </c>
      <c r="BG43" s="75">
        <f>+IF((D43&gt;'A3'!D59),111,0)</f>
        <v>0</v>
      </c>
      <c r="BH43" s="75">
        <f>+IF((E43&gt;'A3'!E59),111,0)</f>
        <v>0</v>
      </c>
      <c r="BI43" s="75">
        <f>+IF((F43&gt;'A3'!F59),111,0)</f>
        <v>0</v>
      </c>
      <c r="BJ43" s="75">
        <f>+IF((G43&gt;'A3'!G59),111,0)</f>
        <v>0</v>
      </c>
      <c r="BK43" s="75">
        <f>+IF((H43&gt;'A3'!H59),111,0)</f>
        <v>0</v>
      </c>
      <c r="BL43" s="75">
        <f>+IF((I43&gt;'A3'!I59),111,0)</f>
        <v>0</v>
      </c>
      <c r="BM43" s="75">
        <f>+IF((J43&gt;'A3'!J59),111,0)</f>
        <v>0</v>
      </c>
      <c r="BN43" s="75">
        <f>+IF((K43&gt;'A3'!K59),111,0)</f>
        <v>0</v>
      </c>
      <c r="BO43" s="75">
        <f>+IF((L43&gt;'A3'!L59),111,0)</f>
        <v>0</v>
      </c>
      <c r="BP43" s="75">
        <f>+IF((M43&gt;'A3'!M59),111,0)</f>
        <v>0</v>
      </c>
      <c r="BQ43" s="75">
        <f>+IF((N43&gt;'A3'!N59),111,0)</f>
        <v>0</v>
      </c>
      <c r="BR43" s="75">
        <f>+IF((O43&gt;'A3'!O59),111,0)</f>
        <v>0</v>
      </c>
      <c r="BS43" s="75">
        <f>+IF((P43&gt;'A3'!P59),111,0)</f>
        <v>0</v>
      </c>
      <c r="BT43" s="75">
        <f>+IF((Q43&gt;'A3'!Q59),111,0)</f>
        <v>0</v>
      </c>
      <c r="BU43" s="75">
        <f>+IF((R43&gt;'A3'!R59),111,0)</f>
        <v>0</v>
      </c>
      <c r="BV43" s="75">
        <f>+IF((S43&gt;'A3'!S59),111,0)</f>
        <v>0</v>
      </c>
      <c r="BW43" s="75">
        <f>+IF((T43&gt;'A3'!T59),111,0)</f>
        <v>0</v>
      </c>
      <c r="BX43" s="75">
        <f>+IF((U43&gt;'A3'!U59),111,0)</f>
        <v>0</v>
      </c>
      <c r="BY43" s="75">
        <f>+IF((V43&gt;'A3'!V59),111,0)</f>
        <v>0</v>
      </c>
      <c r="BZ43" s="75">
        <f>+IF((W43&gt;'A3'!W59),111,0)</f>
        <v>0</v>
      </c>
      <c r="CA43" s="75">
        <f>+IF((X43&gt;'A3'!X59),111,0)</f>
        <v>0</v>
      </c>
      <c r="CB43" s="75">
        <f>+IF((Y43&gt;'A3'!Y59),111,0)</f>
        <v>0</v>
      </c>
      <c r="CC43" s="75">
        <f>+IF((Z43&gt;'A3'!Z59),111,0)</f>
        <v>0</v>
      </c>
      <c r="CD43" s="75">
        <f>+IF((AA43&gt;'A3'!AA59),111,0)</f>
        <v>0</v>
      </c>
    </row>
    <row r="44" spans="2:82" s="36" customFormat="1" ht="17.100000000000001" customHeight="1">
      <c r="B44" s="445"/>
      <c r="C44" s="198" t="s">
        <v>75</v>
      </c>
      <c r="D44" s="320"/>
      <c r="E44" s="320"/>
      <c r="F44" s="320"/>
      <c r="G44" s="320"/>
      <c r="H44" s="320"/>
      <c r="I44" s="320"/>
      <c r="J44" s="320"/>
      <c r="K44" s="320"/>
      <c r="L44" s="320"/>
      <c r="M44" s="320"/>
      <c r="N44" s="320"/>
      <c r="O44" s="320"/>
      <c r="P44" s="320"/>
      <c r="Q44" s="357">
        <f t="shared" si="24"/>
        <v>0</v>
      </c>
      <c r="R44" s="320"/>
      <c r="S44" s="320"/>
      <c r="T44" s="320"/>
      <c r="U44" s="320"/>
      <c r="V44" s="320"/>
      <c r="W44" s="320"/>
      <c r="X44" s="320"/>
      <c r="Y44" s="357">
        <f t="shared" si="25"/>
        <v>0</v>
      </c>
      <c r="Z44" s="320"/>
      <c r="AA44" s="323">
        <f>+'E1'!Z44+'E2'!Q44+'E2'!Y44+'E2'!Z44</f>
        <v>0</v>
      </c>
      <c r="AB44" s="351"/>
      <c r="AC44" s="35"/>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C44" s="73">
        <f t="shared" si="27"/>
        <v>0</v>
      </c>
      <c r="BD44" s="72">
        <f t="shared" si="28"/>
        <v>0</v>
      </c>
      <c r="BE44" s="73">
        <f>+AA44-'E1'!Z44-'E2'!Q44-'E2'!Y44-'E2'!Z44</f>
        <v>0</v>
      </c>
      <c r="BG44" s="73">
        <f>+IF((D44&gt;'A3'!D60),111,0)</f>
        <v>0</v>
      </c>
      <c r="BH44" s="73">
        <f>+IF((E44&gt;'A3'!E60),111,0)</f>
        <v>0</v>
      </c>
      <c r="BI44" s="73">
        <f>+IF((F44&gt;'A3'!F60),111,0)</f>
        <v>0</v>
      </c>
      <c r="BJ44" s="73">
        <f>+IF((G44&gt;'A3'!G60),111,0)</f>
        <v>0</v>
      </c>
      <c r="BK44" s="73">
        <f>+IF((H44&gt;'A3'!H60),111,0)</f>
        <v>0</v>
      </c>
      <c r="BL44" s="73">
        <f>+IF((I44&gt;'A3'!I60),111,0)</f>
        <v>0</v>
      </c>
      <c r="BM44" s="73">
        <f>+IF((J44&gt;'A3'!J60),111,0)</f>
        <v>0</v>
      </c>
      <c r="BN44" s="73">
        <f>+IF((K44&gt;'A3'!K60),111,0)</f>
        <v>0</v>
      </c>
      <c r="BO44" s="73">
        <f>+IF((L44&gt;'A3'!L60),111,0)</f>
        <v>0</v>
      </c>
      <c r="BP44" s="73">
        <f>+IF((M44&gt;'A3'!M60),111,0)</f>
        <v>0</v>
      </c>
      <c r="BQ44" s="73">
        <f>+IF((N44&gt;'A3'!N60),111,0)</f>
        <v>0</v>
      </c>
      <c r="BR44" s="73">
        <f>+IF((O44&gt;'A3'!O60),111,0)</f>
        <v>0</v>
      </c>
      <c r="BS44" s="73">
        <f>+IF((P44&gt;'A3'!P60),111,0)</f>
        <v>0</v>
      </c>
      <c r="BT44" s="73">
        <f>+IF((Q44&gt;'A3'!Q60),111,0)</f>
        <v>0</v>
      </c>
      <c r="BU44" s="73">
        <f>+IF((R44&gt;'A3'!R60),111,0)</f>
        <v>0</v>
      </c>
      <c r="BV44" s="73">
        <f>+IF((S44&gt;'A3'!S60),111,0)</f>
        <v>0</v>
      </c>
      <c r="BW44" s="73">
        <f>+IF((T44&gt;'A3'!T60),111,0)</f>
        <v>0</v>
      </c>
      <c r="BX44" s="73">
        <f>+IF((U44&gt;'A3'!U60),111,0)</f>
        <v>0</v>
      </c>
      <c r="BY44" s="73">
        <f>+IF((V44&gt;'A3'!V60),111,0)</f>
        <v>0</v>
      </c>
      <c r="BZ44" s="73">
        <f>+IF((W44&gt;'A3'!W60),111,0)</f>
        <v>0</v>
      </c>
      <c r="CA44" s="73">
        <f>+IF((X44&gt;'A3'!X60),111,0)</f>
        <v>0</v>
      </c>
      <c r="CB44" s="73">
        <f>+IF((Y44&gt;'A3'!Y60),111,0)</f>
        <v>0</v>
      </c>
      <c r="CC44" s="73">
        <f>+IF((Z44&gt;'A3'!Z60),111,0)</f>
        <v>0</v>
      </c>
      <c r="CD44" s="73">
        <f>+IF((AA44&gt;'A3'!AA60),111,0)</f>
        <v>0</v>
      </c>
    </row>
    <row r="45" spans="2:82" s="36" customFormat="1" ht="17.100000000000001" customHeight="1">
      <c r="B45" s="445"/>
      <c r="C45" s="198" t="s">
        <v>190</v>
      </c>
      <c r="D45" s="320"/>
      <c r="E45" s="320"/>
      <c r="F45" s="320"/>
      <c r="G45" s="320"/>
      <c r="H45" s="320"/>
      <c r="I45" s="320"/>
      <c r="J45" s="320"/>
      <c r="K45" s="320"/>
      <c r="L45" s="320"/>
      <c r="M45" s="320"/>
      <c r="N45" s="320"/>
      <c r="O45" s="320"/>
      <c r="P45" s="320"/>
      <c r="Q45" s="357">
        <f t="shared" si="24"/>
        <v>0</v>
      </c>
      <c r="R45" s="320"/>
      <c r="S45" s="320"/>
      <c r="T45" s="320"/>
      <c r="U45" s="320"/>
      <c r="V45" s="320"/>
      <c r="W45" s="320"/>
      <c r="X45" s="320"/>
      <c r="Y45" s="357">
        <f t="shared" si="25"/>
        <v>0</v>
      </c>
      <c r="Z45" s="320"/>
      <c r="AA45" s="323">
        <f>+'E1'!Z45+'E2'!Q45+'E2'!Y45+'E2'!Z45</f>
        <v>0</v>
      </c>
      <c r="AB45" s="351"/>
      <c r="AC45" s="35"/>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C45" s="73">
        <f t="shared" si="27"/>
        <v>0</v>
      </c>
      <c r="BD45" s="72">
        <f t="shared" si="28"/>
        <v>0</v>
      </c>
      <c r="BE45" s="73">
        <f>+AA45-'E1'!Z45-'E2'!Q45-'E2'!Y45-'E2'!Z45</f>
        <v>0</v>
      </c>
      <c r="BG45" s="73">
        <f>+IF((D45&gt;'A3'!D61),111,0)</f>
        <v>0</v>
      </c>
      <c r="BH45" s="73">
        <f>+IF((E45&gt;'A3'!E61),111,0)</f>
        <v>0</v>
      </c>
      <c r="BI45" s="73">
        <f>+IF((F45&gt;'A3'!F61),111,0)</f>
        <v>0</v>
      </c>
      <c r="BJ45" s="73">
        <f>+IF((G45&gt;'A3'!G61),111,0)</f>
        <v>0</v>
      </c>
      <c r="BK45" s="73">
        <f>+IF((H45&gt;'A3'!H61),111,0)</f>
        <v>0</v>
      </c>
      <c r="BL45" s="73">
        <f>+IF((I45&gt;'A3'!I61),111,0)</f>
        <v>0</v>
      </c>
      <c r="BM45" s="73">
        <f>+IF((J45&gt;'A3'!J61),111,0)</f>
        <v>0</v>
      </c>
      <c r="BN45" s="73">
        <f>+IF((K45&gt;'A3'!K61),111,0)</f>
        <v>0</v>
      </c>
      <c r="BO45" s="73">
        <f>+IF((L45&gt;'A3'!L61),111,0)</f>
        <v>0</v>
      </c>
      <c r="BP45" s="73">
        <f>+IF((M45&gt;'A3'!M61),111,0)</f>
        <v>0</v>
      </c>
      <c r="BQ45" s="73">
        <f>+IF((N45&gt;'A3'!N61),111,0)</f>
        <v>0</v>
      </c>
      <c r="BR45" s="73">
        <f>+IF((O45&gt;'A3'!O61),111,0)</f>
        <v>0</v>
      </c>
      <c r="BS45" s="73">
        <f>+IF((P45&gt;'A3'!P61),111,0)</f>
        <v>0</v>
      </c>
      <c r="BT45" s="73">
        <f>+IF((Q45&gt;'A3'!Q61),111,0)</f>
        <v>0</v>
      </c>
      <c r="BU45" s="73">
        <f>+IF((R45&gt;'A3'!R61),111,0)</f>
        <v>0</v>
      </c>
      <c r="BV45" s="73">
        <f>+IF((S45&gt;'A3'!S61),111,0)</f>
        <v>0</v>
      </c>
      <c r="BW45" s="73">
        <f>+IF((T45&gt;'A3'!T61),111,0)</f>
        <v>0</v>
      </c>
      <c r="BX45" s="73">
        <f>+IF((U45&gt;'A3'!U61),111,0)</f>
        <v>0</v>
      </c>
      <c r="BY45" s="73">
        <f>+IF((V45&gt;'A3'!V61),111,0)</f>
        <v>0</v>
      </c>
      <c r="BZ45" s="73">
        <f>+IF((W45&gt;'A3'!W61),111,0)</f>
        <v>0</v>
      </c>
      <c r="CA45" s="73">
        <f>+IF((X45&gt;'A3'!X61),111,0)</f>
        <v>0</v>
      </c>
      <c r="CB45" s="73">
        <f>+IF((Y45&gt;'A3'!Y61),111,0)</f>
        <v>0</v>
      </c>
      <c r="CC45" s="73">
        <f>+IF((Z45&gt;'A3'!Z61),111,0)</f>
        <v>0</v>
      </c>
      <c r="CD45" s="73">
        <f>+IF((AA45&gt;'A3'!AA61),111,0)</f>
        <v>0</v>
      </c>
    </row>
    <row r="46" spans="2:82" s="36" customFormat="1" ht="17.100000000000001" customHeight="1">
      <c r="B46" s="445"/>
      <c r="C46" s="198" t="s">
        <v>106</v>
      </c>
      <c r="D46" s="320"/>
      <c r="E46" s="320"/>
      <c r="F46" s="320"/>
      <c r="G46" s="320"/>
      <c r="H46" s="320"/>
      <c r="I46" s="320"/>
      <c r="J46" s="320"/>
      <c r="K46" s="320"/>
      <c r="L46" s="320"/>
      <c r="M46" s="320"/>
      <c r="N46" s="320"/>
      <c r="O46" s="320"/>
      <c r="P46" s="320"/>
      <c r="Q46" s="357">
        <f t="shared" si="24"/>
        <v>0</v>
      </c>
      <c r="R46" s="320"/>
      <c r="S46" s="320"/>
      <c r="T46" s="320"/>
      <c r="U46" s="320"/>
      <c r="V46" s="320"/>
      <c r="W46" s="320"/>
      <c r="X46" s="320"/>
      <c r="Y46" s="357">
        <f t="shared" si="25"/>
        <v>0</v>
      </c>
      <c r="Z46" s="320"/>
      <c r="AA46" s="323">
        <f>+'E1'!Z46+'E2'!Q46+'E2'!Y46+'E2'!Z46</f>
        <v>0</v>
      </c>
      <c r="AB46" s="351"/>
      <c r="AC46" s="35"/>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C46" s="73">
        <f t="shared" si="27"/>
        <v>0</v>
      </c>
      <c r="BD46" s="72">
        <f t="shared" si="28"/>
        <v>0</v>
      </c>
      <c r="BE46" s="73">
        <f>+AA46-'E1'!Z46-'E2'!Q46-'E2'!Y46-'E2'!Z46</f>
        <v>0</v>
      </c>
      <c r="BG46" s="73">
        <f>+IF((D46&gt;'A3'!D62),111,0)</f>
        <v>0</v>
      </c>
      <c r="BH46" s="73">
        <f>+IF((E46&gt;'A3'!E62),111,0)</f>
        <v>0</v>
      </c>
      <c r="BI46" s="73">
        <f>+IF((F46&gt;'A3'!F62),111,0)</f>
        <v>0</v>
      </c>
      <c r="BJ46" s="73">
        <f>+IF((G46&gt;'A3'!G62),111,0)</f>
        <v>0</v>
      </c>
      <c r="BK46" s="73">
        <f>+IF((H46&gt;'A3'!H62),111,0)</f>
        <v>0</v>
      </c>
      <c r="BL46" s="73">
        <f>+IF((I46&gt;'A3'!I62),111,0)</f>
        <v>0</v>
      </c>
      <c r="BM46" s="73">
        <f>+IF((J46&gt;'A3'!J62),111,0)</f>
        <v>0</v>
      </c>
      <c r="BN46" s="73">
        <f>+IF((K46&gt;'A3'!K62),111,0)</f>
        <v>0</v>
      </c>
      <c r="BO46" s="73">
        <f>+IF((L46&gt;'A3'!L62),111,0)</f>
        <v>0</v>
      </c>
      <c r="BP46" s="73">
        <f>+IF((M46&gt;'A3'!M62),111,0)</f>
        <v>0</v>
      </c>
      <c r="BQ46" s="73">
        <f>+IF((N46&gt;'A3'!N62),111,0)</f>
        <v>0</v>
      </c>
      <c r="BR46" s="73">
        <f>+IF((O46&gt;'A3'!O62),111,0)</f>
        <v>0</v>
      </c>
      <c r="BS46" s="73">
        <f>+IF((P46&gt;'A3'!P62),111,0)</f>
        <v>0</v>
      </c>
      <c r="BT46" s="73">
        <f>+IF((Q46&gt;'A3'!Q62),111,0)</f>
        <v>0</v>
      </c>
      <c r="BU46" s="73">
        <f>+IF((R46&gt;'A3'!R62),111,0)</f>
        <v>0</v>
      </c>
      <c r="BV46" s="73">
        <f>+IF((S46&gt;'A3'!S62),111,0)</f>
        <v>0</v>
      </c>
      <c r="BW46" s="73">
        <f>+IF((T46&gt;'A3'!T62),111,0)</f>
        <v>0</v>
      </c>
      <c r="BX46" s="73">
        <f>+IF((U46&gt;'A3'!U62),111,0)</f>
        <v>0</v>
      </c>
      <c r="BY46" s="73">
        <f>+IF((V46&gt;'A3'!V62),111,0)</f>
        <v>0</v>
      </c>
      <c r="BZ46" s="73">
        <f>+IF((W46&gt;'A3'!W62),111,0)</f>
        <v>0</v>
      </c>
      <c r="CA46" s="73">
        <f>+IF((X46&gt;'A3'!X62),111,0)</f>
        <v>0</v>
      </c>
      <c r="CB46" s="73">
        <f>+IF((Y46&gt;'A3'!Y62),111,0)</f>
        <v>0</v>
      </c>
      <c r="CC46" s="73">
        <f>+IF((Z46&gt;'A3'!Z62),111,0)</f>
        <v>0</v>
      </c>
      <c r="CD46" s="73">
        <f>+IF((AA46&gt;'A3'!AA62),111,0)</f>
        <v>0</v>
      </c>
    </row>
    <row r="47" spans="2:82" s="36" customFormat="1" ht="17.100000000000001" customHeight="1">
      <c r="B47" s="445"/>
      <c r="C47" s="451" t="s">
        <v>53</v>
      </c>
      <c r="D47" s="320"/>
      <c r="E47" s="320"/>
      <c r="F47" s="320"/>
      <c r="G47" s="320"/>
      <c r="H47" s="320"/>
      <c r="I47" s="320"/>
      <c r="J47" s="320"/>
      <c r="K47" s="320"/>
      <c r="L47" s="320"/>
      <c r="M47" s="320"/>
      <c r="N47" s="320"/>
      <c r="O47" s="320"/>
      <c r="P47" s="320"/>
      <c r="Q47" s="357">
        <f t="shared" si="24"/>
        <v>0</v>
      </c>
      <c r="R47" s="320"/>
      <c r="S47" s="320"/>
      <c r="T47" s="320"/>
      <c r="U47" s="320"/>
      <c r="V47" s="320"/>
      <c r="W47" s="320"/>
      <c r="X47" s="320"/>
      <c r="Y47" s="357">
        <f t="shared" si="25"/>
        <v>0</v>
      </c>
      <c r="Z47" s="320"/>
      <c r="AA47" s="323">
        <f>+'E1'!Z47+'E2'!Q47+'E2'!Y47+'E2'!Z47</f>
        <v>0</v>
      </c>
      <c r="AB47" s="351"/>
      <c r="AC47" s="35"/>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C47" s="73">
        <f t="shared" si="27"/>
        <v>0</v>
      </c>
      <c r="BD47" s="72">
        <f t="shared" si="28"/>
        <v>0</v>
      </c>
      <c r="BE47" s="73">
        <f>+AA47-'E1'!Z47-'E2'!Q47-'E2'!Y47-'E2'!Z47</f>
        <v>0</v>
      </c>
      <c r="BG47" s="73">
        <f>+IF((D47&gt;'A3'!D63),111,0)</f>
        <v>0</v>
      </c>
      <c r="BH47" s="73">
        <f>+IF((E47&gt;'A3'!E63),111,0)</f>
        <v>0</v>
      </c>
      <c r="BI47" s="73">
        <f>+IF((F47&gt;'A3'!F63),111,0)</f>
        <v>0</v>
      </c>
      <c r="BJ47" s="73">
        <f>+IF((G47&gt;'A3'!G63),111,0)</f>
        <v>0</v>
      </c>
      <c r="BK47" s="73">
        <f>+IF((H47&gt;'A3'!H63),111,0)</f>
        <v>0</v>
      </c>
      <c r="BL47" s="73">
        <f>+IF((I47&gt;'A3'!I63),111,0)</f>
        <v>0</v>
      </c>
      <c r="BM47" s="73">
        <f>+IF((J47&gt;'A3'!J63),111,0)</f>
        <v>0</v>
      </c>
      <c r="BN47" s="73">
        <f>+IF((K47&gt;'A3'!K63),111,0)</f>
        <v>0</v>
      </c>
      <c r="BO47" s="73">
        <f>+IF((L47&gt;'A3'!L63),111,0)</f>
        <v>0</v>
      </c>
      <c r="BP47" s="73">
        <f>+IF((M47&gt;'A3'!M63),111,0)</f>
        <v>0</v>
      </c>
      <c r="BQ47" s="73">
        <f>+IF((N47&gt;'A3'!N63),111,0)</f>
        <v>0</v>
      </c>
      <c r="BR47" s="73">
        <f>+IF((O47&gt;'A3'!O63),111,0)</f>
        <v>0</v>
      </c>
      <c r="BS47" s="73">
        <f>+IF((P47&gt;'A3'!P63),111,0)</f>
        <v>0</v>
      </c>
      <c r="BT47" s="73">
        <f>+IF((Q47&gt;'A3'!Q63),111,0)</f>
        <v>0</v>
      </c>
      <c r="BU47" s="73">
        <f>+IF((R47&gt;'A3'!R63),111,0)</f>
        <v>0</v>
      </c>
      <c r="BV47" s="73">
        <f>+IF((S47&gt;'A3'!S63),111,0)</f>
        <v>0</v>
      </c>
      <c r="BW47" s="73">
        <f>+IF((T47&gt;'A3'!T63),111,0)</f>
        <v>0</v>
      </c>
      <c r="BX47" s="73">
        <f>+IF((U47&gt;'A3'!U63),111,0)</f>
        <v>0</v>
      </c>
      <c r="BY47" s="73">
        <f>+IF((V47&gt;'A3'!V63),111,0)</f>
        <v>0</v>
      </c>
      <c r="BZ47" s="73">
        <f>+IF((W47&gt;'A3'!W63),111,0)</f>
        <v>0</v>
      </c>
      <c r="CA47" s="73">
        <f>+IF((X47&gt;'A3'!X63),111,0)</f>
        <v>0</v>
      </c>
      <c r="CB47" s="73">
        <f>+IF((Y47&gt;'A3'!Y63),111,0)</f>
        <v>0</v>
      </c>
      <c r="CC47" s="73">
        <f>+IF((Z47&gt;'A3'!Z63),111,0)</f>
        <v>0</v>
      </c>
      <c r="CD47" s="73">
        <f>+IF((AA47&gt;'A3'!AA63),111,0)</f>
        <v>0</v>
      </c>
    </row>
    <row r="48" spans="2:82" s="36" customFormat="1" ht="17.100000000000001" customHeight="1">
      <c r="B48" s="445"/>
      <c r="C48" s="448" t="s">
        <v>162</v>
      </c>
      <c r="D48" s="320"/>
      <c r="E48" s="320"/>
      <c r="F48" s="320"/>
      <c r="G48" s="320"/>
      <c r="H48" s="320"/>
      <c r="I48" s="320"/>
      <c r="J48" s="320"/>
      <c r="K48" s="320"/>
      <c r="L48" s="320"/>
      <c r="M48" s="320"/>
      <c r="N48" s="320"/>
      <c r="O48" s="320"/>
      <c r="P48" s="320"/>
      <c r="Q48" s="357">
        <f t="shared" si="24"/>
        <v>0</v>
      </c>
      <c r="R48" s="320"/>
      <c r="S48" s="320"/>
      <c r="T48" s="320"/>
      <c r="U48" s="320"/>
      <c r="V48" s="320"/>
      <c r="W48" s="320"/>
      <c r="X48" s="320"/>
      <c r="Y48" s="357">
        <f t="shared" si="25"/>
        <v>0</v>
      </c>
      <c r="Z48" s="320"/>
      <c r="AA48" s="323">
        <f>+'E1'!Z48+'E2'!Q48+'E2'!Y48+'E2'!Z48</f>
        <v>0</v>
      </c>
      <c r="AB48" s="351"/>
      <c r="AC48" s="35"/>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C48" s="73">
        <f>+Q48-SUM(D48:P48)</f>
        <v>0</v>
      </c>
      <c r="BD48" s="72">
        <f>+Y48-SUM(R48:X48)</f>
        <v>0</v>
      </c>
      <c r="BE48" s="73">
        <f>+AA48-'E1'!Z48-'E2'!Q48-'E2'!Y48-'E2'!Z48</f>
        <v>0</v>
      </c>
      <c r="BG48" s="73">
        <f>+IF((D48&gt;'A3'!D64),111,0)</f>
        <v>0</v>
      </c>
      <c r="BH48" s="73">
        <f>+IF((E48&gt;'A3'!E64),111,0)</f>
        <v>0</v>
      </c>
      <c r="BI48" s="73">
        <f>+IF((F48&gt;'A3'!F64),111,0)</f>
        <v>0</v>
      </c>
      <c r="BJ48" s="73">
        <f>+IF((G48&gt;'A3'!G64),111,0)</f>
        <v>0</v>
      </c>
      <c r="BK48" s="73">
        <f>+IF((H48&gt;'A3'!H64),111,0)</f>
        <v>0</v>
      </c>
      <c r="BL48" s="73">
        <f>+IF((I48&gt;'A3'!I64),111,0)</f>
        <v>0</v>
      </c>
      <c r="BM48" s="73">
        <f>+IF((J48&gt;'A3'!J64),111,0)</f>
        <v>0</v>
      </c>
      <c r="BN48" s="73">
        <f>+IF((K48&gt;'A3'!K64),111,0)</f>
        <v>0</v>
      </c>
      <c r="BO48" s="73">
        <f>+IF((L48&gt;'A3'!L64),111,0)</f>
        <v>0</v>
      </c>
      <c r="BP48" s="73">
        <f>+IF((M48&gt;'A3'!M64),111,0)</f>
        <v>0</v>
      </c>
      <c r="BQ48" s="73">
        <f>+IF((N48&gt;'A3'!N64),111,0)</f>
        <v>0</v>
      </c>
      <c r="BR48" s="73">
        <f>+IF((O48&gt;'A3'!O64),111,0)</f>
        <v>0</v>
      </c>
      <c r="BS48" s="73">
        <f>+IF((P48&gt;'A3'!P64),111,0)</f>
        <v>0</v>
      </c>
      <c r="BT48" s="73">
        <f>+IF((Q48&gt;'A3'!Q64),111,0)</f>
        <v>0</v>
      </c>
      <c r="BU48" s="73">
        <f>+IF((R48&gt;'A3'!R64),111,0)</f>
        <v>0</v>
      </c>
      <c r="BV48" s="73">
        <f>+IF((S48&gt;'A3'!S64),111,0)</f>
        <v>0</v>
      </c>
      <c r="BW48" s="73">
        <f>+IF((T48&gt;'A3'!T64),111,0)</f>
        <v>0</v>
      </c>
      <c r="BX48" s="73">
        <f>+IF((U48&gt;'A3'!U64),111,0)</f>
        <v>0</v>
      </c>
      <c r="BY48" s="73">
        <f>+IF((V48&gt;'A3'!V64),111,0)</f>
        <v>0</v>
      </c>
      <c r="BZ48" s="73">
        <f>+IF((W48&gt;'A3'!W64),111,0)</f>
        <v>0</v>
      </c>
      <c r="CA48" s="73">
        <f>+IF((X48&gt;'A3'!X64),111,0)</f>
        <v>0</v>
      </c>
      <c r="CB48" s="73">
        <f>+IF((Y48&gt;'A3'!Y64),111,0)</f>
        <v>0</v>
      </c>
      <c r="CC48" s="73">
        <f>+IF((Z48&gt;'A3'!Z64),111,0)</f>
        <v>0</v>
      </c>
      <c r="CD48" s="73">
        <f>+IF((AA48&gt;'A3'!AA64),111,0)</f>
        <v>0</v>
      </c>
    </row>
    <row r="49" spans="2:82" s="40" customFormat="1" ht="17.100000000000001" customHeight="1">
      <c r="B49" s="446"/>
      <c r="C49" s="195" t="s">
        <v>12</v>
      </c>
      <c r="D49" s="324"/>
      <c r="E49" s="324"/>
      <c r="F49" s="324"/>
      <c r="G49" s="324"/>
      <c r="H49" s="324"/>
      <c r="I49" s="324"/>
      <c r="J49" s="324"/>
      <c r="K49" s="324"/>
      <c r="L49" s="324"/>
      <c r="M49" s="324"/>
      <c r="N49" s="324"/>
      <c r="O49" s="324"/>
      <c r="P49" s="324"/>
      <c r="Q49" s="325">
        <f t="shared" si="24"/>
        <v>0</v>
      </c>
      <c r="R49" s="324"/>
      <c r="S49" s="324"/>
      <c r="T49" s="324"/>
      <c r="U49" s="324"/>
      <c r="V49" s="324"/>
      <c r="W49" s="324"/>
      <c r="X49" s="324"/>
      <c r="Y49" s="325">
        <f t="shared" si="25"/>
        <v>0</v>
      </c>
      <c r="Z49" s="324"/>
      <c r="AA49" s="323">
        <f>+'E1'!Z49+'E2'!Q49+'E2'!Y49+'E2'!Z49</f>
        <v>0</v>
      </c>
      <c r="AB49" s="352"/>
      <c r="AC49" s="39"/>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C49" s="75">
        <f>+Q49-SUM(D49:P49)</f>
        <v>0</v>
      </c>
      <c r="BD49" s="253">
        <f>+Y49-SUM(R49:X49)</f>
        <v>0</v>
      </c>
      <c r="BE49" s="75">
        <f>+AA49-'E1'!Z49-'E2'!Q49-'E2'!Y49-'E2'!Z49</f>
        <v>0</v>
      </c>
      <c r="BG49" s="73">
        <f>+IF(OR((D49&gt;'A3'!D65),(D49&lt;'A3'!D66)),111,0)</f>
        <v>111</v>
      </c>
      <c r="BH49" s="73">
        <f>+IF(OR((E49&gt;'A3'!E65),(E49&lt;'A3'!E66)),111,0)</f>
        <v>111</v>
      </c>
      <c r="BI49" s="73">
        <f>+IF(OR((F49&gt;'A3'!F65),(F49&lt;'A3'!F66)),111,0)</f>
        <v>111</v>
      </c>
      <c r="BJ49" s="73">
        <f>+IF(OR((G49&gt;'A3'!G65),(G49&lt;'A3'!G66)),111,0)</f>
        <v>0</v>
      </c>
      <c r="BK49" s="73">
        <f>+IF(OR((H49&gt;'A3'!H65),(H49&lt;'A3'!H66)),111,0)</f>
        <v>0</v>
      </c>
      <c r="BL49" s="73">
        <f>+IF(OR((I49&gt;'A3'!I65),(I49&lt;'A3'!I66)),111,0)</f>
        <v>111</v>
      </c>
      <c r="BM49" s="73">
        <f>+IF(OR((J49&gt;'A3'!J65),(J49&lt;'A3'!J66)),111,0)</f>
        <v>0</v>
      </c>
      <c r="BN49" s="73">
        <f>+IF(OR((K49&gt;'A3'!K65),(K49&lt;'A3'!K66)),111,0)</f>
        <v>111</v>
      </c>
      <c r="BO49" s="73">
        <f>+IF(OR((L49&gt;'A3'!L65),(L49&lt;'A3'!L66)),111,0)</f>
        <v>0</v>
      </c>
      <c r="BP49" s="73">
        <f>+IF(OR((M49&gt;'A3'!M65),(M49&lt;'A3'!M66)),111,0)</f>
        <v>0</v>
      </c>
      <c r="BQ49" s="73">
        <f>+IF(OR((N49&gt;'A3'!N65),(N49&lt;'A3'!N66)),111,0)</f>
        <v>0</v>
      </c>
      <c r="BR49" s="73">
        <f>+IF(OR((O49&gt;'A3'!O65),(O49&lt;'A3'!O66)),111,0)</f>
        <v>0</v>
      </c>
      <c r="BS49" s="73">
        <f>+IF(OR((P49&gt;'A3'!P65),(P49&lt;'A3'!P66)),111,0)</f>
        <v>111</v>
      </c>
      <c r="BT49" s="73">
        <f>+IF(OR((Q49&gt;'A3'!Q65),(Q49&lt;'A3'!Q66)),111,0)</f>
        <v>111</v>
      </c>
      <c r="BU49" s="73">
        <f>+IF(OR((R49&gt;'A3'!R65),(R49&lt;'A3'!R66)),111,0)</f>
        <v>111</v>
      </c>
      <c r="BV49" s="73">
        <f>+IF(OR((S49&gt;'A3'!S65),(S49&lt;'A3'!S66)),111,0)</f>
        <v>0</v>
      </c>
      <c r="BW49" s="73">
        <f>+IF(OR((T49&gt;'A3'!T65),(T49&lt;'A3'!T66)),111,0)</f>
        <v>0</v>
      </c>
      <c r="BX49" s="73">
        <f>+IF(OR((U49&gt;'A3'!U65),(U49&lt;'A3'!U66)),111,0)</f>
        <v>0</v>
      </c>
      <c r="BY49" s="73">
        <f>+IF(OR((V49&gt;'A3'!V65),(V49&lt;'A3'!V66)),111,0)</f>
        <v>0</v>
      </c>
      <c r="BZ49" s="73">
        <f>+IF(OR((W49&gt;'A3'!W65),(W49&lt;'A3'!W66)),111,0)</f>
        <v>0</v>
      </c>
      <c r="CA49" s="73">
        <f>+IF(OR((X49&gt;'A3'!X65),(X49&lt;'A3'!X66)),111,0)</f>
        <v>111</v>
      </c>
      <c r="CB49" s="73">
        <f>+IF(OR((Y49&gt;'A3'!Y65),(Y49&lt;'A3'!Y66)),111,0)</f>
        <v>111</v>
      </c>
      <c r="CC49" s="73">
        <f>+IF(OR((Z49&gt;'A3'!Z65),(Z49&lt;'A3'!Z66)),111,0)</f>
        <v>111</v>
      </c>
      <c r="CD49" s="73">
        <f>+IF(OR((AA49&gt;'A3'!AA65),(AA49&lt;'A3'!AA66)),111,0)</f>
        <v>111</v>
      </c>
    </row>
    <row r="50" spans="2:82" s="236" customFormat="1" ht="20.100000000000001" customHeight="1">
      <c r="B50" s="449"/>
      <c r="C50" s="195" t="s">
        <v>56</v>
      </c>
      <c r="D50" s="325">
        <f t="shared" ref="D50:P50" si="29">SUM(D41:D42,D49)</f>
        <v>0</v>
      </c>
      <c r="E50" s="325">
        <f t="shared" si="29"/>
        <v>0</v>
      </c>
      <c r="F50" s="325">
        <f t="shared" si="29"/>
        <v>0</v>
      </c>
      <c r="G50" s="325">
        <f t="shared" si="29"/>
        <v>0</v>
      </c>
      <c r="H50" s="325">
        <f t="shared" si="29"/>
        <v>0</v>
      </c>
      <c r="I50" s="325">
        <f t="shared" si="29"/>
        <v>0</v>
      </c>
      <c r="J50" s="325">
        <f t="shared" si="29"/>
        <v>0</v>
      </c>
      <c r="K50" s="325">
        <f t="shared" si="29"/>
        <v>0</v>
      </c>
      <c r="L50" s="325">
        <f t="shared" si="29"/>
        <v>0</v>
      </c>
      <c r="M50" s="325">
        <f t="shared" si="29"/>
        <v>0</v>
      </c>
      <c r="N50" s="325">
        <f t="shared" si="29"/>
        <v>0</v>
      </c>
      <c r="O50" s="325">
        <f t="shared" si="29"/>
        <v>0</v>
      </c>
      <c r="P50" s="325">
        <f t="shared" si="29"/>
        <v>0</v>
      </c>
      <c r="Q50" s="325">
        <f t="shared" si="24"/>
        <v>0</v>
      </c>
      <c r="R50" s="325">
        <f t="shared" ref="R50:X50" si="30">SUM(R41:R42,R49)</f>
        <v>0</v>
      </c>
      <c r="S50" s="325">
        <f t="shared" si="30"/>
        <v>0</v>
      </c>
      <c r="T50" s="325">
        <f t="shared" si="30"/>
        <v>0</v>
      </c>
      <c r="U50" s="325">
        <f t="shared" si="30"/>
        <v>0</v>
      </c>
      <c r="V50" s="325">
        <f t="shared" si="30"/>
        <v>0</v>
      </c>
      <c r="W50" s="325">
        <f t="shared" si="30"/>
        <v>0</v>
      </c>
      <c r="X50" s="325">
        <f t="shared" si="30"/>
        <v>0</v>
      </c>
      <c r="Y50" s="325">
        <f t="shared" si="25"/>
        <v>0</v>
      </c>
      <c r="Z50" s="325">
        <f>SUM(Z41:Z42,Z49)</f>
        <v>0</v>
      </c>
      <c r="AA50" s="323">
        <f>+'E1'!Z50+'E2'!Q50+'E2'!Y50+'E2'!Z50</f>
        <v>0</v>
      </c>
      <c r="AB50" s="352"/>
      <c r="AD50" s="75">
        <f>+D50-D41-D42-D49</f>
        <v>0</v>
      </c>
      <c r="AE50" s="75">
        <f t="shared" ref="AE50:BA50" si="31">+E50-E41-E42-E49</f>
        <v>0</v>
      </c>
      <c r="AF50" s="75">
        <f t="shared" si="31"/>
        <v>0</v>
      </c>
      <c r="AG50" s="75">
        <f t="shared" si="31"/>
        <v>0</v>
      </c>
      <c r="AH50" s="75">
        <f t="shared" si="31"/>
        <v>0</v>
      </c>
      <c r="AI50" s="75">
        <f t="shared" si="31"/>
        <v>0</v>
      </c>
      <c r="AJ50" s="75">
        <f t="shared" si="31"/>
        <v>0</v>
      </c>
      <c r="AK50" s="75">
        <f t="shared" si="31"/>
        <v>0</v>
      </c>
      <c r="AL50" s="75">
        <f t="shared" si="31"/>
        <v>0</v>
      </c>
      <c r="AM50" s="75">
        <f t="shared" si="31"/>
        <v>0</v>
      </c>
      <c r="AN50" s="75">
        <f t="shared" si="31"/>
        <v>0</v>
      </c>
      <c r="AO50" s="75">
        <f t="shared" si="31"/>
        <v>0</v>
      </c>
      <c r="AP50" s="75">
        <f t="shared" si="31"/>
        <v>0</v>
      </c>
      <c r="AQ50" s="75">
        <f t="shared" si="31"/>
        <v>0</v>
      </c>
      <c r="AR50" s="75">
        <f t="shared" si="31"/>
        <v>0</v>
      </c>
      <c r="AS50" s="75">
        <f t="shared" si="31"/>
        <v>0</v>
      </c>
      <c r="AT50" s="75">
        <f t="shared" si="31"/>
        <v>0</v>
      </c>
      <c r="AU50" s="75">
        <f t="shared" si="31"/>
        <v>0</v>
      </c>
      <c r="AV50" s="75">
        <f t="shared" si="31"/>
        <v>0</v>
      </c>
      <c r="AW50" s="75">
        <f t="shared" si="31"/>
        <v>0</v>
      </c>
      <c r="AX50" s="75">
        <f t="shared" si="31"/>
        <v>0</v>
      </c>
      <c r="AY50" s="75">
        <f t="shared" si="31"/>
        <v>0</v>
      </c>
      <c r="AZ50" s="75">
        <f t="shared" si="31"/>
        <v>0</v>
      </c>
      <c r="BA50" s="75">
        <f t="shared" si="31"/>
        <v>0</v>
      </c>
      <c r="BB50" s="41"/>
      <c r="BC50" s="269">
        <f>+Q50-SUM(D50:P50)</f>
        <v>0</v>
      </c>
      <c r="BD50" s="269">
        <f>+Y50-SUM(R50:X50)</f>
        <v>0</v>
      </c>
      <c r="BE50" s="253">
        <f>+AA50-'E1'!Z50-'E2'!Q50-'E2'!Y50-'E2'!Z50</f>
        <v>0</v>
      </c>
      <c r="BF50" s="41"/>
      <c r="BG50" s="73">
        <f>+IF((D50&gt;'A3'!D68),111,0)</f>
        <v>0</v>
      </c>
      <c r="BH50" s="73">
        <f>+IF((E50&gt;'A3'!E68),111,0)</f>
        <v>0</v>
      </c>
      <c r="BI50" s="73">
        <f>+IF((F50&gt;'A3'!F68),111,0)</f>
        <v>0</v>
      </c>
      <c r="BJ50" s="73">
        <f>+IF((G50&gt;'A3'!G68),111,0)</f>
        <v>0</v>
      </c>
      <c r="BK50" s="73">
        <f>+IF((H50&gt;'A3'!H68),111,0)</f>
        <v>0</v>
      </c>
      <c r="BL50" s="73">
        <f>+IF((I50&gt;'A3'!I68),111,0)</f>
        <v>0</v>
      </c>
      <c r="BM50" s="73">
        <f>+IF((J50&gt;'A3'!J68),111,0)</f>
        <v>0</v>
      </c>
      <c r="BN50" s="73">
        <f>+IF((K50&gt;'A3'!K68),111,0)</f>
        <v>0</v>
      </c>
      <c r="BO50" s="73">
        <f>+IF((L50&gt;'A3'!L68),111,0)</f>
        <v>0</v>
      </c>
      <c r="BP50" s="73">
        <f>+IF((M50&gt;'A3'!M68),111,0)</f>
        <v>0</v>
      </c>
      <c r="BQ50" s="73">
        <f>+IF((N50&gt;'A3'!N68),111,0)</f>
        <v>0</v>
      </c>
      <c r="BR50" s="73">
        <f>+IF((O50&gt;'A3'!O68),111,0)</f>
        <v>0</v>
      </c>
      <c r="BS50" s="73">
        <f>+IF((P50&gt;'A3'!P68),111,0)</f>
        <v>0</v>
      </c>
      <c r="BT50" s="73">
        <f>+IF((Q50&gt;'A3'!Q68),111,0)</f>
        <v>0</v>
      </c>
      <c r="BU50" s="73">
        <f>+IF((R50&gt;'A3'!R68),111,0)</f>
        <v>0</v>
      </c>
      <c r="BV50" s="73">
        <f>+IF((S50&gt;'A3'!S68),111,0)</f>
        <v>0</v>
      </c>
      <c r="BW50" s="73">
        <f>+IF((T50&gt;'A3'!T68),111,0)</f>
        <v>0</v>
      </c>
      <c r="BX50" s="73">
        <f>+IF((U50&gt;'A3'!U68),111,0)</f>
        <v>0</v>
      </c>
      <c r="BY50" s="73">
        <f>+IF((V50&gt;'A3'!V68),111,0)</f>
        <v>0</v>
      </c>
      <c r="BZ50" s="73">
        <f>+IF((W50&gt;'A3'!W68),111,0)</f>
        <v>0</v>
      </c>
      <c r="CA50" s="73">
        <f>+IF((X50&gt;'A3'!X68),111,0)</f>
        <v>0</v>
      </c>
      <c r="CB50" s="73">
        <f>+IF((Y50&gt;'A3'!Y68),111,0)</f>
        <v>0</v>
      </c>
      <c r="CC50" s="73">
        <f>+IF((Z50&gt;'A3'!Z68),111,0)</f>
        <v>0</v>
      </c>
      <c r="CD50" s="73">
        <f>+IF((AA50&gt;'A3'!AA68),111,0)</f>
        <v>0</v>
      </c>
    </row>
    <row r="51" spans="2:82" s="88" customFormat="1" ht="17.100000000000001" customHeight="1">
      <c r="B51" s="316"/>
      <c r="C51" s="317" t="s">
        <v>174</v>
      </c>
      <c r="D51" s="326"/>
      <c r="E51" s="326"/>
      <c r="F51" s="326"/>
      <c r="G51" s="326"/>
      <c r="H51" s="326"/>
      <c r="I51" s="326"/>
      <c r="J51" s="326"/>
      <c r="K51" s="326"/>
      <c r="L51" s="326"/>
      <c r="M51" s="326"/>
      <c r="N51" s="326"/>
      <c r="O51" s="326"/>
      <c r="P51" s="326"/>
      <c r="Q51" s="326">
        <f>+SUM(D51:P51)</f>
        <v>0</v>
      </c>
      <c r="R51" s="326"/>
      <c r="S51" s="326"/>
      <c r="T51" s="326"/>
      <c r="U51" s="326"/>
      <c r="V51" s="326"/>
      <c r="W51" s="326"/>
      <c r="X51" s="326"/>
      <c r="Y51" s="326">
        <f>+SUM(R51:X51)</f>
        <v>0</v>
      </c>
      <c r="Z51" s="326"/>
      <c r="AA51" s="327">
        <f>+'E1'!Z51+'E2'!Q51+'E2'!Y51+'E2'!Z51</f>
        <v>0</v>
      </c>
      <c r="AB51" s="353"/>
      <c r="AC51" s="87"/>
      <c r="AD51" s="84">
        <f t="shared" ref="AD51:BA51" si="32">+IF((D51&gt;D50),111,0)</f>
        <v>0</v>
      </c>
      <c r="AE51" s="84">
        <f t="shared" si="32"/>
        <v>0</v>
      </c>
      <c r="AF51" s="84">
        <f t="shared" si="32"/>
        <v>0</v>
      </c>
      <c r="AG51" s="84">
        <f t="shared" si="32"/>
        <v>0</v>
      </c>
      <c r="AH51" s="84">
        <f t="shared" si="32"/>
        <v>0</v>
      </c>
      <c r="AI51" s="84">
        <f t="shared" si="32"/>
        <v>0</v>
      </c>
      <c r="AJ51" s="84">
        <f t="shared" si="32"/>
        <v>0</v>
      </c>
      <c r="AK51" s="84">
        <f t="shared" si="32"/>
        <v>0</v>
      </c>
      <c r="AL51" s="84">
        <f t="shared" si="32"/>
        <v>0</v>
      </c>
      <c r="AM51" s="84">
        <f t="shared" si="32"/>
        <v>0</v>
      </c>
      <c r="AN51" s="84">
        <f t="shared" si="32"/>
        <v>0</v>
      </c>
      <c r="AO51" s="84">
        <f t="shared" si="32"/>
        <v>0</v>
      </c>
      <c r="AP51" s="84">
        <f t="shared" si="32"/>
        <v>0</v>
      </c>
      <c r="AQ51" s="84">
        <f t="shared" si="32"/>
        <v>0</v>
      </c>
      <c r="AR51" s="84">
        <f t="shared" si="32"/>
        <v>0</v>
      </c>
      <c r="AS51" s="84">
        <f t="shared" si="32"/>
        <v>0</v>
      </c>
      <c r="AT51" s="84">
        <f t="shared" si="32"/>
        <v>0</v>
      </c>
      <c r="AU51" s="84">
        <f t="shared" si="32"/>
        <v>0</v>
      </c>
      <c r="AV51" s="84">
        <f t="shared" si="32"/>
        <v>0</v>
      </c>
      <c r="AW51" s="84">
        <f t="shared" si="32"/>
        <v>0</v>
      </c>
      <c r="AX51" s="84">
        <f t="shared" si="32"/>
        <v>0</v>
      </c>
      <c r="AY51" s="84">
        <f t="shared" si="32"/>
        <v>0</v>
      </c>
      <c r="AZ51" s="84">
        <f t="shared" si="32"/>
        <v>0</v>
      </c>
      <c r="BA51" s="84">
        <f t="shared" si="32"/>
        <v>0</v>
      </c>
      <c r="BB51" s="41"/>
      <c r="BC51" s="269">
        <f>+Q51-SUM(D51:P51)</f>
        <v>0</v>
      </c>
      <c r="BD51" s="269">
        <f>+Y51-SUM(R51:X51)</f>
        <v>0</v>
      </c>
      <c r="BE51" s="253">
        <f>+AA51-'E1'!Z51-'E2'!Q51-'E2'!Y51-'E2'!Z51</f>
        <v>0</v>
      </c>
      <c r="BF51" s="41"/>
      <c r="BG51" s="84">
        <f>+IF((D51&gt;'A3'!D69),111,0)</f>
        <v>0</v>
      </c>
      <c r="BH51" s="84">
        <f>+IF((E51&gt;'A3'!E69),111,0)</f>
        <v>0</v>
      </c>
      <c r="BI51" s="84">
        <f>+IF((F51&gt;'A3'!F69),111,0)</f>
        <v>0</v>
      </c>
      <c r="BJ51" s="84">
        <f>+IF((G51&gt;'A3'!G69),111,0)</f>
        <v>0</v>
      </c>
      <c r="BK51" s="84">
        <f>+IF((H51&gt;'A3'!H69),111,0)</f>
        <v>0</v>
      </c>
      <c r="BL51" s="84">
        <f>+IF((I51&gt;'A3'!I69),111,0)</f>
        <v>0</v>
      </c>
      <c r="BM51" s="84">
        <f>+IF((J51&gt;'A3'!J69),111,0)</f>
        <v>0</v>
      </c>
      <c r="BN51" s="84">
        <f>+IF((K51&gt;'A3'!K69),111,0)</f>
        <v>0</v>
      </c>
      <c r="BO51" s="84">
        <f>+IF((L51&gt;'A3'!L69),111,0)</f>
        <v>0</v>
      </c>
      <c r="BP51" s="84">
        <f>+IF((M51&gt;'A3'!M69),111,0)</f>
        <v>0</v>
      </c>
      <c r="BQ51" s="84">
        <f>+IF((N51&gt;'A3'!N69),111,0)</f>
        <v>0</v>
      </c>
      <c r="BR51" s="84">
        <f>+IF((O51&gt;'A3'!O69),111,0)</f>
        <v>0</v>
      </c>
      <c r="BS51" s="84">
        <f>+IF((P51&gt;'A3'!P69),111,0)</f>
        <v>0</v>
      </c>
      <c r="BT51" s="84">
        <f>+IF((Q51&gt;'A3'!Q69),111,0)</f>
        <v>0</v>
      </c>
      <c r="BU51" s="84">
        <f>+IF((R51&gt;'A3'!R69),111,0)</f>
        <v>0</v>
      </c>
      <c r="BV51" s="84">
        <f>+IF((S51&gt;'A3'!S69),111,0)</f>
        <v>0</v>
      </c>
      <c r="BW51" s="84">
        <f>+IF((T51&gt;'A3'!T69),111,0)</f>
        <v>0</v>
      </c>
      <c r="BX51" s="84">
        <f>+IF((U51&gt;'A3'!U69),111,0)</f>
        <v>0</v>
      </c>
      <c r="BY51" s="84">
        <f>+IF((V51&gt;'A3'!V69),111,0)</f>
        <v>0</v>
      </c>
      <c r="BZ51" s="84">
        <f>+IF((W51&gt;'A3'!W69),111,0)</f>
        <v>0</v>
      </c>
      <c r="CA51" s="84">
        <f>+IF((X51&gt;'A3'!X69),111,0)</f>
        <v>0</v>
      </c>
      <c r="CB51" s="84">
        <f>+IF((Y51&gt;'A3'!Y69),111,0)</f>
        <v>0</v>
      </c>
      <c r="CC51" s="84">
        <f>+IF((Z51&gt;'A3'!Z69),111,0)</f>
        <v>0</v>
      </c>
      <c r="CD51" s="84">
        <f>+IF((AA51&gt;'A3'!AA69),111,0)</f>
        <v>0</v>
      </c>
    </row>
    <row r="52" spans="2:82" s="88" customFormat="1" ht="17.100000000000001" customHeight="1">
      <c r="B52" s="318"/>
      <c r="C52" s="319" t="s">
        <v>175</v>
      </c>
      <c r="D52" s="328"/>
      <c r="E52" s="328"/>
      <c r="F52" s="328"/>
      <c r="G52" s="328"/>
      <c r="H52" s="328"/>
      <c r="I52" s="328"/>
      <c r="J52" s="328"/>
      <c r="K52" s="328"/>
      <c r="L52" s="328"/>
      <c r="M52" s="328"/>
      <c r="N52" s="328"/>
      <c r="O52" s="328"/>
      <c r="P52" s="328"/>
      <c r="Q52" s="326">
        <f>+SUM(D52:P52)</f>
        <v>0</v>
      </c>
      <c r="R52" s="328"/>
      <c r="S52" s="328"/>
      <c r="T52" s="328"/>
      <c r="U52" s="328"/>
      <c r="V52" s="328"/>
      <c r="W52" s="328"/>
      <c r="X52" s="328"/>
      <c r="Y52" s="326">
        <f>+SUM(R52:X52)</f>
        <v>0</v>
      </c>
      <c r="Z52" s="328"/>
      <c r="AA52" s="327">
        <f>+'E1'!Z52+'E2'!Q52+'E2'!Y52+'E2'!Z52</f>
        <v>0</v>
      </c>
      <c r="AB52" s="354"/>
      <c r="AC52" s="87"/>
      <c r="AD52" s="84">
        <f t="shared" ref="AD52:BA52" si="33">+IF((D52&gt;D50),111,0)</f>
        <v>0</v>
      </c>
      <c r="AE52" s="84">
        <f t="shared" si="33"/>
        <v>0</v>
      </c>
      <c r="AF52" s="84">
        <f t="shared" si="33"/>
        <v>0</v>
      </c>
      <c r="AG52" s="84">
        <f t="shared" si="33"/>
        <v>0</v>
      </c>
      <c r="AH52" s="84">
        <f t="shared" si="33"/>
        <v>0</v>
      </c>
      <c r="AI52" s="84">
        <f t="shared" si="33"/>
        <v>0</v>
      </c>
      <c r="AJ52" s="84">
        <f t="shared" si="33"/>
        <v>0</v>
      </c>
      <c r="AK52" s="84">
        <f t="shared" si="33"/>
        <v>0</v>
      </c>
      <c r="AL52" s="84">
        <f t="shared" si="33"/>
        <v>0</v>
      </c>
      <c r="AM52" s="84">
        <f t="shared" si="33"/>
        <v>0</v>
      </c>
      <c r="AN52" s="84">
        <f t="shared" si="33"/>
        <v>0</v>
      </c>
      <c r="AO52" s="84">
        <f t="shared" si="33"/>
        <v>0</v>
      </c>
      <c r="AP52" s="84">
        <f t="shared" si="33"/>
        <v>0</v>
      </c>
      <c r="AQ52" s="84">
        <f t="shared" si="33"/>
        <v>0</v>
      </c>
      <c r="AR52" s="84">
        <f t="shared" si="33"/>
        <v>0</v>
      </c>
      <c r="AS52" s="84">
        <f t="shared" si="33"/>
        <v>0</v>
      </c>
      <c r="AT52" s="84">
        <f t="shared" si="33"/>
        <v>0</v>
      </c>
      <c r="AU52" s="84">
        <f t="shared" si="33"/>
        <v>0</v>
      </c>
      <c r="AV52" s="84">
        <f t="shared" si="33"/>
        <v>0</v>
      </c>
      <c r="AW52" s="84">
        <f t="shared" si="33"/>
        <v>0</v>
      </c>
      <c r="AX52" s="84">
        <f t="shared" si="33"/>
        <v>0</v>
      </c>
      <c r="AY52" s="84">
        <f t="shared" si="33"/>
        <v>0</v>
      </c>
      <c r="AZ52" s="84">
        <f t="shared" si="33"/>
        <v>0</v>
      </c>
      <c r="BA52" s="84">
        <f t="shared" si="33"/>
        <v>0</v>
      </c>
      <c r="BB52" s="41"/>
      <c r="BC52" s="269">
        <f>+Q52-SUM(D52:P52)</f>
        <v>0</v>
      </c>
      <c r="BD52" s="269">
        <f>+Y52-SUM(R52:X52)</f>
        <v>0</v>
      </c>
      <c r="BE52" s="253">
        <f>+AA52-'E1'!Z52-'E2'!Q52-'E2'!Y52-'E2'!Z52</f>
        <v>0</v>
      </c>
      <c r="BF52" s="41"/>
      <c r="BG52" s="84">
        <f>+IF((D52&gt;'A3'!D70),111,0)</f>
        <v>0</v>
      </c>
      <c r="BH52" s="84">
        <f>+IF((E52&gt;'A3'!E70),111,0)</f>
        <v>0</v>
      </c>
      <c r="BI52" s="84">
        <f>+IF((F52&gt;'A3'!F70),111,0)</f>
        <v>0</v>
      </c>
      <c r="BJ52" s="84">
        <f>+IF((G52&gt;'A3'!G70),111,0)</f>
        <v>0</v>
      </c>
      <c r="BK52" s="84">
        <f>+IF((H52&gt;'A3'!H70),111,0)</f>
        <v>0</v>
      </c>
      <c r="BL52" s="84">
        <f>+IF((I52&gt;'A3'!I70),111,0)</f>
        <v>0</v>
      </c>
      <c r="BM52" s="84">
        <f>+IF((J52&gt;'A3'!J70),111,0)</f>
        <v>0</v>
      </c>
      <c r="BN52" s="84">
        <f>+IF((K52&gt;'A3'!K70),111,0)</f>
        <v>0</v>
      </c>
      <c r="BO52" s="84">
        <f>+IF((L52&gt;'A3'!L70),111,0)</f>
        <v>0</v>
      </c>
      <c r="BP52" s="84">
        <f>+IF((M52&gt;'A3'!M70),111,0)</f>
        <v>0</v>
      </c>
      <c r="BQ52" s="84">
        <f>+IF((N52&gt;'A3'!N70),111,0)</f>
        <v>0</v>
      </c>
      <c r="BR52" s="84">
        <f>+IF((O52&gt;'A3'!O70),111,0)</f>
        <v>0</v>
      </c>
      <c r="BS52" s="84">
        <f>+IF((P52&gt;'A3'!P70),111,0)</f>
        <v>0</v>
      </c>
      <c r="BT52" s="84">
        <f>+IF((Q52&gt;'A3'!Q70),111,0)</f>
        <v>0</v>
      </c>
      <c r="BU52" s="84">
        <f>+IF((R52&gt;'A3'!R70),111,0)</f>
        <v>0</v>
      </c>
      <c r="BV52" s="84">
        <f>+IF((S52&gt;'A3'!S70),111,0)</f>
        <v>0</v>
      </c>
      <c r="BW52" s="84">
        <f>+IF((T52&gt;'A3'!T70),111,0)</f>
        <v>0</v>
      </c>
      <c r="BX52" s="84">
        <f>+IF((U52&gt;'A3'!U70),111,0)</f>
        <v>0</v>
      </c>
      <c r="BY52" s="84">
        <f>+IF((V52&gt;'A3'!V70),111,0)</f>
        <v>0</v>
      </c>
      <c r="BZ52" s="84">
        <f>+IF((W52&gt;'A3'!W70),111,0)</f>
        <v>0</v>
      </c>
      <c r="CA52" s="84">
        <f>+IF((X52&gt;'A3'!X70),111,0)</f>
        <v>0</v>
      </c>
      <c r="CB52" s="84">
        <f>+IF((Y52&gt;'A3'!Y70),111,0)</f>
        <v>0</v>
      </c>
      <c r="CC52" s="84">
        <f>+IF((Z52&gt;'A3'!Z70),111,0)</f>
        <v>0</v>
      </c>
      <c r="CD52" s="84">
        <f>+IF((AA52&gt;'A3'!AA70),111,0)</f>
        <v>0</v>
      </c>
    </row>
    <row r="53" spans="2:82" s="40" customFormat="1" ht="20.100000000000001" customHeight="1">
      <c r="B53" s="449"/>
      <c r="C53" s="489" t="s">
        <v>67</v>
      </c>
      <c r="D53" s="324"/>
      <c r="E53" s="324"/>
      <c r="F53" s="324"/>
      <c r="G53" s="324"/>
      <c r="H53" s="324"/>
      <c r="I53" s="324"/>
      <c r="J53" s="324"/>
      <c r="K53" s="324"/>
      <c r="L53" s="324"/>
      <c r="M53" s="324"/>
      <c r="N53" s="324"/>
      <c r="O53" s="324"/>
      <c r="P53" s="324"/>
      <c r="Q53" s="325"/>
      <c r="R53" s="324"/>
      <c r="S53" s="324"/>
      <c r="T53" s="324"/>
      <c r="U53" s="324"/>
      <c r="V53" s="324"/>
      <c r="W53" s="324"/>
      <c r="X53" s="324"/>
      <c r="Y53" s="325"/>
      <c r="Z53" s="324"/>
      <c r="AA53" s="343"/>
      <c r="AB53" s="350"/>
      <c r="AC53" s="39"/>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268"/>
      <c r="BB53" s="96"/>
      <c r="BC53" s="269"/>
      <c r="BD53" s="269"/>
      <c r="BE53" s="253"/>
      <c r="BF53" s="96"/>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row>
    <row r="54" spans="2:82" s="36" customFormat="1" ht="17.100000000000001" customHeight="1">
      <c r="B54" s="445"/>
      <c r="C54" s="198" t="s">
        <v>69</v>
      </c>
      <c r="D54" s="320"/>
      <c r="E54" s="320"/>
      <c r="F54" s="320"/>
      <c r="G54" s="320"/>
      <c r="H54" s="320"/>
      <c r="I54" s="320"/>
      <c r="J54" s="320"/>
      <c r="K54" s="320"/>
      <c r="L54" s="320"/>
      <c r="M54" s="320"/>
      <c r="N54" s="320"/>
      <c r="O54" s="320"/>
      <c r="P54" s="320"/>
      <c r="Q54" s="357">
        <f>+SUM(D54:P54)</f>
        <v>0</v>
      </c>
      <c r="R54" s="320"/>
      <c r="S54" s="320"/>
      <c r="T54" s="320"/>
      <c r="U54" s="320"/>
      <c r="V54" s="320"/>
      <c r="W54" s="320"/>
      <c r="X54" s="320"/>
      <c r="Y54" s="357">
        <f>+SUM(R54:X54)</f>
        <v>0</v>
      </c>
      <c r="Z54" s="320"/>
      <c r="AA54" s="323">
        <f>+'E1'!Z54+'E2'!Q54+'E2'!Y54+'E2'!Z54</f>
        <v>0</v>
      </c>
      <c r="AB54" s="355"/>
      <c r="AC54" s="35"/>
      <c r="AD54" s="73">
        <f>+D50-SUM(D54:D56)</f>
        <v>0</v>
      </c>
      <c r="AE54" s="73">
        <f t="shared" ref="AE54:AZ54" si="34">+E50-SUM(E54:E56)</f>
        <v>0</v>
      </c>
      <c r="AF54" s="73">
        <f t="shared" si="34"/>
        <v>0</v>
      </c>
      <c r="AG54" s="73">
        <f t="shared" si="34"/>
        <v>0</v>
      </c>
      <c r="AH54" s="73">
        <f t="shared" si="34"/>
        <v>0</v>
      </c>
      <c r="AI54" s="73">
        <f t="shared" si="34"/>
        <v>0</v>
      </c>
      <c r="AJ54" s="73">
        <f t="shared" si="34"/>
        <v>0</v>
      </c>
      <c r="AK54" s="73">
        <f t="shared" si="34"/>
        <v>0</v>
      </c>
      <c r="AL54" s="73">
        <f t="shared" si="34"/>
        <v>0</v>
      </c>
      <c r="AM54" s="73">
        <f t="shared" si="34"/>
        <v>0</v>
      </c>
      <c r="AN54" s="73">
        <f t="shared" si="34"/>
        <v>0</v>
      </c>
      <c r="AO54" s="73">
        <f t="shared" si="34"/>
        <v>0</v>
      </c>
      <c r="AP54" s="73">
        <f t="shared" si="34"/>
        <v>0</v>
      </c>
      <c r="AQ54" s="73">
        <f t="shared" si="34"/>
        <v>0</v>
      </c>
      <c r="AR54" s="73">
        <f t="shared" si="34"/>
        <v>0</v>
      </c>
      <c r="AS54" s="73">
        <f t="shared" si="34"/>
        <v>0</v>
      </c>
      <c r="AT54" s="73">
        <f t="shared" si="34"/>
        <v>0</v>
      </c>
      <c r="AU54" s="73">
        <f t="shared" si="34"/>
        <v>0</v>
      </c>
      <c r="AV54" s="73">
        <f t="shared" si="34"/>
        <v>0</v>
      </c>
      <c r="AW54" s="73">
        <f t="shared" si="34"/>
        <v>0</v>
      </c>
      <c r="AX54" s="73">
        <f t="shared" si="34"/>
        <v>0</v>
      </c>
      <c r="AY54" s="73">
        <f t="shared" si="34"/>
        <v>0</v>
      </c>
      <c r="AZ54" s="73">
        <f t="shared" si="34"/>
        <v>0</v>
      </c>
      <c r="BA54" s="73">
        <f>+AA50-SUM(AA54:AA56)</f>
        <v>0</v>
      </c>
      <c r="BB54" s="41"/>
      <c r="BC54" s="269">
        <f>+Q54-SUM(D54:P54)</f>
        <v>0</v>
      </c>
      <c r="BD54" s="269">
        <f>+Y54-SUM(R54:X54)</f>
        <v>0</v>
      </c>
      <c r="BE54" s="253">
        <f>+AA54-'E1'!Z54-'E2'!Q54-'E2'!Y54-'E2'!Z54</f>
        <v>0</v>
      </c>
      <c r="BF54" s="41"/>
      <c r="BG54" s="73">
        <f>+IF((D54&gt;'A3'!D72),111,0)</f>
        <v>0</v>
      </c>
      <c r="BH54" s="73">
        <f>+IF((E54&gt;'A3'!E72),111,0)</f>
        <v>0</v>
      </c>
      <c r="BI54" s="73">
        <f>+IF((F54&gt;'A3'!F72),111,0)</f>
        <v>0</v>
      </c>
      <c r="BJ54" s="73">
        <f>+IF((G54&gt;'A3'!G72),111,0)</f>
        <v>0</v>
      </c>
      <c r="BK54" s="73">
        <f>+IF((H54&gt;'A3'!H72),111,0)</f>
        <v>0</v>
      </c>
      <c r="BL54" s="73">
        <f>+IF((I54&gt;'A3'!I72),111,0)</f>
        <v>0</v>
      </c>
      <c r="BM54" s="73">
        <f>+IF((J54&gt;'A3'!J72),111,0)</f>
        <v>0</v>
      </c>
      <c r="BN54" s="73">
        <f>+IF((K54&gt;'A3'!K72),111,0)</f>
        <v>0</v>
      </c>
      <c r="BO54" s="73">
        <f>+IF((L54&gt;'A3'!L72),111,0)</f>
        <v>0</v>
      </c>
      <c r="BP54" s="73">
        <f>+IF((M54&gt;'A3'!M72),111,0)</f>
        <v>0</v>
      </c>
      <c r="BQ54" s="73">
        <f>+IF((N54&gt;'A3'!N72),111,0)</f>
        <v>0</v>
      </c>
      <c r="BR54" s="73">
        <f>+IF((O54&gt;'A3'!O72),111,0)</f>
        <v>0</v>
      </c>
      <c r="BS54" s="73">
        <f>+IF((P54&gt;'A3'!P72),111,0)</f>
        <v>0</v>
      </c>
      <c r="BT54" s="73">
        <f>+IF((Q54&gt;'A3'!Q72),111,0)</f>
        <v>0</v>
      </c>
      <c r="BU54" s="73">
        <f>+IF((R54&gt;'A3'!R72),111,0)</f>
        <v>0</v>
      </c>
      <c r="BV54" s="73">
        <f>+IF((S54&gt;'A3'!S72),111,0)</f>
        <v>0</v>
      </c>
      <c r="BW54" s="73">
        <f>+IF((T54&gt;'A3'!T72),111,0)</f>
        <v>0</v>
      </c>
      <c r="BX54" s="73">
        <f>+IF((U54&gt;'A3'!U72),111,0)</f>
        <v>0</v>
      </c>
      <c r="BY54" s="73">
        <f>+IF((V54&gt;'A3'!V72),111,0)</f>
        <v>0</v>
      </c>
      <c r="BZ54" s="73">
        <f>+IF((W54&gt;'A3'!W72),111,0)</f>
        <v>0</v>
      </c>
      <c r="CA54" s="73">
        <f>+IF((X54&gt;'A3'!X72),111,0)</f>
        <v>0</v>
      </c>
      <c r="CB54" s="73">
        <f>+IF((Y54&gt;'A3'!Y72),111,0)</f>
        <v>0</v>
      </c>
      <c r="CC54" s="73">
        <f>+IF((Z54&gt;'A3'!Z72),111,0)</f>
        <v>0</v>
      </c>
      <c r="CD54" s="73">
        <f>+IF((AA54&gt;'A3'!AA72),111,0)</f>
        <v>0</v>
      </c>
    </row>
    <row r="55" spans="2:82" s="36" customFormat="1" ht="17.100000000000001" customHeight="1">
      <c r="B55" s="445"/>
      <c r="C55" s="198" t="s">
        <v>70</v>
      </c>
      <c r="D55" s="320"/>
      <c r="E55" s="320"/>
      <c r="F55" s="320"/>
      <c r="G55" s="320"/>
      <c r="H55" s="320"/>
      <c r="I55" s="320"/>
      <c r="J55" s="320"/>
      <c r="K55" s="320"/>
      <c r="L55" s="320"/>
      <c r="M55" s="320"/>
      <c r="N55" s="320"/>
      <c r="O55" s="320"/>
      <c r="P55" s="320"/>
      <c r="Q55" s="357">
        <f>+SUM(D55:P55)</f>
        <v>0</v>
      </c>
      <c r="R55" s="320"/>
      <c r="S55" s="320"/>
      <c r="T55" s="320"/>
      <c r="U55" s="320"/>
      <c r="V55" s="320"/>
      <c r="W55" s="320"/>
      <c r="X55" s="320"/>
      <c r="Y55" s="357">
        <f>+SUM(R55:X55)</f>
        <v>0</v>
      </c>
      <c r="Z55" s="320"/>
      <c r="AA55" s="323">
        <f>+'E1'!Z55+'E2'!Q55+'E2'!Y55+'E2'!Z55</f>
        <v>0</v>
      </c>
      <c r="AB55" s="355"/>
      <c r="AC55" s="35"/>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268"/>
      <c r="BB55" s="41"/>
      <c r="BC55" s="269">
        <f>+Q55-SUM(D55:P55)</f>
        <v>0</v>
      </c>
      <c r="BD55" s="269">
        <f>+Y55-SUM(R55:X55)</f>
        <v>0</v>
      </c>
      <c r="BE55" s="253">
        <f>+AA55-'E1'!Z55-'E2'!Q55-'E2'!Y55-'E2'!Z55</f>
        <v>0</v>
      </c>
      <c r="BF55" s="41"/>
      <c r="BG55" s="73">
        <f>+IF((D55&gt;'A3'!D73),111,0)</f>
        <v>0</v>
      </c>
      <c r="BH55" s="73">
        <f>+IF((E55&gt;'A3'!E73),111,0)</f>
        <v>0</v>
      </c>
      <c r="BI55" s="73">
        <f>+IF((F55&gt;'A3'!F73),111,0)</f>
        <v>0</v>
      </c>
      <c r="BJ55" s="73">
        <f>+IF((G55&gt;'A3'!G73),111,0)</f>
        <v>0</v>
      </c>
      <c r="BK55" s="73">
        <f>+IF((H55&gt;'A3'!H73),111,0)</f>
        <v>0</v>
      </c>
      <c r="BL55" s="73">
        <f>+IF((I55&gt;'A3'!I73),111,0)</f>
        <v>0</v>
      </c>
      <c r="BM55" s="73">
        <f>+IF((J55&gt;'A3'!J73),111,0)</f>
        <v>0</v>
      </c>
      <c r="BN55" s="73">
        <f>+IF((K55&gt;'A3'!K73),111,0)</f>
        <v>0</v>
      </c>
      <c r="BO55" s="73">
        <f>+IF((L55&gt;'A3'!L73),111,0)</f>
        <v>0</v>
      </c>
      <c r="BP55" s="73">
        <f>+IF((M55&gt;'A3'!M73),111,0)</f>
        <v>0</v>
      </c>
      <c r="BQ55" s="73">
        <f>+IF((N55&gt;'A3'!N73),111,0)</f>
        <v>0</v>
      </c>
      <c r="BR55" s="73">
        <f>+IF((O55&gt;'A3'!O73),111,0)</f>
        <v>0</v>
      </c>
      <c r="BS55" s="73">
        <f>+IF((P55&gt;'A3'!P73),111,0)</f>
        <v>0</v>
      </c>
      <c r="BT55" s="73">
        <f>+IF((Q55&gt;'A3'!Q73),111,0)</f>
        <v>0</v>
      </c>
      <c r="BU55" s="73">
        <f>+IF((R55&gt;'A3'!R73),111,0)</f>
        <v>0</v>
      </c>
      <c r="BV55" s="73">
        <f>+IF((S55&gt;'A3'!S73),111,0)</f>
        <v>0</v>
      </c>
      <c r="BW55" s="73">
        <f>+IF((T55&gt;'A3'!T73),111,0)</f>
        <v>0</v>
      </c>
      <c r="BX55" s="73">
        <f>+IF((U55&gt;'A3'!U73),111,0)</f>
        <v>0</v>
      </c>
      <c r="BY55" s="73">
        <f>+IF((V55&gt;'A3'!V73),111,0)</f>
        <v>0</v>
      </c>
      <c r="BZ55" s="73">
        <f>+IF((W55&gt;'A3'!W73),111,0)</f>
        <v>0</v>
      </c>
      <c r="CA55" s="73">
        <f>+IF((X55&gt;'A3'!X73),111,0)</f>
        <v>0</v>
      </c>
      <c r="CB55" s="73">
        <f>+IF((Y55&gt;'A3'!Y73),111,0)</f>
        <v>0</v>
      </c>
      <c r="CC55" s="73">
        <f>+IF((Z55&gt;'A3'!Z73),111,0)</f>
        <v>0</v>
      </c>
      <c r="CD55" s="73">
        <f>+IF((AA55&gt;'A3'!AA73),111,0)</f>
        <v>0</v>
      </c>
    </row>
    <row r="56" spans="2:82" s="36" customFormat="1" ht="17.100000000000001" customHeight="1">
      <c r="B56" s="444"/>
      <c r="C56" s="198" t="s">
        <v>71</v>
      </c>
      <c r="D56" s="320"/>
      <c r="E56" s="320"/>
      <c r="F56" s="320"/>
      <c r="G56" s="320"/>
      <c r="H56" s="320"/>
      <c r="I56" s="320"/>
      <c r="J56" s="320"/>
      <c r="K56" s="320"/>
      <c r="L56" s="320"/>
      <c r="M56" s="320"/>
      <c r="N56" s="320"/>
      <c r="O56" s="320"/>
      <c r="P56" s="320"/>
      <c r="Q56" s="357">
        <f>+SUM(D56:P56)</f>
        <v>0</v>
      </c>
      <c r="R56" s="320"/>
      <c r="S56" s="320"/>
      <c r="T56" s="320"/>
      <c r="U56" s="320"/>
      <c r="V56" s="320"/>
      <c r="W56" s="320"/>
      <c r="X56" s="320"/>
      <c r="Y56" s="357">
        <f>+SUM(R56:X56)</f>
        <v>0</v>
      </c>
      <c r="Z56" s="320"/>
      <c r="AA56" s="323">
        <f>+'E1'!Z56+'E2'!Q56+'E2'!Y56+'E2'!Z56</f>
        <v>0</v>
      </c>
      <c r="AB56" s="355"/>
      <c r="AC56" s="35"/>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268"/>
      <c r="BB56" s="41"/>
      <c r="BC56" s="269">
        <f>+Q56-SUM(D56:P56)</f>
        <v>0</v>
      </c>
      <c r="BD56" s="269">
        <f>+Y56-SUM(R56:X56)</f>
        <v>0</v>
      </c>
      <c r="BE56" s="253">
        <f>+AA56-'E1'!Z56-'E2'!Q56-'E2'!Y56-'E2'!Z56</f>
        <v>0</v>
      </c>
      <c r="BF56" s="41"/>
      <c r="BG56" s="73">
        <f>+IF((D56&gt;'A3'!D74),111,0)</f>
        <v>0</v>
      </c>
      <c r="BH56" s="73">
        <f>+IF((E56&gt;'A3'!E74),111,0)</f>
        <v>0</v>
      </c>
      <c r="BI56" s="73">
        <f>+IF((F56&gt;'A3'!F74),111,0)</f>
        <v>0</v>
      </c>
      <c r="BJ56" s="73">
        <f>+IF((G56&gt;'A3'!G74),111,0)</f>
        <v>0</v>
      </c>
      <c r="BK56" s="73">
        <f>+IF((H56&gt;'A3'!H74),111,0)</f>
        <v>0</v>
      </c>
      <c r="BL56" s="73">
        <f>+IF((I56&gt;'A3'!I74),111,0)</f>
        <v>0</v>
      </c>
      <c r="BM56" s="73">
        <f>+IF((J56&gt;'A3'!J74),111,0)</f>
        <v>0</v>
      </c>
      <c r="BN56" s="73">
        <f>+IF((K56&gt;'A3'!K74),111,0)</f>
        <v>0</v>
      </c>
      <c r="BO56" s="73">
        <f>+IF((L56&gt;'A3'!L74),111,0)</f>
        <v>0</v>
      </c>
      <c r="BP56" s="73">
        <f>+IF((M56&gt;'A3'!M74),111,0)</f>
        <v>0</v>
      </c>
      <c r="BQ56" s="73">
        <f>+IF((N56&gt;'A3'!N74),111,0)</f>
        <v>0</v>
      </c>
      <c r="BR56" s="73">
        <f>+IF((O56&gt;'A3'!O74),111,0)</f>
        <v>0</v>
      </c>
      <c r="BS56" s="73">
        <f>+IF((P56&gt;'A3'!P74),111,0)</f>
        <v>0</v>
      </c>
      <c r="BT56" s="73">
        <f>+IF((Q56&gt;'A3'!Q74),111,0)</f>
        <v>0</v>
      </c>
      <c r="BU56" s="73">
        <f>+IF((R56&gt;'A3'!R74),111,0)</f>
        <v>0</v>
      </c>
      <c r="BV56" s="73">
        <f>+IF((S56&gt;'A3'!S74),111,0)</f>
        <v>0</v>
      </c>
      <c r="BW56" s="73">
        <f>+IF((T56&gt;'A3'!T74),111,0)</f>
        <v>0</v>
      </c>
      <c r="BX56" s="73">
        <f>+IF((U56&gt;'A3'!U74),111,0)</f>
        <v>0</v>
      </c>
      <c r="BY56" s="73">
        <f>+IF((V56&gt;'A3'!V74),111,0)</f>
        <v>0</v>
      </c>
      <c r="BZ56" s="73">
        <f>+IF((W56&gt;'A3'!W74),111,0)</f>
        <v>0</v>
      </c>
      <c r="CA56" s="73">
        <f>+IF((X56&gt;'A3'!X74),111,0)</f>
        <v>0</v>
      </c>
      <c r="CB56" s="73">
        <f>+IF((Y56&gt;'A3'!Y74),111,0)</f>
        <v>0</v>
      </c>
      <c r="CC56" s="73">
        <f>+IF((Z56&gt;'A3'!Z74),111,0)</f>
        <v>0</v>
      </c>
      <c r="CD56" s="73">
        <f>+IF((AA56&gt;'A3'!AA74),111,0)</f>
        <v>0</v>
      </c>
    </row>
    <row r="57" spans="2:82" s="97" customFormat="1" ht="30" customHeight="1">
      <c r="B57" s="450"/>
      <c r="C57" s="202" t="s">
        <v>149</v>
      </c>
      <c r="D57" s="320"/>
      <c r="E57" s="320"/>
      <c r="F57" s="320"/>
      <c r="G57" s="320"/>
      <c r="H57" s="320"/>
      <c r="I57" s="320"/>
      <c r="J57" s="329"/>
      <c r="K57" s="329"/>
      <c r="L57" s="329"/>
      <c r="M57" s="329"/>
      <c r="N57" s="329"/>
      <c r="O57" s="329"/>
      <c r="P57" s="329"/>
      <c r="Q57" s="335"/>
      <c r="R57" s="329"/>
      <c r="S57" s="329"/>
      <c r="T57" s="329"/>
      <c r="U57" s="329"/>
      <c r="V57" s="329"/>
      <c r="W57" s="329"/>
      <c r="X57" s="329"/>
      <c r="Y57" s="335"/>
      <c r="Z57" s="329"/>
      <c r="AA57" s="332"/>
      <c r="AB57" s="350"/>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268"/>
      <c r="BB57" s="41"/>
      <c r="BC57" s="269"/>
      <c r="BD57" s="269"/>
      <c r="BE57" s="253"/>
      <c r="BF57" s="41"/>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row>
    <row r="58" spans="2:82" s="36" customFormat="1" ht="17.100000000000001" customHeight="1">
      <c r="B58" s="444"/>
      <c r="C58" s="183" t="s">
        <v>10</v>
      </c>
      <c r="D58" s="320"/>
      <c r="E58" s="320"/>
      <c r="F58" s="320"/>
      <c r="G58" s="320"/>
      <c r="H58" s="320"/>
      <c r="I58" s="320"/>
      <c r="J58" s="320"/>
      <c r="K58" s="320"/>
      <c r="L58" s="320"/>
      <c r="M58" s="320"/>
      <c r="N58" s="320"/>
      <c r="O58" s="320"/>
      <c r="P58" s="320"/>
      <c r="Q58" s="338">
        <f>+SUM(D58:P58)</f>
        <v>0</v>
      </c>
      <c r="R58" s="320"/>
      <c r="S58" s="320"/>
      <c r="T58" s="320"/>
      <c r="U58" s="320"/>
      <c r="V58" s="320"/>
      <c r="W58" s="320"/>
      <c r="X58" s="320"/>
      <c r="Y58" s="338">
        <f>+SUM(R58:X58)</f>
        <v>0</v>
      </c>
      <c r="Z58" s="320"/>
      <c r="AA58" s="323">
        <f>+'E1'!Z58+'E2'!Q58+'E2'!Y58+'E2'!Z58</f>
        <v>0</v>
      </c>
      <c r="AB58" s="351"/>
      <c r="AC58" s="35"/>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C58" s="73">
        <f>+Q58-SUM(D58:P58)</f>
        <v>0</v>
      </c>
      <c r="BD58" s="73">
        <f>+Y58-SUM(R58:X58)</f>
        <v>0</v>
      </c>
      <c r="BE58" s="73">
        <f>+AA58-'E1'!Z58-'E2'!Q58-'E2'!Y58-'E2'!Z58</f>
        <v>0</v>
      </c>
      <c r="BG58" s="73">
        <f>+IF(OR((D58&gt;'A3'!D76),(D58&lt;'A3'!D77)),111,0)</f>
        <v>0</v>
      </c>
      <c r="BH58" s="73">
        <f>+IF(OR((E58&gt;'A3'!E76),(E58&lt;'A3'!E77)),111,0)</f>
        <v>0</v>
      </c>
      <c r="BI58" s="73">
        <f>+IF(OR((F58&gt;'A3'!F76),(F58&lt;'A3'!F77)),111,0)</f>
        <v>0</v>
      </c>
      <c r="BJ58" s="73">
        <f>+IF(OR((G58&gt;'A3'!G76),(G58&lt;'A3'!G77)),111,0)</f>
        <v>0</v>
      </c>
      <c r="BK58" s="73">
        <f>+IF(OR((H58&gt;'A3'!H76),(H58&lt;'A3'!H77)),111,0)</f>
        <v>0</v>
      </c>
      <c r="BL58" s="73">
        <f>+IF(OR((I58&gt;'A3'!I76),(I58&lt;'A3'!I77)),111,0)</f>
        <v>0</v>
      </c>
      <c r="BM58" s="73">
        <f>+IF(OR((J58&gt;'A3'!J76),(J58&lt;'A3'!J77)),111,0)</f>
        <v>0</v>
      </c>
      <c r="BN58" s="73">
        <f>+IF(OR((K58&gt;'A3'!K76),(K58&lt;'A3'!K77)),111,0)</f>
        <v>0</v>
      </c>
      <c r="BO58" s="73">
        <f>+IF(OR((L58&gt;'A3'!L76),(L58&lt;'A3'!L77)),111,0)</f>
        <v>0</v>
      </c>
      <c r="BP58" s="73">
        <f>+IF(OR((M58&gt;'A3'!M76),(M58&lt;'A3'!M77)),111,0)</f>
        <v>0</v>
      </c>
      <c r="BQ58" s="73">
        <f>+IF(OR((N58&gt;'A3'!N76),(N58&lt;'A3'!N77)),111,0)</f>
        <v>0</v>
      </c>
      <c r="BR58" s="73">
        <f>+IF(OR((O58&gt;'A3'!O76),(O58&lt;'A3'!O77)),111,0)</f>
        <v>0</v>
      </c>
      <c r="BS58" s="73">
        <f>+IF(OR((P58&gt;'A3'!P76),(P58&lt;'A3'!P77)),111,0)</f>
        <v>0</v>
      </c>
      <c r="BT58" s="73">
        <f>+IF(OR((Q58&gt;'A3'!Q76),(Q58&lt;'A3'!Q77)),111,0)</f>
        <v>0</v>
      </c>
      <c r="BU58" s="73">
        <f>+IF(OR((R58&gt;'A3'!R76),(R58&lt;'A3'!R77)),111,0)</f>
        <v>0</v>
      </c>
      <c r="BV58" s="73">
        <f>+IF(OR((S58&gt;'A3'!S76),(S58&lt;'A3'!S77)),111,0)</f>
        <v>0</v>
      </c>
      <c r="BW58" s="73">
        <f>+IF(OR((T58&gt;'A3'!T76),(T58&lt;'A3'!T77)),111,0)</f>
        <v>0</v>
      </c>
      <c r="BX58" s="73">
        <f>+IF(OR((U58&gt;'A3'!U76),(U58&lt;'A3'!U77)),111,0)</f>
        <v>0</v>
      </c>
      <c r="BY58" s="73">
        <f>+IF(OR((V58&gt;'A3'!V76),(V58&lt;'A3'!V77)),111,0)</f>
        <v>0</v>
      </c>
      <c r="BZ58" s="73">
        <f>+IF(OR((W58&gt;'A3'!W76),(W58&lt;'A3'!W77)),111,0)</f>
        <v>0</v>
      </c>
      <c r="CA58" s="73">
        <f>+IF(OR((X58&gt;'A3'!X76),(X58&lt;'A3'!X77)),111,0)</f>
        <v>0</v>
      </c>
      <c r="CB58" s="73">
        <f>+IF(OR((Y58&gt;'A3'!Y76),(Y58&lt;'A3'!Y77)),111,0)</f>
        <v>0</v>
      </c>
      <c r="CC58" s="73">
        <f>+IF(OR((Z58&gt;'A3'!Z76),(Z58&lt;'A3'!Z77)),111,0)</f>
        <v>0</v>
      </c>
      <c r="CD58" s="73">
        <f>+IF(OR((AA58&gt;'A3'!AA76),(AA58&lt;'A3'!AA77)),111,0)</f>
        <v>0</v>
      </c>
    </row>
    <row r="59" spans="2:82" s="36" customFormat="1" ht="17.100000000000001" customHeight="1">
      <c r="B59" s="444"/>
      <c r="C59" s="183" t="s">
        <v>11</v>
      </c>
      <c r="D59" s="320"/>
      <c r="E59" s="320"/>
      <c r="F59" s="320"/>
      <c r="G59" s="320"/>
      <c r="H59" s="320"/>
      <c r="I59" s="320"/>
      <c r="J59" s="320"/>
      <c r="K59" s="320"/>
      <c r="L59" s="320"/>
      <c r="M59" s="320"/>
      <c r="N59" s="320"/>
      <c r="O59" s="320"/>
      <c r="P59" s="320"/>
      <c r="Q59" s="357">
        <f t="shared" ref="Q59:Q67" si="35">+SUM(D59:P59)</f>
        <v>0</v>
      </c>
      <c r="R59" s="320"/>
      <c r="S59" s="320"/>
      <c r="T59" s="320"/>
      <c r="U59" s="320"/>
      <c r="V59" s="320"/>
      <c r="W59" s="320"/>
      <c r="X59" s="320"/>
      <c r="Y59" s="357">
        <f t="shared" ref="Y59:Y67" si="36">+SUM(R59:X59)</f>
        <v>0</v>
      </c>
      <c r="Z59" s="320"/>
      <c r="AA59" s="323">
        <f>+'E1'!Z59+'E2'!Q59+'E2'!Y59+'E2'!Z59</f>
        <v>0</v>
      </c>
      <c r="AB59" s="351"/>
      <c r="AC59" s="35"/>
      <c r="AD59" s="73">
        <f t="shared" ref="AD59:BA59" si="37">+D59-SUM(D60:D65)</f>
        <v>0</v>
      </c>
      <c r="AE59" s="73">
        <f t="shared" si="37"/>
        <v>0</v>
      </c>
      <c r="AF59" s="73">
        <f t="shared" si="37"/>
        <v>0</v>
      </c>
      <c r="AG59" s="73">
        <f t="shared" si="37"/>
        <v>0</v>
      </c>
      <c r="AH59" s="73">
        <f t="shared" si="37"/>
        <v>0</v>
      </c>
      <c r="AI59" s="73">
        <f t="shared" si="37"/>
        <v>0</v>
      </c>
      <c r="AJ59" s="73">
        <f t="shared" si="37"/>
        <v>0</v>
      </c>
      <c r="AK59" s="73">
        <f t="shared" si="37"/>
        <v>0</v>
      </c>
      <c r="AL59" s="73">
        <f t="shared" si="37"/>
        <v>0</v>
      </c>
      <c r="AM59" s="73">
        <f t="shared" si="37"/>
        <v>0</v>
      </c>
      <c r="AN59" s="73">
        <f t="shared" si="37"/>
        <v>0</v>
      </c>
      <c r="AO59" s="73">
        <f t="shared" si="37"/>
        <v>0</v>
      </c>
      <c r="AP59" s="73">
        <f t="shared" si="37"/>
        <v>0</v>
      </c>
      <c r="AQ59" s="73">
        <f t="shared" si="37"/>
        <v>0</v>
      </c>
      <c r="AR59" s="73">
        <f t="shared" si="37"/>
        <v>0</v>
      </c>
      <c r="AS59" s="73">
        <f t="shared" si="37"/>
        <v>0</v>
      </c>
      <c r="AT59" s="73">
        <f t="shared" si="37"/>
        <v>0</v>
      </c>
      <c r="AU59" s="73">
        <f t="shared" si="37"/>
        <v>0</v>
      </c>
      <c r="AV59" s="73">
        <f t="shared" si="37"/>
        <v>0</v>
      </c>
      <c r="AW59" s="73">
        <f t="shared" si="37"/>
        <v>0</v>
      </c>
      <c r="AX59" s="73">
        <f t="shared" si="37"/>
        <v>0</v>
      </c>
      <c r="AY59" s="73">
        <f t="shared" si="37"/>
        <v>0</v>
      </c>
      <c r="AZ59" s="73">
        <f t="shared" si="37"/>
        <v>0</v>
      </c>
      <c r="BA59" s="73">
        <f t="shared" si="37"/>
        <v>0</v>
      </c>
      <c r="BC59" s="73">
        <f t="shared" ref="BC59:BC64" si="38">+Q59-SUM(D59:P59)</f>
        <v>0</v>
      </c>
      <c r="BD59" s="72">
        <f t="shared" ref="BD59:BD64" si="39">+Y59-SUM(R59:X59)</f>
        <v>0</v>
      </c>
      <c r="BE59" s="73">
        <f>+AA59-'E1'!Z59-'E2'!Q59-'E2'!Y59-'E2'!Z59</f>
        <v>0</v>
      </c>
      <c r="BG59" s="73">
        <f>+IF(OR((D59&gt;'A3'!D79),(D59&lt;'A3'!D80)),111,0)</f>
        <v>0</v>
      </c>
      <c r="BH59" s="73">
        <f>+IF(OR((E59&gt;'A3'!E79),(E59&lt;'A3'!E80)),111,0)</f>
        <v>0</v>
      </c>
      <c r="BI59" s="73">
        <f>+IF(OR((F59&gt;'A3'!F79),(F59&lt;'A3'!F80)),111,0)</f>
        <v>0</v>
      </c>
      <c r="BJ59" s="73">
        <f>+IF(OR((G59&gt;'A3'!G79),(G59&lt;'A3'!G80)),111,0)</f>
        <v>0</v>
      </c>
      <c r="BK59" s="73">
        <f>+IF(OR((H59&gt;'A3'!H79),(H59&lt;'A3'!H80)),111,0)</f>
        <v>0</v>
      </c>
      <c r="BL59" s="73">
        <f>+IF(OR((I59&gt;'A3'!I79),(I59&lt;'A3'!I80)),111,0)</f>
        <v>0</v>
      </c>
      <c r="BM59" s="73">
        <f>+IF(OR((J59&gt;'A3'!J79),(J59&lt;'A3'!J80)),111,0)</f>
        <v>0</v>
      </c>
      <c r="BN59" s="73">
        <f>+IF(OR((K59&gt;'A3'!K79),(K59&lt;'A3'!K80)),111,0)</f>
        <v>0</v>
      </c>
      <c r="BO59" s="73">
        <f>+IF(OR((L59&gt;'A3'!L79),(L59&lt;'A3'!L80)),111,0)</f>
        <v>0</v>
      </c>
      <c r="BP59" s="73">
        <f>+IF(OR((M59&gt;'A3'!M79),(M59&lt;'A3'!M80)),111,0)</f>
        <v>0</v>
      </c>
      <c r="BQ59" s="73">
        <f>+IF(OR((N59&gt;'A3'!N79),(N59&lt;'A3'!N80)),111,0)</f>
        <v>0</v>
      </c>
      <c r="BR59" s="73">
        <f>+IF(OR((O59&gt;'A3'!O79),(O59&lt;'A3'!O80)),111,0)</f>
        <v>0</v>
      </c>
      <c r="BS59" s="73">
        <f>+IF(OR((P59&gt;'A3'!P79),(P59&lt;'A3'!P80)),111,0)</f>
        <v>0</v>
      </c>
      <c r="BT59" s="73">
        <f>+IF(OR((Q59&gt;'A3'!Q79),(Q59&lt;'A3'!Q80)),111,0)</f>
        <v>0</v>
      </c>
      <c r="BU59" s="73">
        <f>+IF(OR((R59&gt;'A3'!R79),(R59&lt;'A3'!R80)),111,0)</f>
        <v>0</v>
      </c>
      <c r="BV59" s="73">
        <f>+IF(OR((S59&gt;'A3'!S79),(S59&lt;'A3'!S80)),111,0)</f>
        <v>0</v>
      </c>
      <c r="BW59" s="73">
        <f>+IF(OR((T59&gt;'A3'!T79),(T59&lt;'A3'!T80)),111,0)</f>
        <v>0</v>
      </c>
      <c r="BX59" s="73">
        <f>+IF(OR((U59&gt;'A3'!U79),(U59&lt;'A3'!U80)),111,0)</f>
        <v>0</v>
      </c>
      <c r="BY59" s="73">
        <f>+IF(OR((V59&gt;'A3'!V79),(V59&lt;'A3'!V80)),111,0)</f>
        <v>0</v>
      </c>
      <c r="BZ59" s="73">
        <f>+IF(OR((W59&gt;'A3'!W79),(W59&lt;'A3'!W80)),111,0)</f>
        <v>0</v>
      </c>
      <c r="CA59" s="73">
        <f>+IF(OR((X59&gt;'A3'!X79),(X59&lt;'A3'!X80)),111,0)</f>
        <v>0</v>
      </c>
      <c r="CB59" s="73">
        <f>+IF(OR((Y59&gt;'A3'!Y79),(Y59&lt;'A3'!Y80)),111,0)</f>
        <v>0</v>
      </c>
      <c r="CC59" s="73">
        <f>+IF(OR((Z59&gt;'A3'!Z79),(Z59&lt;'A3'!Z80)),111,0)</f>
        <v>0</v>
      </c>
      <c r="CD59" s="73">
        <f>+IF(OR((AA59&gt;'A3'!AA79),(AA59&lt;'A3'!AA80)),111,0)</f>
        <v>111</v>
      </c>
    </row>
    <row r="60" spans="2:82" s="40" customFormat="1" ht="17.100000000000001" customHeight="1">
      <c r="B60" s="446"/>
      <c r="C60" s="447" t="s">
        <v>105</v>
      </c>
      <c r="D60" s="324"/>
      <c r="E60" s="324"/>
      <c r="F60" s="324"/>
      <c r="G60" s="324"/>
      <c r="H60" s="324"/>
      <c r="I60" s="324"/>
      <c r="J60" s="324"/>
      <c r="K60" s="324"/>
      <c r="L60" s="324"/>
      <c r="M60" s="324"/>
      <c r="N60" s="324"/>
      <c r="O60" s="324"/>
      <c r="P60" s="324"/>
      <c r="Q60" s="325">
        <f t="shared" si="35"/>
        <v>0</v>
      </c>
      <c r="R60" s="324"/>
      <c r="S60" s="324"/>
      <c r="T60" s="324"/>
      <c r="U60" s="324"/>
      <c r="V60" s="324"/>
      <c r="W60" s="324"/>
      <c r="X60" s="324"/>
      <c r="Y60" s="325">
        <f t="shared" si="36"/>
        <v>0</v>
      </c>
      <c r="Z60" s="324"/>
      <c r="AA60" s="323">
        <f>+'E1'!Z60+'E2'!Q60+'E2'!Y60+'E2'!Z60</f>
        <v>0</v>
      </c>
      <c r="AB60" s="352"/>
      <c r="AC60" s="39"/>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C60" s="75">
        <f t="shared" si="38"/>
        <v>0</v>
      </c>
      <c r="BD60" s="253">
        <f t="shared" si="39"/>
        <v>0</v>
      </c>
      <c r="BE60" s="75">
        <f>+AA60-'E1'!Z60-'E2'!Q60-'E2'!Y60-'E2'!Z60</f>
        <v>0</v>
      </c>
      <c r="BG60" s="75">
        <f>+IF((D60&gt;'A3'!D82),111,0)</f>
        <v>0</v>
      </c>
      <c r="BH60" s="75">
        <f>+IF((E60&gt;'A3'!E82),111,0)</f>
        <v>0</v>
      </c>
      <c r="BI60" s="75">
        <f>+IF((F60&gt;'A3'!F82),111,0)</f>
        <v>0</v>
      </c>
      <c r="BJ60" s="75">
        <f>+IF((G60&gt;'A3'!G82),111,0)</f>
        <v>0</v>
      </c>
      <c r="BK60" s="75">
        <f>+IF((H60&gt;'A3'!H82),111,0)</f>
        <v>0</v>
      </c>
      <c r="BL60" s="75">
        <f>+IF((I60&gt;'A3'!I82),111,0)</f>
        <v>0</v>
      </c>
      <c r="BM60" s="75">
        <f>+IF((J60&gt;'A3'!J82),111,0)</f>
        <v>0</v>
      </c>
      <c r="BN60" s="75">
        <f>+IF((K60&gt;'A3'!K82),111,0)</f>
        <v>0</v>
      </c>
      <c r="BO60" s="75">
        <f>+IF((L60&gt;'A3'!L82),111,0)</f>
        <v>0</v>
      </c>
      <c r="BP60" s="75">
        <f>+IF((M60&gt;'A3'!M82),111,0)</f>
        <v>0</v>
      </c>
      <c r="BQ60" s="75">
        <f>+IF((N60&gt;'A3'!N82),111,0)</f>
        <v>0</v>
      </c>
      <c r="BR60" s="75">
        <f>+IF((O60&gt;'A3'!O82),111,0)</f>
        <v>0</v>
      </c>
      <c r="BS60" s="75">
        <f>+IF((P60&gt;'A3'!P82),111,0)</f>
        <v>0</v>
      </c>
      <c r="BT60" s="75">
        <f>+IF((Q60&gt;'A3'!Q82),111,0)</f>
        <v>0</v>
      </c>
      <c r="BU60" s="75">
        <f>+IF((R60&gt;'A3'!R82),111,0)</f>
        <v>0</v>
      </c>
      <c r="BV60" s="75">
        <f>+IF((S60&gt;'A3'!S82),111,0)</f>
        <v>0</v>
      </c>
      <c r="BW60" s="75">
        <f>+IF((T60&gt;'A3'!T82),111,0)</f>
        <v>0</v>
      </c>
      <c r="BX60" s="75">
        <f>+IF((U60&gt;'A3'!U82),111,0)</f>
        <v>0</v>
      </c>
      <c r="BY60" s="75">
        <f>+IF((V60&gt;'A3'!V82),111,0)</f>
        <v>0</v>
      </c>
      <c r="BZ60" s="75">
        <f>+IF((W60&gt;'A3'!W82),111,0)</f>
        <v>0</v>
      </c>
      <c r="CA60" s="75">
        <f>+IF((X60&gt;'A3'!X82),111,0)</f>
        <v>0</v>
      </c>
      <c r="CB60" s="75">
        <f>+IF((Y60&gt;'A3'!Y82),111,0)</f>
        <v>0</v>
      </c>
      <c r="CC60" s="75">
        <f>+IF((Z60&gt;'A3'!Z82),111,0)</f>
        <v>0</v>
      </c>
      <c r="CD60" s="75">
        <f>+IF((AA60&gt;'A3'!AA82),111,0)</f>
        <v>0</v>
      </c>
    </row>
    <row r="61" spans="2:82" s="36" customFormat="1" ht="17.100000000000001" customHeight="1">
      <c r="B61" s="445"/>
      <c r="C61" s="198" t="s">
        <v>75</v>
      </c>
      <c r="D61" s="320"/>
      <c r="E61" s="320"/>
      <c r="F61" s="320"/>
      <c r="G61" s="320"/>
      <c r="H61" s="320"/>
      <c r="I61" s="320"/>
      <c r="J61" s="320"/>
      <c r="K61" s="320"/>
      <c r="L61" s="320"/>
      <c r="M61" s="320"/>
      <c r="N61" s="320"/>
      <c r="O61" s="320"/>
      <c r="P61" s="320"/>
      <c r="Q61" s="357">
        <f t="shared" si="35"/>
        <v>0</v>
      </c>
      <c r="R61" s="320"/>
      <c r="S61" s="320"/>
      <c r="T61" s="320"/>
      <c r="U61" s="320"/>
      <c r="V61" s="320"/>
      <c r="W61" s="320"/>
      <c r="X61" s="320"/>
      <c r="Y61" s="357">
        <f t="shared" si="36"/>
        <v>0</v>
      </c>
      <c r="Z61" s="320"/>
      <c r="AA61" s="323">
        <f>+'E1'!Z61+'E2'!Q61+'E2'!Y61+'E2'!Z61</f>
        <v>0</v>
      </c>
      <c r="AB61" s="351"/>
      <c r="AC61" s="35"/>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C61" s="73">
        <f t="shared" si="38"/>
        <v>0</v>
      </c>
      <c r="BD61" s="72">
        <f t="shared" si="39"/>
        <v>0</v>
      </c>
      <c r="BE61" s="73">
        <f>+AA61-'E1'!Z61-'E2'!Q61-'E2'!Y61-'E2'!Z61</f>
        <v>0</v>
      </c>
      <c r="BG61" s="73">
        <f>+IF((D61&gt;'A3'!D83),111,0)</f>
        <v>0</v>
      </c>
      <c r="BH61" s="73">
        <f>+IF((E61&gt;'A3'!E83),111,0)</f>
        <v>0</v>
      </c>
      <c r="BI61" s="73">
        <f>+IF((F61&gt;'A3'!F83),111,0)</f>
        <v>0</v>
      </c>
      <c r="BJ61" s="73">
        <f>+IF((G61&gt;'A3'!G83),111,0)</f>
        <v>0</v>
      </c>
      <c r="BK61" s="73">
        <f>+IF((H61&gt;'A3'!H83),111,0)</f>
        <v>0</v>
      </c>
      <c r="BL61" s="73">
        <f>+IF((I61&gt;'A3'!I83),111,0)</f>
        <v>0</v>
      </c>
      <c r="BM61" s="73">
        <f>+IF((J61&gt;'A3'!J83),111,0)</f>
        <v>0</v>
      </c>
      <c r="BN61" s="73">
        <f>+IF((K61&gt;'A3'!K83),111,0)</f>
        <v>0</v>
      </c>
      <c r="BO61" s="73">
        <f>+IF((L61&gt;'A3'!L83),111,0)</f>
        <v>0</v>
      </c>
      <c r="BP61" s="73">
        <f>+IF((M61&gt;'A3'!M83),111,0)</f>
        <v>0</v>
      </c>
      <c r="BQ61" s="73">
        <f>+IF((N61&gt;'A3'!N83),111,0)</f>
        <v>0</v>
      </c>
      <c r="BR61" s="73">
        <f>+IF((O61&gt;'A3'!O83),111,0)</f>
        <v>0</v>
      </c>
      <c r="BS61" s="73">
        <f>+IF((P61&gt;'A3'!P83),111,0)</f>
        <v>0</v>
      </c>
      <c r="BT61" s="73">
        <f>+IF((Q61&gt;'A3'!Q83),111,0)</f>
        <v>0</v>
      </c>
      <c r="BU61" s="73">
        <f>+IF((R61&gt;'A3'!R83),111,0)</f>
        <v>0</v>
      </c>
      <c r="BV61" s="73">
        <f>+IF((S61&gt;'A3'!S83),111,0)</f>
        <v>0</v>
      </c>
      <c r="BW61" s="73">
        <f>+IF((T61&gt;'A3'!T83),111,0)</f>
        <v>0</v>
      </c>
      <c r="BX61" s="73">
        <f>+IF((U61&gt;'A3'!U83),111,0)</f>
        <v>0</v>
      </c>
      <c r="BY61" s="73">
        <f>+IF((V61&gt;'A3'!V83),111,0)</f>
        <v>0</v>
      </c>
      <c r="BZ61" s="73">
        <f>+IF((W61&gt;'A3'!W83),111,0)</f>
        <v>0</v>
      </c>
      <c r="CA61" s="73">
        <f>+IF((X61&gt;'A3'!X83),111,0)</f>
        <v>0</v>
      </c>
      <c r="CB61" s="73">
        <f>+IF((Y61&gt;'A3'!Y83),111,0)</f>
        <v>0</v>
      </c>
      <c r="CC61" s="73">
        <f>+IF((Z61&gt;'A3'!Z83),111,0)</f>
        <v>0</v>
      </c>
      <c r="CD61" s="73">
        <f>+IF((AA61&gt;'A3'!AA83),111,0)</f>
        <v>0</v>
      </c>
    </row>
    <row r="62" spans="2:82" s="36" customFormat="1" ht="17.100000000000001" customHeight="1">
      <c r="B62" s="445"/>
      <c r="C62" s="198" t="s">
        <v>190</v>
      </c>
      <c r="D62" s="320"/>
      <c r="E62" s="320"/>
      <c r="F62" s="320"/>
      <c r="G62" s="320"/>
      <c r="H62" s="320"/>
      <c r="I62" s="320"/>
      <c r="J62" s="320"/>
      <c r="K62" s="320"/>
      <c r="L62" s="320"/>
      <c r="M62" s="320"/>
      <c r="N62" s="320"/>
      <c r="O62" s="320"/>
      <c r="P62" s="320"/>
      <c r="Q62" s="357">
        <f t="shared" si="35"/>
        <v>0</v>
      </c>
      <c r="R62" s="320"/>
      <c r="S62" s="320"/>
      <c r="T62" s="320"/>
      <c r="U62" s="320"/>
      <c r="V62" s="320"/>
      <c r="W62" s="320"/>
      <c r="X62" s="320"/>
      <c r="Y62" s="357">
        <f t="shared" si="36"/>
        <v>0</v>
      </c>
      <c r="Z62" s="320"/>
      <c r="AA62" s="323">
        <f>+'E1'!Z62+'E2'!Q62+'E2'!Y62+'E2'!Z62</f>
        <v>0</v>
      </c>
      <c r="AB62" s="351"/>
      <c r="AC62" s="35"/>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C62" s="73">
        <f t="shared" si="38"/>
        <v>0</v>
      </c>
      <c r="BD62" s="72">
        <f t="shared" si="39"/>
        <v>0</v>
      </c>
      <c r="BE62" s="73">
        <f>+AA62-'E1'!Z62-'E2'!Q62-'E2'!Y62-'E2'!Z62</f>
        <v>0</v>
      </c>
      <c r="BG62" s="73">
        <f>+IF((D62&gt;'A3'!D84),111,0)</f>
        <v>0</v>
      </c>
      <c r="BH62" s="73">
        <f>+IF((E62&gt;'A3'!E84),111,0)</f>
        <v>0</v>
      </c>
      <c r="BI62" s="73">
        <f>+IF((F62&gt;'A3'!F84),111,0)</f>
        <v>0</v>
      </c>
      <c r="BJ62" s="73">
        <f>+IF((G62&gt;'A3'!G84),111,0)</f>
        <v>0</v>
      </c>
      <c r="BK62" s="73">
        <f>+IF((H62&gt;'A3'!H84),111,0)</f>
        <v>0</v>
      </c>
      <c r="BL62" s="73">
        <f>+IF((I62&gt;'A3'!I84),111,0)</f>
        <v>0</v>
      </c>
      <c r="BM62" s="73">
        <f>+IF((J62&gt;'A3'!J84),111,0)</f>
        <v>0</v>
      </c>
      <c r="BN62" s="73">
        <f>+IF((K62&gt;'A3'!K84),111,0)</f>
        <v>0</v>
      </c>
      <c r="BO62" s="73">
        <f>+IF((L62&gt;'A3'!L84),111,0)</f>
        <v>0</v>
      </c>
      <c r="BP62" s="73">
        <f>+IF((M62&gt;'A3'!M84),111,0)</f>
        <v>0</v>
      </c>
      <c r="BQ62" s="73">
        <f>+IF((N62&gt;'A3'!N84),111,0)</f>
        <v>0</v>
      </c>
      <c r="BR62" s="73">
        <f>+IF((O62&gt;'A3'!O84),111,0)</f>
        <v>0</v>
      </c>
      <c r="BS62" s="73">
        <f>+IF((P62&gt;'A3'!P84),111,0)</f>
        <v>0</v>
      </c>
      <c r="BT62" s="73">
        <f>+IF((Q62&gt;'A3'!Q84),111,0)</f>
        <v>0</v>
      </c>
      <c r="BU62" s="73">
        <f>+IF((R62&gt;'A3'!R84),111,0)</f>
        <v>0</v>
      </c>
      <c r="BV62" s="73">
        <f>+IF((S62&gt;'A3'!S84),111,0)</f>
        <v>0</v>
      </c>
      <c r="BW62" s="73">
        <f>+IF((T62&gt;'A3'!T84),111,0)</f>
        <v>0</v>
      </c>
      <c r="BX62" s="73">
        <f>+IF((U62&gt;'A3'!U84),111,0)</f>
        <v>0</v>
      </c>
      <c r="BY62" s="73">
        <f>+IF((V62&gt;'A3'!V84),111,0)</f>
        <v>0</v>
      </c>
      <c r="BZ62" s="73">
        <f>+IF((W62&gt;'A3'!W84),111,0)</f>
        <v>0</v>
      </c>
      <c r="CA62" s="73">
        <f>+IF((X62&gt;'A3'!X84),111,0)</f>
        <v>0</v>
      </c>
      <c r="CB62" s="73">
        <f>+IF((Y62&gt;'A3'!Y84),111,0)</f>
        <v>0</v>
      </c>
      <c r="CC62" s="73">
        <f>+IF((Z62&gt;'A3'!Z84),111,0)</f>
        <v>0</v>
      </c>
      <c r="CD62" s="73">
        <f>+IF((AA62&gt;'A3'!AA84),111,0)</f>
        <v>0</v>
      </c>
    </row>
    <row r="63" spans="2:82" s="36" customFormat="1" ht="17.100000000000001" customHeight="1">
      <c r="B63" s="445"/>
      <c r="C63" s="198" t="s">
        <v>106</v>
      </c>
      <c r="D63" s="320"/>
      <c r="E63" s="320"/>
      <c r="F63" s="320"/>
      <c r="G63" s="320"/>
      <c r="H63" s="320"/>
      <c r="I63" s="320"/>
      <c r="J63" s="320"/>
      <c r="K63" s="320"/>
      <c r="L63" s="320"/>
      <c r="M63" s="320"/>
      <c r="N63" s="320"/>
      <c r="O63" s="320"/>
      <c r="P63" s="320"/>
      <c r="Q63" s="357">
        <f t="shared" si="35"/>
        <v>0</v>
      </c>
      <c r="R63" s="320"/>
      <c r="S63" s="320"/>
      <c r="T63" s="320"/>
      <c r="U63" s="320"/>
      <c r="V63" s="320"/>
      <c r="W63" s="320"/>
      <c r="X63" s="320"/>
      <c r="Y63" s="357">
        <f t="shared" si="36"/>
        <v>0</v>
      </c>
      <c r="Z63" s="320"/>
      <c r="AA63" s="323">
        <f>+'E1'!Z63+'E2'!Q63+'E2'!Y63+'E2'!Z63</f>
        <v>0</v>
      </c>
      <c r="AB63" s="351"/>
      <c r="AC63" s="35"/>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C63" s="73">
        <f t="shared" si="38"/>
        <v>0</v>
      </c>
      <c r="BD63" s="72">
        <f t="shared" si="39"/>
        <v>0</v>
      </c>
      <c r="BE63" s="73">
        <f>+AA63-'E1'!Z63-'E2'!Q63-'E2'!Y63-'E2'!Z63</f>
        <v>0</v>
      </c>
      <c r="BG63" s="73">
        <f>+IF((D63&gt;'A3'!D85),111,0)</f>
        <v>0</v>
      </c>
      <c r="BH63" s="73">
        <f>+IF((E63&gt;'A3'!E85),111,0)</f>
        <v>0</v>
      </c>
      <c r="BI63" s="73">
        <f>+IF((F63&gt;'A3'!F85),111,0)</f>
        <v>0</v>
      </c>
      <c r="BJ63" s="73">
        <f>+IF((G63&gt;'A3'!G85),111,0)</f>
        <v>0</v>
      </c>
      <c r="BK63" s="73">
        <f>+IF((H63&gt;'A3'!H85),111,0)</f>
        <v>0</v>
      </c>
      <c r="BL63" s="73">
        <f>+IF((I63&gt;'A3'!I85),111,0)</f>
        <v>0</v>
      </c>
      <c r="BM63" s="73">
        <f>+IF((J63&gt;'A3'!J85),111,0)</f>
        <v>0</v>
      </c>
      <c r="BN63" s="73">
        <f>+IF((K63&gt;'A3'!K85),111,0)</f>
        <v>0</v>
      </c>
      <c r="BO63" s="73">
        <f>+IF((L63&gt;'A3'!L85),111,0)</f>
        <v>0</v>
      </c>
      <c r="BP63" s="73">
        <f>+IF((M63&gt;'A3'!M85),111,0)</f>
        <v>0</v>
      </c>
      <c r="BQ63" s="73">
        <f>+IF((N63&gt;'A3'!N85),111,0)</f>
        <v>0</v>
      </c>
      <c r="BR63" s="73">
        <f>+IF((O63&gt;'A3'!O85),111,0)</f>
        <v>0</v>
      </c>
      <c r="BS63" s="73">
        <f>+IF((P63&gt;'A3'!P85),111,0)</f>
        <v>0</v>
      </c>
      <c r="BT63" s="73">
        <f>+IF((Q63&gt;'A3'!Q85),111,0)</f>
        <v>0</v>
      </c>
      <c r="BU63" s="73">
        <f>+IF((R63&gt;'A3'!R85),111,0)</f>
        <v>0</v>
      </c>
      <c r="BV63" s="73">
        <f>+IF((S63&gt;'A3'!S85),111,0)</f>
        <v>0</v>
      </c>
      <c r="BW63" s="73">
        <f>+IF((T63&gt;'A3'!T85),111,0)</f>
        <v>0</v>
      </c>
      <c r="BX63" s="73">
        <f>+IF((U63&gt;'A3'!U85),111,0)</f>
        <v>0</v>
      </c>
      <c r="BY63" s="73">
        <f>+IF((V63&gt;'A3'!V85),111,0)</f>
        <v>0</v>
      </c>
      <c r="BZ63" s="73">
        <f>+IF((W63&gt;'A3'!W85),111,0)</f>
        <v>0</v>
      </c>
      <c r="CA63" s="73">
        <f>+IF((X63&gt;'A3'!X85),111,0)</f>
        <v>0</v>
      </c>
      <c r="CB63" s="73">
        <f>+IF((Y63&gt;'A3'!Y85),111,0)</f>
        <v>0</v>
      </c>
      <c r="CC63" s="73">
        <f>+IF((Z63&gt;'A3'!Z85),111,0)</f>
        <v>0</v>
      </c>
      <c r="CD63" s="73">
        <f>+IF((AA63&gt;'A3'!AA85),111,0)</f>
        <v>0</v>
      </c>
    </row>
    <row r="64" spans="2:82" s="36" customFormat="1" ht="17.100000000000001" customHeight="1">
      <c r="B64" s="445"/>
      <c r="C64" s="451" t="s">
        <v>53</v>
      </c>
      <c r="D64" s="320"/>
      <c r="E64" s="320"/>
      <c r="F64" s="320"/>
      <c r="G64" s="320"/>
      <c r="H64" s="320"/>
      <c r="I64" s="320"/>
      <c r="J64" s="320"/>
      <c r="K64" s="320"/>
      <c r="L64" s="320"/>
      <c r="M64" s="320"/>
      <c r="N64" s="320"/>
      <c r="O64" s="320"/>
      <c r="P64" s="320"/>
      <c r="Q64" s="357">
        <f t="shared" si="35"/>
        <v>0</v>
      </c>
      <c r="R64" s="320"/>
      <c r="S64" s="320"/>
      <c r="T64" s="320"/>
      <c r="U64" s="320"/>
      <c r="V64" s="320"/>
      <c r="W64" s="320"/>
      <c r="X64" s="320"/>
      <c r="Y64" s="357">
        <f t="shared" si="36"/>
        <v>0</v>
      </c>
      <c r="Z64" s="320"/>
      <c r="AA64" s="323">
        <f>+'E1'!Z64+'E2'!Q64+'E2'!Y64+'E2'!Z64</f>
        <v>0</v>
      </c>
      <c r="AB64" s="351"/>
      <c r="AC64" s="35"/>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C64" s="73">
        <f t="shared" si="38"/>
        <v>0</v>
      </c>
      <c r="BD64" s="72">
        <f t="shared" si="39"/>
        <v>0</v>
      </c>
      <c r="BE64" s="73">
        <f>+AA64-'E1'!Z64-'E2'!Q64-'E2'!Y64-'E2'!Z64</f>
        <v>0</v>
      </c>
      <c r="BG64" s="73">
        <f>+IF((D64&gt;'A3'!D86),111,0)</f>
        <v>0</v>
      </c>
      <c r="BH64" s="73">
        <f>+IF((E64&gt;'A3'!E86),111,0)</f>
        <v>0</v>
      </c>
      <c r="BI64" s="73">
        <f>+IF((F64&gt;'A3'!F86),111,0)</f>
        <v>0</v>
      </c>
      <c r="BJ64" s="73">
        <f>+IF((G64&gt;'A3'!G86),111,0)</f>
        <v>0</v>
      </c>
      <c r="BK64" s="73">
        <f>+IF((H64&gt;'A3'!H86),111,0)</f>
        <v>0</v>
      </c>
      <c r="BL64" s="73">
        <f>+IF((I64&gt;'A3'!I86),111,0)</f>
        <v>0</v>
      </c>
      <c r="BM64" s="73">
        <f>+IF((J64&gt;'A3'!J86),111,0)</f>
        <v>0</v>
      </c>
      <c r="BN64" s="73">
        <f>+IF((K64&gt;'A3'!K86),111,0)</f>
        <v>0</v>
      </c>
      <c r="BO64" s="73">
        <f>+IF((L64&gt;'A3'!L86),111,0)</f>
        <v>0</v>
      </c>
      <c r="BP64" s="73">
        <f>+IF((M64&gt;'A3'!M86),111,0)</f>
        <v>0</v>
      </c>
      <c r="BQ64" s="73">
        <f>+IF((N64&gt;'A3'!N86),111,0)</f>
        <v>0</v>
      </c>
      <c r="BR64" s="73">
        <f>+IF((O64&gt;'A3'!O86),111,0)</f>
        <v>0</v>
      </c>
      <c r="BS64" s="73">
        <f>+IF((P64&gt;'A3'!P86),111,0)</f>
        <v>0</v>
      </c>
      <c r="BT64" s="73">
        <f>+IF((Q64&gt;'A3'!Q86),111,0)</f>
        <v>0</v>
      </c>
      <c r="BU64" s="73">
        <f>+IF((R64&gt;'A3'!R86),111,0)</f>
        <v>0</v>
      </c>
      <c r="BV64" s="73">
        <f>+IF((S64&gt;'A3'!S86),111,0)</f>
        <v>0</v>
      </c>
      <c r="BW64" s="73">
        <f>+IF((T64&gt;'A3'!T86),111,0)</f>
        <v>0</v>
      </c>
      <c r="BX64" s="73">
        <f>+IF((U64&gt;'A3'!U86),111,0)</f>
        <v>0</v>
      </c>
      <c r="BY64" s="73">
        <f>+IF((V64&gt;'A3'!V86),111,0)</f>
        <v>0</v>
      </c>
      <c r="BZ64" s="73">
        <f>+IF((W64&gt;'A3'!W86),111,0)</f>
        <v>0</v>
      </c>
      <c r="CA64" s="73">
        <f>+IF((X64&gt;'A3'!X86),111,0)</f>
        <v>0</v>
      </c>
      <c r="CB64" s="73">
        <f>+IF((Y64&gt;'A3'!Y86),111,0)</f>
        <v>0</v>
      </c>
      <c r="CC64" s="73">
        <f>+IF((Z64&gt;'A3'!Z86),111,0)</f>
        <v>0</v>
      </c>
      <c r="CD64" s="73">
        <f>+IF((AA64&gt;'A3'!AA86),111,0)</f>
        <v>0</v>
      </c>
    </row>
    <row r="65" spans="2:82" s="36" customFormat="1" ht="17.100000000000001" customHeight="1">
      <c r="B65" s="445"/>
      <c r="C65" s="448" t="s">
        <v>162</v>
      </c>
      <c r="D65" s="320"/>
      <c r="E65" s="320"/>
      <c r="F65" s="320"/>
      <c r="G65" s="320"/>
      <c r="H65" s="320"/>
      <c r="I65" s="320"/>
      <c r="J65" s="320"/>
      <c r="K65" s="320"/>
      <c r="L65" s="320"/>
      <c r="M65" s="320"/>
      <c r="N65" s="320"/>
      <c r="O65" s="320"/>
      <c r="P65" s="320"/>
      <c r="Q65" s="357">
        <f t="shared" si="35"/>
        <v>0</v>
      </c>
      <c r="R65" s="320"/>
      <c r="S65" s="320"/>
      <c r="T65" s="320"/>
      <c r="U65" s="320"/>
      <c r="V65" s="320"/>
      <c r="W65" s="320"/>
      <c r="X65" s="320"/>
      <c r="Y65" s="357">
        <f t="shared" si="36"/>
        <v>0</v>
      </c>
      <c r="Z65" s="320"/>
      <c r="AA65" s="323">
        <f>+'E1'!Z65+'E2'!Q65+'E2'!Y65+'E2'!Z65</f>
        <v>0</v>
      </c>
      <c r="AB65" s="351"/>
      <c r="AC65" s="35"/>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C65" s="73">
        <f>+Q65-SUM(D65:P65)</f>
        <v>0</v>
      </c>
      <c r="BD65" s="72">
        <f>+Y65-SUM(R65:X65)</f>
        <v>0</v>
      </c>
      <c r="BE65" s="73">
        <f>+AA65-'E1'!Z65-'E2'!Q65-'E2'!Y65-'E2'!Z65</f>
        <v>0</v>
      </c>
      <c r="BG65" s="73">
        <f>+IF((D65&gt;'A3'!D87),111,0)</f>
        <v>0</v>
      </c>
      <c r="BH65" s="73">
        <f>+IF((E65&gt;'A3'!E87),111,0)</f>
        <v>0</v>
      </c>
      <c r="BI65" s="73">
        <f>+IF((F65&gt;'A3'!F87),111,0)</f>
        <v>0</v>
      </c>
      <c r="BJ65" s="73">
        <f>+IF((G65&gt;'A3'!G87),111,0)</f>
        <v>0</v>
      </c>
      <c r="BK65" s="73">
        <f>+IF((H65&gt;'A3'!H87),111,0)</f>
        <v>0</v>
      </c>
      <c r="BL65" s="73">
        <f>+IF((I65&gt;'A3'!I87),111,0)</f>
        <v>0</v>
      </c>
      <c r="BM65" s="73">
        <f>+IF((J65&gt;'A3'!J87),111,0)</f>
        <v>0</v>
      </c>
      <c r="BN65" s="73">
        <f>+IF((K65&gt;'A3'!K87),111,0)</f>
        <v>0</v>
      </c>
      <c r="BO65" s="73">
        <f>+IF((L65&gt;'A3'!L87),111,0)</f>
        <v>0</v>
      </c>
      <c r="BP65" s="73">
        <f>+IF((M65&gt;'A3'!M87),111,0)</f>
        <v>0</v>
      </c>
      <c r="BQ65" s="73">
        <f>+IF((N65&gt;'A3'!N87),111,0)</f>
        <v>0</v>
      </c>
      <c r="BR65" s="73">
        <f>+IF((O65&gt;'A3'!O87),111,0)</f>
        <v>0</v>
      </c>
      <c r="BS65" s="73">
        <f>+IF((P65&gt;'A3'!P87),111,0)</f>
        <v>0</v>
      </c>
      <c r="BT65" s="73">
        <f>+IF((Q65&gt;'A3'!Q87),111,0)</f>
        <v>0</v>
      </c>
      <c r="BU65" s="73">
        <f>+IF((R65&gt;'A3'!R87),111,0)</f>
        <v>0</v>
      </c>
      <c r="BV65" s="73">
        <f>+IF((S65&gt;'A3'!S87),111,0)</f>
        <v>0</v>
      </c>
      <c r="BW65" s="73">
        <f>+IF((T65&gt;'A3'!T87),111,0)</f>
        <v>0</v>
      </c>
      <c r="BX65" s="73">
        <f>+IF((U65&gt;'A3'!U87),111,0)</f>
        <v>0</v>
      </c>
      <c r="BY65" s="73">
        <f>+IF((V65&gt;'A3'!V87),111,0)</f>
        <v>0</v>
      </c>
      <c r="BZ65" s="73">
        <f>+IF((W65&gt;'A3'!W87),111,0)</f>
        <v>0</v>
      </c>
      <c r="CA65" s="73">
        <f>+IF((X65&gt;'A3'!X87),111,0)</f>
        <v>0</v>
      </c>
      <c r="CB65" s="73">
        <f>+IF((Y65&gt;'A3'!Y87),111,0)</f>
        <v>0</v>
      </c>
      <c r="CC65" s="73">
        <f>+IF((Z65&gt;'A3'!Z87),111,0)</f>
        <v>0</v>
      </c>
      <c r="CD65" s="73">
        <f>+IF((AA65&gt;'A3'!AA87),111,0)</f>
        <v>0</v>
      </c>
    </row>
    <row r="66" spans="2:82" s="40" customFormat="1" ht="17.100000000000001" customHeight="1">
      <c r="B66" s="446"/>
      <c r="C66" s="195" t="s">
        <v>12</v>
      </c>
      <c r="D66" s="324"/>
      <c r="E66" s="324"/>
      <c r="F66" s="324"/>
      <c r="G66" s="324"/>
      <c r="H66" s="324"/>
      <c r="I66" s="324"/>
      <c r="J66" s="324"/>
      <c r="K66" s="324"/>
      <c r="L66" s="324"/>
      <c r="M66" s="324"/>
      <c r="N66" s="324"/>
      <c r="O66" s="324"/>
      <c r="P66" s="324"/>
      <c r="Q66" s="325">
        <f t="shared" si="35"/>
        <v>0</v>
      </c>
      <c r="R66" s="324"/>
      <c r="S66" s="324"/>
      <c r="T66" s="324"/>
      <c r="U66" s="324"/>
      <c r="V66" s="324"/>
      <c r="W66" s="324"/>
      <c r="X66" s="324"/>
      <c r="Y66" s="325">
        <f t="shared" si="36"/>
        <v>0</v>
      </c>
      <c r="Z66" s="324"/>
      <c r="AA66" s="323">
        <f>+'E1'!Z66+'E2'!Q66+'E2'!Y66+'E2'!Z66</f>
        <v>0</v>
      </c>
      <c r="AB66" s="352"/>
      <c r="AC66" s="39"/>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C66" s="75">
        <f>+Q66-SUM(D66:P66)</f>
        <v>0</v>
      </c>
      <c r="BD66" s="253">
        <f>+Y66-SUM(R66:X66)</f>
        <v>0</v>
      </c>
      <c r="BE66" s="75">
        <f>+AA66-'E1'!Z66-'E2'!Q66-'E2'!Y66-'E2'!Z66</f>
        <v>0</v>
      </c>
      <c r="BG66" s="73">
        <f>+IF(OR((D66&gt;'A3'!D88),(D66&lt;'A3'!D89)),111,0)</f>
        <v>0</v>
      </c>
      <c r="BH66" s="73">
        <f>+IF(OR((E66&gt;'A3'!E88),(E66&lt;'A3'!E89)),111,0)</f>
        <v>0</v>
      </c>
      <c r="BI66" s="73">
        <f>+IF(OR((F66&gt;'A3'!F88),(F66&lt;'A3'!F89)),111,0)</f>
        <v>0</v>
      </c>
      <c r="BJ66" s="73">
        <f>+IF(OR((G66&gt;'A3'!G88),(G66&lt;'A3'!G89)),111,0)</f>
        <v>0</v>
      </c>
      <c r="BK66" s="73">
        <f>+IF(OR((H66&gt;'A3'!H88),(H66&lt;'A3'!H89)),111,0)</f>
        <v>0</v>
      </c>
      <c r="BL66" s="73">
        <f>+IF(OR((I66&gt;'A3'!I88),(I66&lt;'A3'!I89)),111,0)</f>
        <v>0</v>
      </c>
      <c r="BM66" s="73">
        <f>+IF(OR((J66&gt;'A3'!J88),(J66&lt;'A3'!J89)),111,0)</f>
        <v>0</v>
      </c>
      <c r="BN66" s="73">
        <f>+IF(OR((K66&gt;'A3'!K88),(K66&lt;'A3'!K89)),111,0)</f>
        <v>0</v>
      </c>
      <c r="BO66" s="73">
        <f>+IF(OR((L66&gt;'A3'!L88),(L66&lt;'A3'!L89)),111,0)</f>
        <v>0</v>
      </c>
      <c r="BP66" s="73">
        <f>+IF(OR((M66&gt;'A3'!M88),(M66&lt;'A3'!M89)),111,0)</f>
        <v>0</v>
      </c>
      <c r="BQ66" s="73">
        <f>+IF(OR((N66&gt;'A3'!N88),(N66&lt;'A3'!N89)),111,0)</f>
        <v>0</v>
      </c>
      <c r="BR66" s="73">
        <f>+IF(OR((O66&gt;'A3'!O88),(O66&lt;'A3'!O89)),111,0)</f>
        <v>0</v>
      </c>
      <c r="BS66" s="73">
        <f>+IF(OR((P66&gt;'A3'!P88),(P66&lt;'A3'!P89)),111,0)</f>
        <v>0</v>
      </c>
      <c r="BT66" s="73">
        <f>+IF(OR((Q66&gt;'A3'!Q88),(Q66&lt;'A3'!Q89)),111,0)</f>
        <v>0</v>
      </c>
      <c r="BU66" s="73">
        <f>+IF(OR((R66&gt;'A3'!R88),(R66&lt;'A3'!R89)),111,0)</f>
        <v>0</v>
      </c>
      <c r="BV66" s="73">
        <f>+IF(OR((S66&gt;'A3'!S88),(S66&lt;'A3'!S89)),111,0)</f>
        <v>0</v>
      </c>
      <c r="BW66" s="73">
        <f>+IF(OR((T66&gt;'A3'!T88),(T66&lt;'A3'!T89)),111,0)</f>
        <v>0</v>
      </c>
      <c r="BX66" s="73">
        <f>+IF(OR((U66&gt;'A3'!U88),(U66&lt;'A3'!U89)),111,0)</f>
        <v>0</v>
      </c>
      <c r="BY66" s="73">
        <f>+IF(OR((V66&gt;'A3'!V88),(V66&lt;'A3'!V89)),111,0)</f>
        <v>0</v>
      </c>
      <c r="BZ66" s="73">
        <f>+IF(OR((W66&gt;'A3'!W88),(W66&lt;'A3'!W89)),111,0)</f>
        <v>0</v>
      </c>
      <c r="CA66" s="73">
        <f>+IF(OR((X66&gt;'A3'!X88),(X66&lt;'A3'!X89)),111,0)</f>
        <v>0</v>
      </c>
      <c r="CB66" s="73">
        <f>+IF(OR((Y66&gt;'A3'!Y88),(Y66&lt;'A3'!Y89)),111,0)</f>
        <v>0</v>
      </c>
      <c r="CC66" s="73">
        <f>+IF(OR((Z66&gt;'A3'!Z88),(Z66&lt;'A3'!Z89)),111,0)</f>
        <v>0</v>
      </c>
      <c r="CD66" s="73">
        <f>+IF(OR((AA66&gt;'A3'!AA88),(AA66&lt;'A3'!AA89)),111,0)</f>
        <v>111</v>
      </c>
    </row>
    <row r="67" spans="2:82" s="236" customFormat="1" ht="20.100000000000001" customHeight="1">
      <c r="B67" s="446"/>
      <c r="C67" s="195" t="s">
        <v>44</v>
      </c>
      <c r="D67" s="325">
        <f t="shared" ref="D67:P67" si="40">SUM(D58:D59,D66)</f>
        <v>0</v>
      </c>
      <c r="E67" s="325">
        <f t="shared" si="40"/>
        <v>0</v>
      </c>
      <c r="F67" s="325">
        <f t="shared" si="40"/>
        <v>0</v>
      </c>
      <c r="G67" s="325">
        <f t="shared" si="40"/>
        <v>0</v>
      </c>
      <c r="H67" s="325">
        <f t="shared" si="40"/>
        <v>0</v>
      </c>
      <c r="I67" s="325">
        <f t="shared" si="40"/>
        <v>0</v>
      </c>
      <c r="J67" s="325">
        <f t="shared" si="40"/>
        <v>0</v>
      </c>
      <c r="K67" s="325">
        <f t="shared" si="40"/>
        <v>0</v>
      </c>
      <c r="L67" s="325">
        <f t="shared" si="40"/>
        <v>0</v>
      </c>
      <c r="M67" s="325">
        <f t="shared" si="40"/>
        <v>0</v>
      </c>
      <c r="N67" s="325">
        <f t="shared" si="40"/>
        <v>0</v>
      </c>
      <c r="O67" s="325">
        <f t="shared" si="40"/>
        <v>0</v>
      </c>
      <c r="P67" s="325">
        <f t="shared" si="40"/>
        <v>0</v>
      </c>
      <c r="Q67" s="325">
        <f t="shared" si="35"/>
        <v>0</v>
      </c>
      <c r="R67" s="325">
        <f t="shared" ref="R67:X67" si="41">SUM(R58:R59,R66)</f>
        <v>0</v>
      </c>
      <c r="S67" s="325">
        <f t="shared" si="41"/>
        <v>0</v>
      </c>
      <c r="T67" s="325">
        <f t="shared" si="41"/>
        <v>0</v>
      </c>
      <c r="U67" s="325">
        <f t="shared" si="41"/>
        <v>0</v>
      </c>
      <c r="V67" s="325">
        <f t="shared" si="41"/>
        <v>0</v>
      </c>
      <c r="W67" s="325">
        <f t="shared" si="41"/>
        <v>0</v>
      </c>
      <c r="X67" s="325">
        <f t="shared" si="41"/>
        <v>0</v>
      </c>
      <c r="Y67" s="325">
        <f t="shared" si="36"/>
        <v>0</v>
      </c>
      <c r="Z67" s="325">
        <f>SUM(Z58:Z59,Z66)</f>
        <v>0</v>
      </c>
      <c r="AA67" s="323">
        <f>+'E1'!Z67+'E2'!Q67+'E2'!Y67+'E2'!Z67</f>
        <v>0</v>
      </c>
      <c r="AB67" s="352"/>
      <c r="AD67" s="75">
        <f>+D67-D58-D59-D66</f>
        <v>0</v>
      </c>
      <c r="AE67" s="75">
        <f t="shared" ref="AE67:BA67" si="42">+E67-E58-E59-E66</f>
        <v>0</v>
      </c>
      <c r="AF67" s="75">
        <f t="shared" si="42"/>
        <v>0</v>
      </c>
      <c r="AG67" s="75">
        <f t="shared" si="42"/>
        <v>0</v>
      </c>
      <c r="AH67" s="75">
        <f t="shared" si="42"/>
        <v>0</v>
      </c>
      <c r="AI67" s="75">
        <f t="shared" si="42"/>
        <v>0</v>
      </c>
      <c r="AJ67" s="75">
        <f t="shared" si="42"/>
        <v>0</v>
      </c>
      <c r="AK67" s="75">
        <f t="shared" si="42"/>
        <v>0</v>
      </c>
      <c r="AL67" s="75">
        <f t="shared" si="42"/>
        <v>0</v>
      </c>
      <c r="AM67" s="75">
        <f t="shared" si="42"/>
        <v>0</v>
      </c>
      <c r="AN67" s="75">
        <f t="shared" si="42"/>
        <v>0</v>
      </c>
      <c r="AO67" s="75">
        <f t="shared" si="42"/>
        <v>0</v>
      </c>
      <c r="AP67" s="75">
        <f t="shared" si="42"/>
        <v>0</v>
      </c>
      <c r="AQ67" s="75">
        <f t="shared" si="42"/>
        <v>0</v>
      </c>
      <c r="AR67" s="75">
        <f t="shared" si="42"/>
        <v>0</v>
      </c>
      <c r="AS67" s="75">
        <f t="shared" si="42"/>
        <v>0</v>
      </c>
      <c r="AT67" s="75">
        <f t="shared" si="42"/>
        <v>0</v>
      </c>
      <c r="AU67" s="75">
        <f t="shared" si="42"/>
        <v>0</v>
      </c>
      <c r="AV67" s="75">
        <f t="shared" si="42"/>
        <v>0</v>
      </c>
      <c r="AW67" s="75">
        <f t="shared" si="42"/>
        <v>0</v>
      </c>
      <c r="AX67" s="75">
        <f t="shared" si="42"/>
        <v>0</v>
      </c>
      <c r="AY67" s="75">
        <f t="shared" si="42"/>
        <v>0</v>
      </c>
      <c r="AZ67" s="75">
        <f t="shared" si="42"/>
        <v>0</v>
      </c>
      <c r="BA67" s="75">
        <f t="shared" si="42"/>
        <v>0</v>
      </c>
      <c r="BB67" s="41"/>
      <c r="BC67" s="269">
        <f>+Q67-SUM(D67:P67)</f>
        <v>0</v>
      </c>
      <c r="BD67" s="269">
        <f>+Y67-SUM(R67:X67)</f>
        <v>0</v>
      </c>
      <c r="BE67" s="253">
        <f>+AA67-'E1'!Z67-'E2'!Q67-'E2'!Y67-'E2'!Z67</f>
        <v>0</v>
      </c>
      <c r="BF67" s="41"/>
      <c r="BG67" s="73">
        <f>+IF((D67&gt;'A3'!D91),111,0)</f>
        <v>0</v>
      </c>
      <c r="BH67" s="73">
        <f>+IF((E67&gt;'A3'!E91),111,0)</f>
        <v>0</v>
      </c>
      <c r="BI67" s="73">
        <f>+IF((F67&gt;'A3'!F91),111,0)</f>
        <v>0</v>
      </c>
      <c r="BJ67" s="73">
        <f>+IF((G67&gt;'A3'!G91),111,0)</f>
        <v>0</v>
      </c>
      <c r="BK67" s="73">
        <f>+IF((H67&gt;'A3'!H91),111,0)</f>
        <v>0</v>
      </c>
      <c r="BL67" s="73">
        <f>+IF((I67&gt;'A3'!I91),111,0)</f>
        <v>0</v>
      </c>
      <c r="BM67" s="73">
        <f>+IF((J67&gt;'A3'!J91),111,0)</f>
        <v>0</v>
      </c>
      <c r="BN67" s="73">
        <f>+IF((K67&gt;'A3'!K91),111,0)</f>
        <v>0</v>
      </c>
      <c r="BO67" s="73">
        <f>+IF((L67&gt;'A3'!L91),111,0)</f>
        <v>0</v>
      </c>
      <c r="BP67" s="73">
        <f>+IF((M67&gt;'A3'!M91),111,0)</f>
        <v>0</v>
      </c>
      <c r="BQ67" s="73">
        <f>+IF((N67&gt;'A3'!N91),111,0)</f>
        <v>0</v>
      </c>
      <c r="BR67" s="73">
        <f>+IF((O67&gt;'A3'!O91),111,0)</f>
        <v>0</v>
      </c>
      <c r="BS67" s="73">
        <f>+IF((P67&gt;'A3'!P91),111,0)</f>
        <v>0</v>
      </c>
      <c r="BT67" s="73">
        <f>+IF((Q67&gt;'A3'!Q91),111,0)</f>
        <v>0</v>
      </c>
      <c r="BU67" s="73">
        <f>+IF((R67&gt;'A3'!R91),111,0)</f>
        <v>0</v>
      </c>
      <c r="BV67" s="73">
        <f>+IF((S67&gt;'A3'!S91),111,0)</f>
        <v>0</v>
      </c>
      <c r="BW67" s="73">
        <f>+IF((T67&gt;'A3'!T91),111,0)</f>
        <v>0</v>
      </c>
      <c r="BX67" s="73">
        <f>+IF((U67&gt;'A3'!U91),111,0)</f>
        <v>0</v>
      </c>
      <c r="BY67" s="73">
        <f>+IF((V67&gt;'A3'!V91),111,0)</f>
        <v>0</v>
      </c>
      <c r="BZ67" s="73">
        <f>+IF((W67&gt;'A3'!W91),111,0)</f>
        <v>0</v>
      </c>
      <c r="CA67" s="73">
        <f>+IF((X67&gt;'A3'!X91),111,0)</f>
        <v>0</v>
      </c>
      <c r="CB67" s="73">
        <f>+IF((Y67&gt;'A3'!Y91),111,0)</f>
        <v>0</v>
      </c>
      <c r="CC67" s="73">
        <f>+IF((Z67&gt;'A3'!Z91),111,0)</f>
        <v>0</v>
      </c>
      <c r="CD67" s="73">
        <f>+IF((AA67&gt;'A3'!AA91),111,0)</f>
        <v>0</v>
      </c>
    </row>
    <row r="68" spans="2:82" s="88" customFormat="1" ht="17.100000000000001" customHeight="1">
      <c r="B68" s="316"/>
      <c r="C68" s="317" t="s">
        <v>174</v>
      </c>
      <c r="D68" s="326"/>
      <c r="E68" s="326"/>
      <c r="F68" s="326"/>
      <c r="G68" s="326"/>
      <c r="H68" s="326"/>
      <c r="I68" s="326"/>
      <c r="J68" s="326"/>
      <c r="K68" s="326"/>
      <c r="L68" s="326"/>
      <c r="M68" s="326"/>
      <c r="N68" s="326"/>
      <c r="O68" s="326"/>
      <c r="P68" s="326"/>
      <c r="Q68" s="326">
        <f>+SUM(D68:P68)</f>
        <v>0</v>
      </c>
      <c r="R68" s="326"/>
      <c r="S68" s="326"/>
      <c r="T68" s="326"/>
      <c r="U68" s="326"/>
      <c r="V68" s="326"/>
      <c r="W68" s="326"/>
      <c r="X68" s="326"/>
      <c r="Y68" s="326">
        <f>+SUM(R68:X68)</f>
        <v>0</v>
      </c>
      <c r="Z68" s="326"/>
      <c r="AA68" s="327">
        <f>+'E1'!Z68+'E2'!Q68+'E2'!Y68+'E2'!Z68</f>
        <v>0</v>
      </c>
      <c r="AB68" s="353"/>
      <c r="AC68" s="87"/>
      <c r="AD68" s="84">
        <f t="shared" ref="AD68:BA68" si="43">+IF((D68&gt;D67),111,0)</f>
        <v>0</v>
      </c>
      <c r="AE68" s="84">
        <f t="shared" si="43"/>
        <v>0</v>
      </c>
      <c r="AF68" s="84">
        <f t="shared" si="43"/>
        <v>0</v>
      </c>
      <c r="AG68" s="84">
        <f t="shared" si="43"/>
        <v>0</v>
      </c>
      <c r="AH68" s="84">
        <f t="shared" si="43"/>
        <v>0</v>
      </c>
      <c r="AI68" s="84">
        <f t="shared" si="43"/>
        <v>0</v>
      </c>
      <c r="AJ68" s="84">
        <f t="shared" si="43"/>
        <v>0</v>
      </c>
      <c r="AK68" s="84">
        <f t="shared" si="43"/>
        <v>0</v>
      </c>
      <c r="AL68" s="84">
        <f t="shared" si="43"/>
        <v>0</v>
      </c>
      <c r="AM68" s="84">
        <f t="shared" si="43"/>
        <v>0</v>
      </c>
      <c r="AN68" s="84">
        <f t="shared" si="43"/>
        <v>0</v>
      </c>
      <c r="AO68" s="84">
        <f t="shared" si="43"/>
        <v>0</v>
      </c>
      <c r="AP68" s="84">
        <f t="shared" si="43"/>
        <v>0</v>
      </c>
      <c r="AQ68" s="84">
        <f t="shared" si="43"/>
        <v>0</v>
      </c>
      <c r="AR68" s="84">
        <f t="shared" si="43"/>
        <v>0</v>
      </c>
      <c r="AS68" s="84">
        <f t="shared" si="43"/>
        <v>0</v>
      </c>
      <c r="AT68" s="84">
        <f t="shared" si="43"/>
        <v>0</v>
      </c>
      <c r="AU68" s="84">
        <f t="shared" si="43"/>
        <v>0</v>
      </c>
      <c r="AV68" s="84">
        <f t="shared" si="43"/>
        <v>0</v>
      </c>
      <c r="AW68" s="84">
        <f t="shared" si="43"/>
        <v>0</v>
      </c>
      <c r="AX68" s="84">
        <f t="shared" si="43"/>
        <v>0</v>
      </c>
      <c r="AY68" s="84">
        <f t="shared" si="43"/>
        <v>0</v>
      </c>
      <c r="AZ68" s="84">
        <f t="shared" si="43"/>
        <v>0</v>
      </c>
      <c r="BA68" s="84">
        <f t="shared" si="43"/>
        <v>0</v>
      </c>
      <c r="BB68" s="96"/>
      <c r="BC68" s="269">
        <f>+Q68-SUM(D68:P68)</f>
        <v>0</v>
      </c>
      <c r="BD68" s="269">
        <f>+Y68-SUM(R68:X68)</f>
        <v>0</v>
      </c>
      <c r="BE68" s="253">
        <f>+AA68-'E1'!Z68-'E2'!Q68-'E2'!Y68-'E2'!Z68</f>
        <v>0</v>
      </c>
      <c r="BF68" s="96"/>
      <c r="BG68" s="84">
        <f>+IF((D68&gt;'A3'!D92),111,0)</f>
        <v>0</v>
      </c>
      <c r="BH68" s="84">
        <f>+IF((E68&gt;'A3'!E92),111,0)</f>
        <v>0</v>
      </c>
      <c r="BI68" s="84">
        <f>+IF((F68&gt;'A3'!F92),111,0)</f>
        <v>0</v>
      </c>
      <c r="BJ68" s="84">
        <f>+IF((G68&gt;'A3'!G92),111,0)</f>
        <v>0</v>
      </c>
      <c r="BK68" s="84">
        <f>+IF((H68&gt;'A3'!H92),111,0)</f>
        <v>0</v>
      </c>
      <c r="BL68" s="84">
        <f>+IF((I68&gt;'A3'!I92),111,0)</f>
        <v>0</v>
      </c>
      <c r="BM68" s="84">
        <f>+IF((J68&gt;'A3'!J92),111,0)</f>
        <v>0</v>
      </c>
      <c r="BN68" s="84">
        <f>+IF((K68&gt;'A3'!K92),111,0)</f>
        <v>0</v>
      </c>
      <c r="BO68" s="84">
        <f>+IF((L68&gt;'A3'!L92),111,0)</f>
        <v>0</v>
      </c>
      <c r="BP68" s="84">
        <f>+IF((M68&gt;'A3'!M92),111,0)</f>
        <v>0</v>
      </c>
      <c r="BQ68" s="84">
        <f>+IF((N68&gt;'A3'!N92),111,0)</f>
        <v>0</v>
      </c>
      <c r="BR68" s="84">
        <f>+IF((O68&gt;'A3'!O92),111,0)</f>
        <v>0</v>
      </c>
      <c r="BS68" s="84">
        <f>+IF((P68&gt;'A3'!P92),111,0)</f>
        <v>0</v>
      </c>
      <c r="BT68" s="84">
        <f>+IF((Q68&gt;'A3'!Q92),111,0)</f>
        <v>0</v>
      </c>
      <c r="BU68" s="84">
        <f>+IF((R68&gt;'A3'!R92),111,0)</f>
        <v>0</v>
      </c>
      <c r="BV68" s="84">
        <f>+IF((S68&gt;'A3'!S92),111,0)</f>
        <v>0</v>
      </c>
      <c r="BW68" s="84">
        <f>+IF((T68&gt;'A3'!T92),111,0)</f>
        <v>0</v>
      </c>
      <c r="BX68" s="84">
        <f>+IF((U68&gt;'A3'!U92),111,0)</f>
        <v>0</v>
      </c>
      <c r="BY68" s="84">
        <f>+IF((V68&gt;'A3'!V92),111,0)</f>
        <v>0</v>
      </c>
      <c r="BZ68" s="84">
        <f>+IF((W68&gt;'A3'!W92),111,0)</f>
        <v>0</v>
      </c>
      <c r="CA68" s="84">
        <f>+IF((X68&gt;'A3'!X92),111,0)</f>
        <v>0</v>
      </c>
      <c r="CB68" s="84">
        <f>+IF((Y68&gt;'A3'!Y92),111,0)</f>
        <v>0</v>
      </c>
      <c r="CC68" s="84">
        <f>+IF((Z68&gt;'A3'!Z92),111,0)</f>
        <v>0</v>
      </c>
      <c r="CD68" s="84">
        <f>+IF((AA68&gt;'A3'!AA92),111,0)</f>
        <v>0</v>
      </c>
    </row>
    <row r="69" spans="2:82" s="88" customFormat="1" ht="17.100000000000001" customHeight="1">
      <c r="B69" s="318"/>
      <c r="C69" s="317" t="s">
        <v>175</v>
      </c>
      <c r="D69" s="328"/>
      <c r="E69" s="328"/>
      <c r="F69" s="328"/>
      <c r="G69" s="328"/>
      <c r="H69" s="328"/>
      <c r="I69" s="328"/>
      <c r="J69" s="328"/>
      <c r="K69" s="328"/>
      <c r="L69" s="328"/>
      <c r="M69" s="328"/>
      <c r="N69" s="328"/>
      <c r="O69" s="328"/>
      <c r="P69" s="328"/>
      <c r="Q69" s="326">
        <f>+SUM(D69:P69)</f>
        <v>0</v>
      </c>
      <c r="R69" s="328"/>
      <c r="S69" s="328"/>
      <c r="T69" s="328"/>
      <c r="U69" s="328"/>
      <c r="V69" s="328"/>
      <c r="W69" s="328"/>
      <c r="X69" s="328"/>
      <c r="Y69" s="326">
        <f>+SUM(R69:X69)</f>
        <v>0</v>
      </c>
      <c r="Z69" s="328"/>
      <c r="AA69" s="327">
        <f>+'E1'!Z69+'E2'!Q69+'E2'!Y69+'E2'!Z69</f>
        <v>0</v>
      </c>
      <c r="AB69" s="354"/>
      <c r="AC69" s="87"/>
      <c r="AD69" s="84">
        <f t="shared" ref="AD69:BA69" si="44">+IF((D69&gt;D67),111,0)</f>
        <v>0</v>
      </c>
      <c r="AE69" s="84">
        <f t="shared" si="44"/>
        <v>0</v>
      </c>
      <c r="AF69" s="84">
        <f t="shared" si="44"/>
        <v>0</v>
      </c>
      <c r="AG69" s="84">
        <f t="shared" si="44"/>
        <v>0</v>
      </c>
      <c r="AH69" s="84">
        <f t="shared" si="44"/>
        <v>0</v>
      </c>
      <c r="AI69" s="84">
        <f t="shared" si="44"/>
        <v>0</v>
      </c>
      <c r="AJ69" s="84">
        <f t="shared" si="44"/>
        <v>0</v>
      </c>
      <c r="AK69" s="84">
        <f t="shared" si="44"/>
        <v>0</v>
      </c>
      <c r="AL69" s="84">
        <f t="shared" si="44"/>
        <v>0</v>
      </c>
      <c r="AM69" s="84">
        <f t="shared" si="44"/>
        <v>0</v>
      </c>
      <c r="AN69" s="84">
        <f t="shared" si="44"/>
        <v>0</v>
      </c>
      <c r="AO69" s="84">
        <f t="shared" si="44"/>
        <v>0</v>
      </c>
      <c r="AP69" s="84">
        <f t="shared" si="44"/>
        <v>0</v>
      </c>
      <c r="AQ69" s="84">
        <f t="shared" si="44"/>
        <v>0</v>
      </c>
      <c r="AR69" s="84">
        <f t="shared" si="44"/>
        <v>0</v>
      </c>
      <c r="AS69" s="84">
        <f t="shared" si="44"/>
        <v>0</v>
      </c>
      <c r="AT69" s="84">
        <f t="shared" si="44"/>
        <v>0</v>
      </c>
      <c r="AU69" s="84">
        <f t="shared" si="44"/>
        <v>0</v>
      </c>
      <c r="AV69" s="84">
        <f t="shared" si="44"/>
        <v>0</v>
      </c>
      <c r="AW69" s="84">
        <f t="shared" si="44"/>
        <v>0</v>
      </c>
      <c r="AX69" s="84">
        <f t="shared" si="44"/>
        <v>0</v>
      </c>
      <c r="AY69" s="84">
        <f t="shared" si="44"/>
        <v>0</v>
      </c>
      <c r="AZ69" s="84">
        <f t="shared" si="44"/>
        <v>0</v>
      </c>
      <c r="BA69" s="84">
        <f t="shared" si="44"/>
        <v>0</v>
      </c>
      <c r="BB69" s="82"/>
      <c r="BC69" s="269">
        <f>+Q69-SUM(D69:P69)</f>
        <v>0</v>
      </c>
      <c r="BD69" s="269">
        <f>+Y69-SUM(R69:X69)</f>
        <v>0</v>
      </c>
      <c r="BE69" s="253">
        <f>+AA69-'E1'!Z69-'E2'!Q69-'E2'!Y69-'E2'!Z69</f>
        <v>0</v>
      </c>
      <c r="BF69" s="82"/>
      <c r="BG69" s="84">
        <f>+IF((D69&gt;'A3'!D93),111,0)</f>
        <v>0</v>
      </c>
      <c r="BH69" s="84">
        <f>+IF((E69&gt;'A3'!E93),111,0)</f>
        <v>0</v>
      </c>
      <c r="BI69" s="84">
        <f>+IF((F69&gt;'A3'!F93),111,0)</f>
        <v>0</v>
      </c>
      <c r="BJ69" s="84">
        <f>+IF((G69&gt;'A3'!G93),111,0)</f>
        <v>0</v>
      </c>
      <c r="BK69" s="84">
        <f>+IF((H69&gt;'A3'!H93),111,0)</f>
        <v>0</v>
      </c>
      <c r="BL69" s="84">
        <f>+IF((I69&gt;'A3'!I93),111,0)</f>
        <v>0</v>
      </c>
      <c r="BM69" s="84">
        <f>+IF((J69&gt;'A3'!J93),111,0)</f>
        <v>0</v>
      </c>
      <c r="BN69" s="84">
        <f>+IF((K69&gt;'A3'!K93),111,0)</f>
        <v>0</v>
      </c>
      <c r="BO69" s="84">
        <f>+IF((L69&gt;'A3'!L93),111,0)</f>
        <v>0</v>
      </c>
      <c r="BP69" s="84">
        <f>+IF((M69&gt;'A3'!M93),111,0)</f>
        <v>0</v>
      </c>
      <c r="BQ69" s="84">
        <f>+IF((N69&gt;'A3'!N93),111,0)</f>
        <v>0</v>
      </c>
      <c r="BR69" s="84">
        <f>+IF((O69&gt;'A3'!O93),111,0)</f>
        <v>0</v>
      </c>
      <c r="BS69" s="84">
        <f>+IF((P69&gt;'A3'!P93),111,0)</f>
        <v>0</v>
      </c>
      <c r="BT69" s="84">
        <f>+IF((Q69&gt;'A3'!Q93),111,0)</f>
        <v>0</v>
      </c>
      <c r="BU69" s="84">
        <f>+IF((R69&gt;'A3'!R93),111,0)</f>
        <v>0</v>
      </c>
      <c r="BV69" s="84">
        <f>+IF((S69&gt;'A3'!S93),111,0)</f>
        <v>0</v>
      </c>
      <c r="BW69" s="84">
        <f>+IF((T69&gt;'A3'!T93),111,0)</f>
        <v>0</v>
      </c>
      <c r="BX69" s="84">
        <f>+IF((U69&gt;'A3'!U93),111,0)</f>
        <v>0</v>
      </c>
      <c r="BY69" s="84">
        <f>+IF((V69&gt;'A3'!V93),111,0)</f>
        <v>0</v>
      </c>
      <c r="BZ69" s="84">
        <f>+IF((W69&gt;'A3'!W93),111,0)</f>
        <v>0</v>
      </c>
      <c r="CA69" s="84">
        <f>+IF((X69&gt;'A3'!X93),111,0)</f>
        <v>0</v>
      </c>
      <c r="CB69" s="84">
        <f>+IF((Y69&gt;'A3'!Y93),111,0)</f>
        <v>0</v>
      </c>
      <c r="CC69" s="84">
        <f>+IF((Z69&gt;'A3'!Z93),111,0)</f>
        <v>0</v>
      </c>
      <c r="CD69" s="84">
        <f>+IF((AA69&gt;'A3'!AA93),111,0)</f>
        <v>0</v>
      </c>
    </row>
    <row r="70" spans="2:82" s="97" customFormat="1" ht="30" customHeight="1">
      <c r="B70" s="450"/>
      <c r="C70" s="202" t="s">
        <v>150</v>
      </c>
      <c r="D70" s="320"/>
      <c r="E70" s="320"/>
      <c r="F70" s="320"/>
      <c r="G70" s="320"/>
      <c r="H70" s="320"/>
      <c r="I70" s="320"/>
      <c r="J70" s="329"/>
      <c r="K70" s="329"/>
      <c r="L70" s="329"/>
      <c r="M70" s="329"/>
      <c r="N70" s="329"/>
      <c r="O70" s="329"/>
      <c r="P70" s="329"/>
      <c r="Q70" s="335"/>
      <c r="R70" s="329"/>
      <c r="S70" s="329"/>
      <c r="T70" s="329"/>
      <c r="U70" s="329"/>
      <c r="V70" s="329"/>
      <c r="W70" s="329"/>
      <c r="X70" s="329"/>
      <c r="Y70" s="335"/>
      <c r="Z70" s="329"/>
      <c r="AA70" s="332"/>
      <c r="AB70" s="350"/>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268"/>
      <c r="BB70" s="82"/>
      <c r="BC70" s="269"/>
      <c r="BD70" s="269"/>
      <c r="BE70" s="253"/>
      <c r="BF70" s="82"/>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row>
    <row r="71" spans="2:82" s="40" customFormat="1" ht="30" customHeight="1">
      <c r="B71" s="450"/>
      <c r="C71" s="202" t="s">
        <v>17</v>
      </c>
      <c r="D71" s="333"/>
      <c r="E71" s="333"/>
      <c r="F71" s="333"/>
      <c r="G71" s="333"/>
      <c r="H71" s="333"/>
      <c r="I71" s="333"/>
      <c r="J71" s="333"/>
      <c r="K71" s="333"/>
      <c r="L71" s="333"/>
      <c r="M71" s="333"/>
      <c r="N71" s="333"/>
      <c r="O71" s="333"/>
      <c r="P71" s="333"/>
      <c r="Q71" s="335"/>
      <c r="R71" s="333"/>
      <c r="S71" s="333"/>
      <c r="T71" s="333"/>
      <c r="U71" s="333"/>
      <c r="V71" s="333"/>
      <c r="W71" s="333"/>
      <c r="X71" s="333"/>
      <c r="Y71" s="335"/>
      <c r="Z71" s="333"/>
      <c r="AA71" s="334"/>
      <c r="AB71" s="350"/>
      <c r="AC71" s="39"/>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268"/>
      <c r="BB71" s="82"/>
      <c r="BC71" s="269"/>
      <c r="BD71" s="269"/>
      <c r="BE71" s="253"/>
      <c r="BF71" s="82"/>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row>
    <row r="72" spans="2:82" s="36" customFormat="1" ht="17.100000000000001" customHeight="1">
      <c r="B72" s="444"/>
      <c r="C72" s="183" t="s">
        <v>10</v>
      </c>
      <c r="D72" s="320"/>
      <c r="E72" s="320"/>
      <c r="F72" s="320"/>
      <c r="G72" s="320"/>
      <c r="H72" s="320"/>
      <c r="I72" s="320"/>
      <c r="J72" s="320"/>
      <c r="K72" s="320"/>
      <c r="L72" s="320"/>
      <c r="M72" s="320"/>
      <c r="N72" s="320"/>
      <c r="O72" s="320"/>
      <c r="P72" s="320"/>
      <c r="Q72" s="338">
        <f>+SUM(D72:P72)</f>
        <v>0</v>
      </c>
      <c r="R72" s="320"/>
      <c r="S72" s="320"/>
      <c r="T72" s="320"/>
      <c r="U72" s="320"/>
      <c r="V72" s="320"/>
      <c r="W72" s="320"/>
      <c r="X72" s="320"/>
      <c r="Y72" s="338">
        <f>+SUM(R72:X72)</f>
        <v>0</v>
      </c>
      <c r="Z72" s="320"/>
      <c r="AA72" s="323">
        <f>+'E1'!Z72+'E2'!Q72+'E2'!Y72+'E2'!Z72</f>
        <v>0</v>
      </c>
      <c r="AB72" s="351"/>
      <c r="AC72" s="35"/>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C72" s="73">
        <f>+Q72-SUM(D72:P72)</f>
        <v>0</v>
      </c>
      <c r="BD72" s="73">
        <f>+Y72-SUM(R72:X72)</f>
        <v>0</v>
      </c>
      <c r="BE72" s="73">
        <f>+AA72-'E1'!Z72-'E2'!Q72-'E2'!Y72-'E2'!Z72</f>
        <v>0</v>
      </c>
      <c r="BG72" s="73">
        <f>+IF(OR((D72&gt;'A3'!D96),(D72&lt;'A3'!D97)),111,0)</f>
        <v>0</v>
      </c>
      <c r="BH72" s="73">
        <f>+IF(OR((E72&gt;'A3'!E96),(E72&lt;'A3'!E97)),111,0)</f>
        <v>0</v>
      </c>
      <c r="BI72" s="73">
        <f>+IF(OR((F72&gt;'A3'!F96),(F72&lt;'A3'!F97)),111,0)</f>
        <v>0</v>
      </c>
      <c r="BJ72" s="73">
        <f>+IF(OR((G72&gt;'A3'!G96),(G72&lt;'A3'!G97)),111,0)</f>
        <v>0</v>
      </c>
      <c r="BK72" s="73">
        <f>+IF(OR((H72&gt;'A3'!H96),(H72&lt;'A3'!H97)),111,0)</f>
        <v>0</v>
      </c>
      <c r="BL72" s="73">
        <f>+IF(OR((I72&gt;'A3'!I96),(I72&lt;'A3'!I97)),111,0)</f>
        <v>0</v>
      </c>
      <c r="BM72" s="73">
        <f>+IF(OR((J72&gt;'A3'!J96),(J72&lt;'A3'!J97)),111,0)</f>
        <v>0</v>
      </c>
      <c r="BN72" s="73">
        <f>+IF(OR((K72&gt;'A3'!K96),(K72&lt;'A3'!K97)),111,0)</f>
        <v>0</v>
      </c>
      <c r="BO72" s="73">
        <f>+IF(OR((L72&gt;'A3'!L96),(L72&lt;'A3'!L97)),111,0)</f>
        <v>0</v>
      </c>
      <c r="BP72" s="73">
        <f>+IF(OR((M72&gt;'A3'!M96),(M72&lt;'A3'!M97)),111,0)</f>
        <v>0</v>
      </c>
      <c r="BQ72" s="73">
        <f>+IF(OR((N72&gt;'A3'!N96),(N72&lt;'A3'!N97)),111,0)</f>
        <v>0</v>
      </c>
      <c r="BR72" s="73">
        <f>+IF(OR((O72&gt;'A3'!O96),(O72&lt;'A3'!O97)),111,0)</f>
        <v>0</v>
      </c>
      <c r="BS72" s="73">
        <f>+IF(OR((P72&gt;'A3'!P96),(P72&lt;'A3'!P97)),111,0)</f>
        <v>0</v>
      </c>
      <c r="BT72" s="73">
        <f>+IF(OR((Q72&gt;'A3'!Q96),(Q72&lt;'A3'!Q97)),111,0)</f>
        <v>0</v>
      </c>
      <c r="BU72" s="73">
        <f>+IF(OR((R72&gt;'A3'!R96),(R72&lt;'A3'!R97)),111,0)</f>
        <v>0</v>
      </c>
      <c r="BV72" s="73">
        <f>+IF(OR((S72&gt;'A3'!S96),(S72&lt;'A3'!S97)),111,0)</f>
        <v>0</v>
      </c>
      <c r="BW72" s="73">
        <f>+IF(OR((T72&gt;'A3'!T96),(T72&lt;'A3'!T97)),111,0)</f>
        <v>0</v>
      </c>
      <c r="BX72" s="73">
        <f>+IF(OR((U72&gt;'A3'!U96),(U72&lt;'A3'!U97)),111,0)</f>
        <v>0</v>
      </c>
      <c r="BY72" s="73">
        <f>+IF(OR((V72&gt;'A3'!V96),(V72&lt;'A3'!V97)),111,0)</f>
        <v>0</v>
      </c>
      <c r="BZ72" s="73">
        <f>+IF(OR((W72&gt;'A3'!W96),(W72&lt;'A3'!W97)),111,0)</f>
        <v>0</v>
      </c>
      <c r="CA72" s="73">
        <f>+IF(OR((X72&gt;'A3'!X96),(X72&lt;'A3'!X97)),111,0)</f>
        <v>0</v>
      </c>
      <c r="CB72" s="73">
        <f>+IF(OR((Y72&gt;'A3'!Y96),(Y72&lt;'A3'!Y97)),111,0)</f>
        <v>0</v>
      </c>
      <c r="CC72" s="73">
        <f>+IF(OR((Z72&gt;'A3'!Z96),(Z72&lt;'A3'!Z97)),111,0)</f>
        <v>0</v>
      </c>
      <c r="CD72" s="73">
        <f>+IF(OR((AA72&gt;'A3'!AA96),(AA72&lt;'A3'!AA97)),111,0)</f>
        <v>111</v>
      </c>
    </row>
    <row r="73" spans="2:82" s="36" customFormat="1" ht="17.100000000000001" customHeight="1">
      <c r="B73" s="444"/>
      <c r="C73" s="183" t="s">
        <v>11</v>
      </c>
      <c r="D73" s="320"/>
      <c r="E73" s="320"/>
      <c r="F73" s="320"/>
      <c r="G73" s="320"/>
      <c r="H73" s="320"/>
      <c r="I73" s="320"/>
      <c r="J73" s="320"/>
      <c r="K73" s="320"/>
      <c r="L73" s="320"/>
      <c r="M73" s="320"/>
      <c r="N73" s="320"/>
      <c r="O73" s="320"/>
      <c r="P73" s="320"/>
      <c r="Q73" s="357">
        <f t="shared" ref="Q73:Q81" si="45">+SUM(D73:P73)</f>
        <v>0</v>
      </c>
      <c r="R73" s="320"/>
      <c r="S73" s="320"/>
      <c r="T73" s="320"/>
      <c r="U73" s="320"/>
      <c r="V73" s="320"/>
      <c r="W73" s="320"/>
      <c r="X73" s="320"/>
      <c r="Y73" s="357">
        <f t="shared" ref="Y73:Y81" si="46">+SUM(R73:X73)</f>
        <v>0</v>
      </c>
      <c r="Z73" s="320"/>
      <c r="AA73" s="323">
        <f>+'E1'!Z73+'E2'!Q73+'E2'!Y73+'E2'!Z73</f>
        <v>0</v>
      </c>
      <c r="AB73" s="351"/>
      <c r="AC73" s="35"/>
      <c r="AD73" s="73">
        <f t="shared" ref="AD73:BA73" si="47">+D73-SUM(D74:D79)</f>
        <v>0</v>
      </c>
      <c r="AE73" s="73">
        <f t="shared" si="47"/>
        <v>0</v>
      </c>
      <c r="AF73" s="73">
        <f t="shared" si="47"/>
        <v>0</v>
      </c>
      <c r="AG73" s="73">
        <f t="shared" si="47"/>
        <v>0</v>
      </c>
      <c r="AH73" s="73">
        <f t="shared" si="47"/>
        <v>0</v>
      </c>
      <c r="AI73" s="73">
        <f t="shared" si="47"/>
        <v>0</v>
      </c>
      <c r="AJ73" s="73">
        <f t="shared" si="47"/>
        <v>0</v>
      </c>
      <c r="AK73" s="73">
        <f t="shared" si="47"/>
        <v>0</v>
      </c>
      <c r="AL73" s="73">
        <f t="shared" si="47"/>
        <v>0</v>
      </c>
      <c r="AM73" s="73">
        <f t="shared" si="47"/>
        <v>0</v>
      </c>
      <c r="AN73" s="73">
        <f t="shared" si="47"/>
        <v>0</v>
      </c>
      <c r="AO73" s="73">
        <f t="shared" si="47"/>
        <v>0</v>
      </c>
      <c r="AP73" s="73">
        <f t="shared" si="47"/>
        <v>0</v>
      </c>
      <c r="AQ73" s="73">
        <f t="shared" si="47"/>
        <v>0</v>
      </c>
      <c r="AR73" s="73">
        <f t="shared" si="47"/>
        <v>0</v>
      </c>
      <c r="AS73" s="73">
        <f t="shared" si="47"/>
        <v>0</v>
      </c>
      <c r="AT73" s="73">
        <f t="shared" si="47"/>
        <v>0</v>
      </c>
      <c r="AU73" s="73">
        <f t="shared" si="47"/>
        <v>0</v>
      </c>
      <c r="AV73" s="73">
        <f t="shared" si="47"/>
        <v>0</v>
      </c>
      <c r="AW73" s="73">
        <f t="shared" si="47"/>
        <v>0</v>
      </c>
      <c r="AX73" s="73">
        <f t="shared" si="47"/>
        <v>0</v>
      </c>
      <c r="AY73" s="73">
        <f t="shared" si="47"/>
        <v>0</v>
      </c>
      <c r="AZ73" s="73">
        <f t="shared" si="47"/>
        <v>0</v>
      </c>
      <c r="BA73" s="73">
        <f t="shared" si="47"/>
        <v>0</v>
      </c>
      <c r="BC73" s="73">
        <f t="shared" ref="BC73:BC78" si="48">+Q73-SUM(D73:P73)</f>
        <v>0</v>
      </c>
      <c r="BD73" s="72">
        <f t="shared" ref="BD73:BD78" si="49">+Y73-SUM(R73:X73)</f>
        <v>0</v>
      </c>
      <c r="BE73" s="73">
        <f>+AA73-'E1'!Z73-'E2'!Q73-'E2'!Y73-'E2'!Z73</f>
        <v>0</v>
      </c>
      <c r="BG73" s="73">
        <f>+IF(OR((D73&gt;'A3'!D99),(D73&lt;'A3'!D100)),111,0)</f>
        <v>0</v>
      </c>
      <c r="BH73" s="73">
        <f>+IF(OR((E73&gt;'A3'!E99),(E73&lt;'A3'!E100)),111,0)</f>
        <v>0</v>
      </c>
      <c r="BI73" s="73">
        <f>+IF(OR((F73&gt;'A3'!F99),(F73&lt;'A3'!F100)),111,0)</f>
        <v>0</v>
      </c>
      <c r="BJ73" s="73">
        <f>+IF(OR((G73&gt;'A3'!G99),(G73&lt;'A3'!G100)),111,0)</f>
        <v>0</v>
      </c>
      <c r="BK73" s="73">
        <f>+IF(OR((H73&gt;'A3'!H99),(H73&lt;'A3'!H100)),111,0)</f>
        <v>0</v>
      </c>
      <c r="BL73" s="73">
        <f>+IF(OR((I73&gt;'A3'!I99),(I73&lt;'A3'!I100)),111,0)</f>
        <v>0</v>
      </c>
      <c r="BM73" s="73">
        <f>+IF(OR((J73&gt;'A3'!J99),(J73&lt;'A3'!J100)),111,0)</f>
        <v>0</v>
      </c>
      <c r="BN73" s="73">
        <f>+IF(OR((K73&gt;'A3'!K99),(K73&lt;'A3'!K100)),111,0)</f>
        <v>0</v>
      </c>
      <c r="BO73" s="73">
        <f>+IF(OR((L73&gt;'A3'!L99),(L73&lt;'A3'!L100)),111,0)</f>
        <v>0</v>
      </c>
      <c r="BP73" s="73">
        <f>+IF(OR((M73&gt;'A3'!M99),(M73&lt;'A3'!M100)),111,0)</f>
        <v>0</v>
      </c>
      <c r="BQ73" s="73">
        <f>+IF(OR((N73&gt;'A3'!N99),(N73&lt;'A3'!N100)),111,0)</f>
        <v>0</v>
      </c>
      <c r="BR73" s="73">
        <f>+IF(OR((O73&gt;'A3'!O99),(O73&lt;'A3'!O100)),111,0)</f>
        <v>0</v>
      </c>
      <c r="BS73" s="73">
        <f>+IF(OR((P73&gt;'A3'!P99),(P73&lt;'A3'!P100)),111,0)</f>
        <v>0</v>
      </c>
      <c r="BT73" s="73">
        <f>+IF(OR((Q73&gt;'A3'!Q99),(Q73&lt;'A3'!Q100)),111,0)</f>
        <v>0</v>
      </c>
      <c r="BU73" s="73">
        <f>+IF(OR((R73&gt;'A3'!R99),(R73&lt;'A3'!R100)),111,0)</f>
        <v>0</v>
      </c>
      <c r="BV73" s="73">
        <f>+IF(OR((S73&gt;'A3'!S99),(S73&lt;'A3'!S100)),111,0)</f>
        <v>0</v>
      </c>
      <c r="BW73" s="73">
        <f>+IF(OR((T73&gt;'A3'!T99),(T73&lt;'A3'!T100)),111,0)</f>
        <v>0</v>
      </c>
      <c r="BX73" s="73">
        <f>+IF(OR((U73&gt;'A3'!U99),(U73&lt;'A3'!U100)),111,0)</f>
        <v>0</v>
      </c>
      <c r="BY73" s="73">
        <f>+IF(OR((V73&gt;'A3'!V99),(V73&lt;'A3'!V100)),111,0)</f>
        <v>0</v>
      </c>
      <c r="BZ73" s="73">
        <f>+IF(OR((W73&gt;'A3'!W99),(W73&lt;'A3'!W100)),111,0)</f>
        <v>0</v>
      </c>
      <c r="CA73" s="73">
        <f>+IF(OR((X73&gt;'A3'!X99),(X73&lt;'A3'!X100)),111,0)</f>
        <v>0</v>
      </c>
      <c r="CB73" s="73">
        <f>+IF(OR((Y73&gt;'A3'!Y99),(Y73&lt;'A3'!Y100)),111,0)</f>
        <v>0</v>
      </c>
      <c r="CC73" s="73">
        <f>+IF(OR((Z73&gt;'A3'!Z99),(Z73&lt;'A3'!Z100)),111,0)</f>
        <v>0</v>
      </c>
      <c r="CD73" s="73">
        <f>+IF(OR((AA73&gt;'A3'!AA99),(AA73&lt;'A3'!AA100)),111,0)</f>
        <v>0</v>
      </c>
    </row>
    <row r="74" spans="2:82" s="40" customFormat="1" ht="17.100000000000001" customHeight="1">
      <c r="B74" s="446"/>
      <c r="C74" s="447" t="s">
        <v>105</v>
      </c>
      <c r="D74" s="324"/>
      <c r="E74" s="324"/>
      <c r="F74" s="324"/>
      <c r="G74" s="324"/>
      <c r="H74" s="324"/>
      <c r="I74" s="324"/>
      <c r="J74" s="324"/>
      <c r="K74" s="324"/>
      <c r="L74" s="324"/>
      <c r="M74" s="324"/>
      <c r="N74" s="324"/>
      <c r="O74" s="324"/>
      <c r="P74" s="324"/>
      <c r="Q74" s="325">
        <f t="shared" si="45"/>
        <v>0</v>
      </c>
      <c r="R74" s="324"/>
      <c r="S74" s="324"/>
      <c r="T74" s="324"/>
      <c r="U74" s="324"/>
      <c r="V74" s="324"/>
      <c r="W74" s="324"/>
      <c r="X74" s="324"/>
      <c r="Y74" s="325">
        <f t="shared" si="46"/>
        <v>0</v>
      </c>
      <c r="Z74" s="324"/>
      <c r="AA74" s="323">
        <f>+'E1'!Z74+'E2'!Q74+'E2'!Y74+'E2'!Z74</f>
        <v>0</v>
      </c>
      <c r="AB74" s="352"/>
      <c r="AC74" s="39"/>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C74" s="75">
        <f t="shared" si="48"/>
        <v>0</v>
      </c>
      <c r="BD74" s="253">
        <f t="shared" si="49"/>
        <v>0</v>
      </c>
      <c r="BE74" s="75">
        <f>+AA74-'E1'!Z74-'E2'!Q74-'E2'!Y74-'E2'!Z74</f>
        <v>0</v>
      </c>
      <c r="BG74" s="75">
        <f>+IF((D74&gt;'A3'!D102),111,0)</f>
        <v>0</v>
      </c>
      <c r="BH74" s="75">
        <f>+IF((E74&gt;'A3'!E102),111,0)</f>
        <v>0</v>
      </c>
      <c r="BI74" s="75">
        <f>+IF((F74&gt;'A3'!F102),111,0)</f>
        <v>0</v>
      </c>
      <c r="BJ74" s="75">
        <f>+IF((G74&gt;'A3'!G102),111,0)</f>
        <v>0</v>
      </c>
      <c r="BK74" s="75">
        <f>+IF((H74&gt;'A3'!H102),111,0)</f>
        <v>0</v>
      </c>
      <c r="BL74" s="75">
        <f>+IF((I74&gt;'A3'!I102),111,0)</f>
        <v>0</v>
      </c>
      <c r="BM74" s="75">
        <f>+IF((J74&gt;'A3'!J102),111,0)</f>
        <v>0</v>
      </c>
      <c r="BN74" s="75">
        <f>+IF((K74&gt;'A3'!K102),111,0)</f>
        <v>0</v>
      </c>
      <c r="BO74" s="75">
        <f>+IF((L74&gt;'A3'!L102),111,0)</f>
        <v>0</v>
      </c>
      <c r="BP74" s="75">
        <f>+IF((M74&gt;'A3'!M102),111,0)</f>
        <v>0</v>
      </c>
      <c r="BQ74" s="75">
        <f>+IF((N74&gt;'A3'!N102),111,0)</f>
        <v>0</v>
      </c>
      <c r="BR74" s="75">
        <f>+IF((O74&gt;'A3'!O102),111,0)</f>
        <v>0</v>
      </c>
      <c r="BS74" s="75">
        <f>+IF((P74&gt;'A3'!P102),111,0)</f>
        <v>0</v>
      </c>
      <c r="BT74" s="75">
        <f>+IF((Q74&gt;'A3'!Q102),111,0)</f>
        <v>0</v>
      </c>
      <c r="BU74" s="75">
        <f>+IF((R74&gt;'A3'!R102),111,0)</f>
        <v>0</v>
      </c>
      <c r="BV74" s="75">
        <f>+IF((S74&gt;'A3'!S102),111,0)</f>
        <v>0</v>
      </c>
      <c r="BW74" s="75">
        <f>+IF((T74&gt;'A3'!T102),111,0)</f>
        <v>0</v>
      </c>
      <c r="BX74" s="75">
        <f>+IF((U74&gt;'A3'!U102),111,0)</f>
        <v>0</v>
      </c>
      <c r="BY74" s="75">
        <f>+IF((V74&gt;'A3'!V102),111,0)</f>
        <v>0</v>
      </c>
      <c r="BZ74" s="75">
        <f>+IF((W74&gt;'A3'!W102),111,0)</f>
        <v>0</v>
      </c>
      <c r="CA74" s="75">
        <f>+IF((X74&gt;'A3'!X102),111,0)</f>
        <v>0</v>
      </c>
      <c r="CB74" s="75">
        <f>+IF((Y74&gt;'A3'!Y102),111,0)</f>
        <v>0</v>
      </c>
      <c r="CC74" s="75">
        <f>+IF((Z74&gt;'A3'!Z102),111,0)</f>
        <v>0</v>
      </c>
      <c r="CD74" s="75">
        <f>+IF((AA74&gt;'A3'!AA102),111,0)</f>
        <v>0</v>
      </c>
    </row>
    <row r="75" spans="2:82" s="36" customFormat="1" ht="17.100000000000001" customHeight="1">
      <c r="B75" s="445"/>
      <c r="C75" s="198" t="s">
        <v>75</v>
      </c>
      <c r="D75" s="320"/>
      <c r="E75" s="320"/>
      <c r="F75" s="320"/>
      <c r="G75" s="320"/>
      <c r="H75" s="320"/>
      <c r="I75" s="320"/>
      <c r="J75" s="320"/>
      <c r="K75" s="320"/>
      <c r="L75" s="320"/>
      <c r="M75" s="320"/>
      <c r="N75" s="320"/>
      <c r="O75" s="320"/>
      <c r="P75" s="320"/>
      <c r="Q75" s="357">
        <f t="shared" si="45"/>
        <v>0</v>
      </c>
      <c r="R75" s="320"/>
      <c r="S75" s="320"/>
      <c r="T75" s="320"/>
      <c r="U75" s="320"/>
      <c r="V75" s="320"/>
      <c r="W75" s="320"/>
      <c r="X75" s="320"/>
      <c r="Y75" s="357">
        <f t="shared" si="46"/>
        <v>0</v>
      </c>
      <c r="Z75" s="320"/>
      <c r="AA75" s="323">
        <f>+'E1'!Z75+'E2'!Q75+'E2'!Y75+'E2'!Z75</f>
        <v>0</v>
      </c>
      <c r="AB75" s="351"/>
      <c r="AC75" s="35"/>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C75" s="73">
        <f t="shared" si="48"/>
        <v>0</v>
      </c>
      <c r="BD75" s="72">
        <f t="shared" si="49"/>
        <v>0</v>
      </c>
      <c r="BE75" s="73">
        <f>+AA75-'E1'!Z75-'E2'!Q75-'E2'!Y75-'E2'!Z75</f>
        <v>0</v>
      </c>
      <c r="BG75" s="73">
        <f>+IF((D75&gt;'A3'!D103),111,0)</f>
        <v>0</v>
      </c>
      <c r="BH75" s="73">
        <f>+IF((E75&gt;'A3'!E103),111,0)</f>
        <v>0</v>
      </c>
      <c r="BI75" s="73">
        <f>+IF((F75&gt;'A3'!F103),111,0)</f>
        <v>0</v>
      </c>
      <c r="BJ75" s="73">
        <f>+IF((G75&gt;'A3'!G103),111,0)</f>
        <v>0</v>
      </c>
      <c r="BK75" s="73">
        <f>+IF((H75&gt;'A3'!H103),111,0)</f>
        <v>0</v>
      </c>
      <c r="BL75" s="73">
        <f>+IF((I75&gt;'A3'!I103),111,0)</f>
        <v>0</v>
      </c>
      <c r="BM75" s="73">
        <f>+IF((J75&gt;'A3'!J103),111,0)</f>
        <v>0</v>
      </c>
      <c r="BN75" s="73">
        <f>+IF((K75&gt;'A3'!K103),111,0)</f>
        <v>0</v>
      </c>
      <c r="BO75" s="73">
        <f>+IF((L75&gt;'A3'!L103),111,0)</f>
        <v>0</v>
      </c>
      <c r="BP75" s="73">
        <f>+IF((M75&gt;'A3'!M103),111,0)</f>
        <v>0</v>
      </c>
      <c r="BQ75" s="73">
        <f>+IF((N75&gt;'A3'!N103),111,0)</f>
        <v>0</v>
      </c>
      <c r="BR75" s="73">
        <f>+IF((O75&gt;'A3'!O103),111,0)</f>
        <v>0</v>
      </c>
      <c r="BS75" s="73">
        <f>+IF((P75&gt;'A3'!P103),111,0)</f>
        <v>0</v>
      </c>
      <c r="BT75" s="73">
        <f>+IF((Q75&gt;'A3'!Q103),111,0)</f>
        <v>0</v>
      </c>
      <c r="BU75" s="73">
        <f>+IF((R75&gt;'A3'!R103),111,0)</f>
        <v>0</v>
      </c>
      <c r="BV75" s="73">
        <f>+IF((S75&gt;'A3'!S103),111,0)</f>
        <v>0</v>
      </c>
      <c r="BW75" s="73">
        <f>+IF((T75&gt;'A3'!T103),111,0)</f>
        <v>0</v>
      </c>
      <c r="BX75" s="73">
        <f>+IF((U75&gt;'A3'!U103),111,0)</f>
        <v>0</v>
      </c>
      <c r="BY75" s="73">
        <f>+IF((V75&gt;'A3'!V103),111,0)</f>
        <v>0</v>
      </c>
      <c r="BZ75" s="73">
        <f>+IF((W75&gt;'A3'!W103),111,0)</f>
        <v>0</v>
      </c>
      <c r="CA75" s="73">
        <f>+IF((X75&gt;'A3'!X103),111,0)</f>
        <v>0</v>
      </c>
      <c r="CB75" s="73">
        <f>+IF((Y75&gt;'A3'!Y103),111,0)</f>
        <v>0</v>
      </c>
      <c r="CC75" s="73">
        <f>+IF((Z75&gt;'A3'!Z103),111,0)</f>
        <v>0</v>
      </c>
      <c r="CD75" s="73">
        <f>+IF((AA75&gt;'A3'!AA103),111,0)</f>
        <v>0</v>
      </c>
    </row>
    <row r="76" spans="2:82" s="36" customFormat="1" ht="17.100000000000001" customHeight="1">
      <c r="B76" s="445"/>
      <c r="C76" s="198" t="s">
        <v>190</v>
      </c>
      <c r="D76" s="320"/>
      <c r="E76" s="320"/>
      <c r="F76" s="320"/>
      <c r="G76" s="320"/>
      <c r="H76" s="320"/>
      <c r="I76" s="320"/>
      <c r="J76" s="320"/>
      <c r="K76" s="320"/>
      <c r="L76" s="320"/>
      <c r="M76" s="320"/>
      <c r="N76" s="320"/>
      <c r="O76" s="320"/>
      <c r="P76" s="320"/>
      <c r="Q76" s="357">
        <f t="shared" si="45"/>
        <v>0</v>
      </c>
      <c r="R76" s="320"/>
      <c r="S76" s="320"/>
      <c r="T76" s="320"/>
      <c r="U76" s="320"/>
      <c r="V76" s="320"/>
      <c r="W76" s="320"/>
      <c r="X76" s="320"/>
      <c r="Y76" s="357">
        <f t="shared" si="46"/>
        <v>0</v>
      </c>
      <c r="Z76" s="320"/>
      <c r="AA76" s="323">
        <f>+'E1'!Z76+'E2'!Q76+'E2'!Y76+'E2'!Z76</f>
        <v>0</v>
      </c>
      <c r="AB76" s="351"/>
      <c r="AC76" s="35"/>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C76" s="73">
        <f t="shared" si="48"/>
        <v>0</v>
      </c>
      <c r="BD76" s="72">
        <f t="shared" si="49"/>
        <v>0</v>
      </c>
      <c r="BE76" s="73">
        <f>+AA76-'E1'!Z76-'E2'!Q76-'E2'!Y76-'E2'!Z76</f>
        <v>0</v>
      </c>
      <c r="BG76" s="73">
        <f>+IF((D76&gt;'A3'!D104),111,0)</f>
        <v>0</v>
      </c>
      <c r="BH76" s="73">
        <f>+IF((E76&gt;'A3'!E104),111,0)</f>
        <v>0</v>
      </c>
      <c r="BI76" s="73">
        <f>+IF((F76&gt;'A3'!F104),111,0)</f>
        <v>0</v>
      </c>
      <c r="BJ76" s="73">
        <f>+IF((G76&gt;'A3'!G104),111,0)</f>
        <v>0</v>
      </c>
      <c r="BK76" s="73">
        <f>+IF((H76&gt;'A3'!H104),111,0)</f>
        <v>0</v>
      </c>
      <c r="BL76" s="73">
        <f>+IF((I76&gt;'A3'!I104),111,0)</f>
        <v>0</v>
      </c>
      <c r="BM76" s="73">
        <f>+IF((J76&gt;'A3'!J104),111,0)</f>
        <v>0</v>
      </c>
      <c r="BN76" s="73">
        <f>+IF((K76&gt;'A3'!K104),111,0)</f>
        <v>0</v>
      </c>
      <c r="BO76" s="73">
        <f>+IF((L76&gt;'A3'!L104),111,0)</f>
        <v>0</v>
      </c>
      <c r="BP76" s="73">
        <f>+IF((M76&gt;'A3'!M104),111,0)</f>
        <v>0</v>
      </c>
      <c r="BQ76" s="73">
        <f>+IF((N76&gt;'A3'!N104),111,0)</f>
        <v>0</v>
      </c>
      <c r="BR76" s="73">
        <f>+IF((O76&gt;'A3'!O104),111,0)</f>
        <v>0</v>
      </c>
      <c r="BS76" s="73">
        <f>+IF((P76&gt;'A3'!P104),111,0)</f>
        <v>0</v>
      </c>
      <c r="BT76" s="73">
        <f>+IF((Q76&gt;'A3'!Q104),111,0)</f>
        <v>0</v>
      </c>
      <c r="BU76" s="73">
        <f>+IF((R76&gt;'A3'!R104),111,0)</f>
        <v>0</v>
      </c>
      <c r="BV76" s="73">
        <f>+IF((S76&gt;'A3'!S104),111,0)</f>
        <v>0</v>
      </c>
      <c r="BW76" s="73">
        <f>+IF((T76&gt;'A3'!T104),111,0)</f>
        <v>0</v>
      </c>
      <c r="BX76" s="73">
        <f>+IF((U76&gt;'A3'!U104),111,0)</f>
        <v>0</v>
      </c>
      <c r="BY76" s="73">
        <f>+IF((V76&gt;'A3'!V104),111,0)</f>
        <v>0</v>
      </c>
      <c r="BZ76" s="73">
        <f>+IF((W76&gt;'A3'!W104),111,0)</f>
        <v>0</v>
      </c>
      <c r="CA76" s="73">
        <f>+IF((X76&gt;'A3'!X104),111,0)</f>
        <v>0</v>
      </c>
      <c r="CB76" s="73">
        <f>+IF((Y76&gt;'A3'!Y104),111,0)</f>
        <v>0</v>
      </c>
      <c r="CC76" s="73">
        <f>+IF((Z76&gt;'A3'!Z104),111,0)</f>
        <v>0</v>
      </c>
      <c r="CD76" s="73">
        <f>+IF((AA76&gt;'A3'!AA104),111,0)</f>
        <v>0</v>
      </c>
    </row>
    <row r="77" spans="2:82" s="36" customFormat="1" ht="17.100000000000001" customHeight="1">
      <c r="B77" s="445"/>
      <c r="C77" s="198" t="s">
        <v>106</v>
      </c>
      <c r="D77" s="320"/>
      <c r="E77" s="320"/>
      <c r="F77" s="320"/>
      <c r="G77" s="320"/>
      <c r="H77" s="320"/>
      <c r="I77" s="320"/>
      <c r="J77" s="320"/>
      <c r="K77" s="320"/>
      <c r="L77" s="320"/>
      <c r="M77" s="320"/>
      <c r="N77" s="320"/>
      <c r="O77" s="320"/>
      <c r="P77" s="320"/>
      <c r="Q77" s="357">
        <f t="shared" si="45"/>
        <v>0</v>
      </c>
      <c r="R77" s="320"/>
      <c r="S77" s="320"/>
      <c r="T77" s="320"/>
      <c r="U77" s="320"/>
      <c r="V77" s="320"/>
      <c r="W77" s="320"/>
      <c r="X77" s="320"/>
      <c r="Y77" s="357">
        <f t="shared" si="46"/>
        <v>0</v>
      </c>
      <c r="Z77" s="320"/>
      <c r="AA77" s="323">
        <f>+'E1'!Z77+'E2'!Q77+'E2'!Y77+'E2'!Z77</f>
        <v>0</v>
      </c>
      <c r="AB77" s="351"/>
      <c r="AC77" s="35"/>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C77" s="73">
        <f t="shared" si="48"/>
        <v>0</v>
      </c>
      <c r="BD77" s="72">
        <f t="shared" si="49"/>
        <v>0</v>
      </c>
      <c r="BE77" s="73">
        <f>+AA77-'E1'!Z77-'E2'!Q77-'E2'!Y77-'E2'!Z77</f>
        <v>0</v>
      </c>
      <c r="BG77" s="73">
        <f>+IF((D77&gt;'A3'!D105),111,0)</f>
        <v>0</v>
      </c>
      <c r="BH77" s="73">
        <f>+IF((E77&gt;'A3'!E105),111,0)</f>
        <v>0</v>
      </c>
      <c r="BI77" s="73">
        <f>+IF((F77&gt;'A3'!F105),111,0)</f>
        <v>0</v>
      </c>
      <c r="BJ77" s="73">
        <f>+IF((G77&gt;'A3'!G105),111,0)</f>
        <v>0</v>
      </c>
      <c r="BK77" s="73">
        <f>+IF((H77&gt;'A3'!H105),111,0)</f>
        <v>0</v>
      </c>
      <c r="BL77" s="73">
        <f>+IF((I77&gt;'A3'!I105),111,0)</f>
        <v>0</v>
      </c>
      <c r="BM77" s="73">
        <f>+IF((J77&gt;'A3'!J105),111,0)</f>
        <v>0</v>
      </c>
      <c r="BN77" s="73">
        <f>+IF((K77&gt;'A3'!K105),111,0)</f>
        <v>0</v>
      </c>
      <c r="BO77" s="73">
        <f>+IF((L77&gt;'A3'!L105),111,0)</f>
        <v>0</v>
      </c>
      <c r="BP77" s="73">
        <f>+IF((M77&gt;'A3'!M105),111,0)</f>
        <v>0</v>
      </c>
      <c r="BQ77" s="73">
        <f>+IF((N77&gt;'A3'!N105),111,0)</f>
        <v>0</v>
      </c>
      <c r="BR77" s="73">
        <f>+IF((O77&gt;'A3'!O105),111,0)</f>
        <v>0</v>
      </c>
      <c r="BS77" s="73">
        <f>+IF((P77&gt;'A3'!P105),111,0)</f>
        <v>0</v>
      </c>
      <c r="BT77" s="73">
        <f>+IF((Q77&gt;'A3'!Q105),111,0)</f>
        <v>0</v>
      </c>
      <c r="BU77" s="73">
        <f>+IF((R77&gt;'A3'!R105),111,0)</f>
        <v>0</v>
      </c>
      <c r="BV77" s="73">
        <f>+IF((S77&gt;'A3'!S105),111,0)</f>
        <v>0</v>
      </c>
      <c r="BW77" s="73">
        <f>+IF((T77&gt;'A3'!T105),111,0)</f>
        <v>0</v>
      </c>
      <c r="BX77" s="73">
        <f>+IF((U77&gt;'A3'!U105),111,0)</f>
        <v>0</v>
      </c>
      <c r="BY77" s="73">
        <f>+IF((V77&gt;'A3'!V105),111,0)</f>
        <v>0</v>
      </c>
      <c r="BZ77" s="73">
        <f>+IF((W77&gt;'A3'!W105),111,0)</f>
        <v>0</v>
      </c>
      <c r="CA77" s="73">
        <f>+IF((X77&gt;'A3'!X105),111,0)</f>
        <v>0</v>
      </c>
      <c r="CB77" s="73">
        <f>+IF((Y77&gt;'A3'!Y105),111,0)</f>
        <v>0</v>
      </c>
      <c r="CC77" s="73">
        <f>+IF((Z77&gt;'A3'!Z105),111,0)</f>
        <v>0</v>
      </c>
      <c r="CD77" s="73">
        <f>+IF((AA77&gt;'A3'!AA105),111,0)</f>
        <v>0</v>
      </c>
    </row>
    <row r="78" spans="2:82" s="36" customFormat="1" ht="17.100000000000001" customHeight="1">
      <c r="B78" s="445"/>
      <c r="C78" s="451" t="s">
        <v>53</v>
      </c>
      <c r="D78" s="320"/>
      <c r="E78" s="320"/>
      <c r="F78" s="320"/>
      <c r="G78" s="320"/>
      <c r="H78" s="320"/>
      <c r="I78" s="320"/>
      <c r="J78" s="320"/>
      <c r="K78" s="320"/>
      <c r="L78" s="320"/>
      <c r="M78" s="320"/>
      <c r="N78" s="320"/>
      <c r="O78" s="320"/>
      <c r="P78" s="320"/>
      <c r="Q78" s="357">
        <f t="shared" si="45"/>
        <v>0</v>
      </c>
      <c r="R78" s="320"/>
      <c r="S78" s="320"/>
      <c r="T78" s="320"/>
      <c r="U78" s="320"/>
      <c r="V78" s="320"/>
      <c r="W78" s="320"/>
      <c r="X78" s="320"/>
      <c r="Y78" s="357">
        <f t="shared" si="46"/>
        <v>0</v>
      </c>
      <c r="Z78" s="320"/>
      <c r="AA78" s="323">
        <f>+'E1'!Z78+'E2'!Q78+'E2'!Y78+'E2'!Z78</f>
        <v>0</v>
      </c>
      <c r="AB78" s="351"/>
      <c r="AC78" s="35"/>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C78" s="73">
        <f t="shared" si="48"/>
        <v>0</v>
      </c>
      <c r="BD78" s="72">
        <f t="shared" si="49"/>
        <v>0</v>
      </c>
      <c r="BE78" s="73">
        <f>+AA78-'E1'!Z78-'E2'!Q78-'E2'!Y78-'E2'!Z78</f>
        <v>0</v>
      </c>
      <c r="BG78" s="73">
        <f>+IF((D78&gt;'A3'!D106),111,0)</f>
        <v>0</v>
      </c>
      <c r="BH78" s="73">
        <f>+IF((E78&gt;'A3'!E106),111,0)</f>
        <v>0</v>
      </c>
      <c r="BI78" s="73">
        <f>+IF((F78&gt;'A3'!F106),111,0)</f>
        <v>0</v>
      </c>
      <c r="BJ78" s="73">
        <f>+IF((G78&gt;'A3'!G106),111,0)</f>
        <v>0</v>
      </c>
      <c r="BK78" s="73">
        <f>+IF((H78&gt;'A3'!H106),111,0)</f>
        <v>0</v>
      </c>
      <c r="BL78" s="73">
        <f>+IF((I78&gt;'A3'!I106),111,0)</f>
        <v>0</v>
      </c>
      <c r="BM78" s="73">
        <f>+IF((J78&gt;'A3'!J106),111,0)</f>
        <v>0</v>
      </c>
      <c r="BN78" s="73">
        <f>+IF((K78&gt;'A3'!K106),111,0)</f>
        <v>0</v>
      </c>
      <c r="BO78" s="73">
        <f>+IF((L78&gt;'A3'!L106),111,0)</f>
        <v>0</v>
      </c>
      <c r="BP78" s="73">
        <f>+IF((M78&gt;'A3'!M106),111,0)</f>
        <v>0</v>
      </c>
      <c r="BQ78" s="73">
        <f>+IF((N78&gt;'A3'!N106),111,0)</f>
        <v>0</v>
      </c>
      <c r="BR78" s="73">
        <f>+IF((O78&gt;'A3'!O106),111,0)</f>
        <v>0</v>
      </c>
      <c r="BS78" s="73">
        <f>+IF((P78&gt;'A3'!P106),111,0)</f>
        <v>0</v>
      </c>
      <c r="BT78" s="73">
        <f>+IF((Q78&gt;'A3'!Q106),111,0)</f>
        <v>0</v>
      </c>
      <c r="BU78" s="73">
        <f>+IF((R78&gt;'A3'!R106),111,0)</f>
        <v>0</v>
      </c>
      <c r="BV78" s="73">
        <f>+IF((S78&gt;'A3'!S106),111,0)</f>
        <v>0</v>
      </c>
      <c r="BW78" s="73">
        <f>+IF((T78&gt;'A3'!T106),111,0)</f>
        <v>0</v>
      </c>
      <c r="BX78" s="73">
        <f>+IF((U78&gt;'A3'!U106),111,0)</f>
        <v>0</v>
      </c>
      <c r="BY78" s="73">
        <f>+IF((V78&gt;'A3'!V106),111,0)</f>
        <v>0</v>
      </c>
      <c r="BZ78" s="73">
        <f>+IF((W78&gt;'A3'!W106),111,0)</f>
        <v>0</v>
      </c>
      <c r="CA78" s="73">
        <f>+IF((X78&gt;'A3'!X106),111,0)</f>
        <v>0</v>
      </c>
      <c r="CB78" s="73">
        <f>+IF((Y78&gt;'A3'!Y106),111,0)</f>
        <v>0</v>
      </c>
      <c r="CC78" s="73">
        <f>+IF((Z78&gt;'A3'!Z106),111,0)</f>
        <v>0</v>
      </c>
      <c r="CD78" s="73">
        <f>+IF((AA78&gt;'A3'!AA106),111,0)</f>
        <v>0</v>
      </c>
    </row>
    <row r="79" spans="2:82" s="36" customFormat="1" ht="17.100000000000001" customHeight="1">
      <c r="B79" s="445"/>
      <c r="C79" s="448" t="s">
        <v>162</v>
      </c>
      <c r="D79" s="320"/>
      <c r="E79" s="320"/>
      <c r="F79" s="320"/>
      <c r="G79" s="320"/>
      <c r="H79" s="320"/>
      <c r="I79" s="320"/>
      <c r="J79" s="320"/>
      <c r="K79" s="320"/>
      <c r="L79" s="320"/>
      <c r="M79" s="320"/>
      <c r="N79" s="320"/>
      <c r="O79" s="320"/>
      <c r="P79" s="320"/>
      <c r="Q79" s="357">
        <f t="shared" si="45"/>
        <v>0</v>
      </c>
      <c r="R79" s="320"/>
      <c r="S79" s="320"/>
      <c r="T79" s="320"/>
      <c r="U79" s="320"/>
      <c r="V79" s="320"/>
      <c r="W79" s="320"/>
      <c r="X79" s="320"/>
      <c r="Y79" s="357">
        <f t="shared" si="46"/>
        <v>0</v>
      </c>
      <c r="Z79" s="320"/>
      <c r="AA79" s="323">
        <f>+'E1'!Z79+'E2'!Q79+'E2'!Y79+'E2'!Z79</f>
        <v>0</v>
      </c>
      <c r="AB79" s="351"/>
      <c r="AC79" s="35"/>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C79" s="73">
        <f>+Q79-SUM(D79:P79)</f>
        <v>0</v>
      </c>
      <c r="BD79" s="72">
        <f>+Y79-SUM(R79:X79)</f>
        <v>0</v>
      </c>
      <c r="BE79" s="73">
        <f>+AA79-'E1'!Z79-'E2'!Q79-'E2'!Y79-'E2'!Z79</f>
        <v>0</v>
      </c>
      <c r="BG79" s="73">
        <f>+IF((D79&gt;'A3'!D107),111,0)</f>
        <v>0</v>
      </c>
      <c r="BH79" s="73">
        <f>+IF((E79&gt;'A3'!E107),111,0)</f>
        <v>0</v>
      </c>
      <c r="BI79" s="73">
        <f>+IF((F79&gt;'A3'!F107),111,0)</f>
        <v>0</v>
      </c>
      <c r="BJ79" s="73">
        <f>+IF((G79&gt;'A3'!G107),111,0)</f>
        <v>0</v>
      </c>
      <c r="BK79" s="73">
        <f>+IF((H79&gt;'A3'!H107),111,0)</f>
        <v>0</v>
      </c>
      <c r="BL79" s="73">
        <f>+IF((I79&gt;'A3'!I107),111,0)</f>
        <v>0</v>
      </c>
      <c r="BM79" s="73">
        <f>+IF((J79&gt;'A3'!J107),111,0)</f>
        <v>0</v>
      </c>
      <c r="BN79" s="73">
        <f>+IF((K79&gt;'A3'!K107),111,0)</f>
        <v>0</v>
      </c>
      <c r="BO79" s="73">
        <f>+IF((L79&gt;'A3'!L107),111,0)</f>
        <v>0</v>
      </c>
      <c r="BP79" s="73">
        <f>+IF((M79&gt;'A3'!M107),111,0)</f>
        <v>0</v>
      </c>
      <c r="BQ79" s="73">
        <f>+IF((N79&gt;'A3'!N107),111,0)</f>
        <v>0</v>
      </c>
      <c r="BR79" s="73">
        <f>+IF((O79&gt;'A3'!O107),111,0)</f>
        <v>0</v>
      </c>
      <c r="BS79" s="73">
        <f>+IF((P79&gt;'A3'!P107),111,0)</f>
        <v>0</v>
      </c>
      <c r="BT79" s="73">
        <f>+IF((Q79&gt;'A3'!Q107),111,0)</f>
        <v>0</v>
      </c>
      <c r="BU79" s="73">
        <f>+IF((R79&gt;'A3'!R107),111,0)</f>
        <v>0</v>
      </c>
      <c r="BV79" s="73">
        <f>+IF((S79&gt;'A3'!S107),111,0)</f>
        <v>0</v>
      </c>
      <c r="BW79" s="73">
        <f>+IF((T79&gt;'A3'!T107),111,0)</f>
        <v>0</v>
      </c>
      <c r="BX79" s="73">
        <f>+IF((U79&gt;'A3'!U107),111,0)</f>
        <v>0</v>
      </c>
      <c r="BY79" s="73">
        <f>+IF((V79&gt;'A3'!V107),111,0)</f>
        <v>0</v>
      </c>
      <c r="BZ79" s="73">
        <f>+IF((W79&gt;'A3'!W107),111,0)</f>
        <v>0</v>
      </c>
      <c r="CA79" s="73">
        <f>+IF((X79&gt;'A3'!X107),111,0)</f>
        <v>0</v>
      </c>
      <c r="CB79" s="73">
        <f>+IF((Y79&gt;'A3'!Y107),111,0)</f>
        <v>0</v>
      </c>
      <c r="CC79" s="73">
        <f>+IF((Z79&gt;'A3'!Z107),111,0)</f>
        <v>0</v>
      </c>
      <c r="CD79" s="73">
        <f>+IF((AA79&gt;'A3'!AA107),111,0)</f>
        <v>0</v>
      </c>
    </row>
    <row r="80" spans="2:82" s="40" customFormat="1" ht="17.100000000000001" customHeight="1">
      <c r="B80" s="446"/>
      <c r="C80" s="195" t="s">
        <v>12</v>
      </c>
      <c r="D80" s="324"/>
      <c r="E80" s="324"/>
      <c r="F80" s="324"/>
      <c r="G80" s="324"/>
      <c r="H80" s="324"/>
      <c r="I80" s="324"/>
      <c r="J80" s="324"/>
      <c r="K80" s="324"/>
      <c r="L80" s="324"/>
      <c r="M80" s="324"/>
      <c r="N80" s="324"/>
      <c r="O80" s="324"/>
      <c r="P80" s="324"/>
      <c r="Q80" s="325">
        <f t="shared" si="45"/>
        <v>0</v>
      </c>
      <c r="R80" s="324"/>
      <c r="S80" s="324"/>
      <c r="T80" s="324"/>
      <c r="U80" s="324"/>
      <c r="V80" s="324"/>
      <c r="W80" s="324"/>
      <c r="X80" s="324"/>
      <c r="Y80" s="325">
        <f t="shared" si="46"/>
        <v>0</v>
      </c>
      <c r="Z80" s="324"/>
      <c r="AA80" s="323">
        <f>+'E1'!Z80+'E2'!Q80+'E2'!Y80+'E2'!Z80</f>
        <v>0</v>
      </c>
      <c r="AB80" s="352"/>
      <c r="AC80" s="39"/>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C80" s="75">
        <f>+Q80-SUM(D80:P80)</f>
        <v>0</v>
      </c>
      <c r="BD80" s="253">
        <f>+Y80-SUM(R80:X80)</f>
        <v>0</v>
      </c>
      <c r="BE80" s="75">
        <f>+AA80-'E1'!Z80-'E2'!Q80-'E2'!Y80-'E2'!Z80</f>
        <v>0</v>
      </c>
      <c r="BG80" s="73">
        <f>+IF(OR((D80&gt;'A3'!D108),(D80&lt;'A3'!D109)),111,0)</f>
        <v>0</v>
      </c>
      <c r="BH80" s="73">
        <f>+IF(OR((E80&gt;'A3'!E108),(E80&lt;'A3'!E109)),111,0)</f>
        <v>0</v>
      </c>
      <c r="BI80" s="73">
        <f>+IF(OR((F80&gt;'A3'!F108),(F80&lt;'A3'!F109)),111,0)</f>
        <v>0</v>
      </c>
      <c r="BJ80" s="73">
        <f>+IF(OR((G80&gt;'A3'!G108),(G80&lt;'A3'!G109)),111,0)</f>
        <v>0</v>
      </c>
      <c r="BK80" s="73">
        <f>+IF(OR((H80&gt;'A3'!H108),(H80&lt;'A3'!H109)),111,0)</f>
        <v>0</v>
      </c>
      <c r="BL80" s="73">
        <f>+IF(OR((I80&gt;'A3'!I108),(I80&lt;'A3'!I109)),111,0)</f>
        <v>0</v>
      </c>
      <c r="BM80" s="73">
        <f>+IF(OR((J80&gt;'A3'!J108),(J80&lt;'A3'!J109)),111,0)</f>
        <v>0</v>
      </c>
      <c r="BN80" s="73">
        <f>+IF(OR((K80&gt;'A3'!K108),(K80&lt;'A3'!K109)),111,0)</f>
        <v>0</v>
      </c>
      <c r="BO80" s="73">
        <f>+IF(OR((L80&gt;'A3'!L108),(L80&lt;'A3'!L109)),111,0)</f>
        <v>0</v>
      </c>
      <c r="BP80" s="73">
        <f>+IF(OR((M80&gt;'A3'!M108),(M80&lt;'A3'!M109)),111,0)</f>
        <v>0</v>
      </c>
      <c r="BQ80" s="73">
        <f>+IF(OR((N80&gt;'A3'!N108),(N80&lt;'A3'!N109)),111,0)</f>
        <v>0</v>
      </c>
      <c r="BR80" s="73">
        <f>+IF(OR((O80&gt;'A3'!O108),(O80&lt;'A3'!O109)),111,0)</f>
        <v>0</v>
      </c>
      <c r="BS80" s="73">
        <f>+IF(OR((P80&gt;'A3'!P108),(P80&lt;'A3'!P109)),111,0)</f>
        <v>0</v>
      </c>
      <c r="BT80" s="73">
        <f>+IF(OR((Q80&gt;'A3'!Q108),(Q80&lt;'A3'!Q109)),111,0)</f>
        <v>0</v>
      </c>
      <c r="BU80" s="73">
        <f>+IF(OR((R80&gt;'A3'!R108),(R80&lt;'A3'!R109)),111,0)</f>
        <v>0</v>
      </c>
      <c r="BV80" s="73">
        <f>+IF(OR((S80&gt;'A3'!S108),(S80&lt;'A3'!S109)),111,0)</f>
        <v>0</v>
      </c>
      <c r="BW80" s="73">
        <f>+IF(OR((T80&gt;'A3'!T108),(T80&lt;'A3'!T109)),111,0)</f>
        <v>0</v>
      </c>
      <c r="BX80" s="73">
        <f>+IF(OR((U80&gt;'A3'!U108),(U80&lt;'A3'!U109)),111,0)</f>
        <v>0</v>
      </c>
      <c r="BY80" s="73">
        <f>+IF(OR((V80&gt;'A3'!V108),(V80&lt;'A3'!V109)),111,0)</f>
        <v>0</v>
      </c>
      <c r="BZ80" s="73">
        <f>+IF(OR((W80&gt;'A3'!W108),(W80&lt;'A3'!W109)),111,0)</f>
        <v>0</v>
      </c>
      <c r="CA80" s="73">
        <f>+IF(OR((X80&gt;'A3'!X108),(X80&lt;'A3'!X109)),111,0)</f>
        <v>0</v>
      </c>
      <c r="CB80" s="73">
        <f>+IF(OR((Y80&gt;'A3'!Y108),(Y80&lt;'A3'!Y109)),111,0)</f>
        <v>0</v>
      </c>
      <c r="CC80" s="73">
        <f>+IF(OR((Z80&gt;'A3'!Z108),(Z80&lt;'A3'!Z109)),111,0)</f>
        <v>0</v>
      </c>
      <c r="CD80" s="73">
        <f>+IF(OR((AA80&gt;'A3'!AA108),(AA80&lt;'A3'!AA109)),111,0)</f>
        <v>111</v>
      </c>
    </row>
    <row r="81" spans="2:82" s="40" customFormat="1" ht="20.100000000000001" customHeight="1">
      <c r="B81" s="449"/>
      <c r="C81" s="195" t="s">
        <v>45</v>
      </c>
      <c r="D81" s="325">
        <f t="shared" ref="D81:P81" si="50">SUM(D72:D73,D80)</f>
        <v>0</v>
      </c>
      <c r="E81" s="325">
        <f t="shared" si="50"/>
        <v>0</v>
      </c>
      <c r="F81" s="325">
        <f t="shared" si="50"/>
        <v>0</v>
      </c>
      <c r="G81" s="325">
        <f t="shared" si="50"/>
        <v>0</v>
      </c>
      <c r="H81" s="325">
        <f t="shared" si="50"/>
        <v>0</v>
      </c>
      <c r="I81" s="325">
        <f t="shared" si="50"/>
        <v>0</v>
      </c>
      <c r="J81" s="325">
        <f t="shared" si="50"/>
        <v>0</v>
      </c>
      <c r="K81" s="325">
        <f t="shared" si="50"/>
        <v>0</v>
      </c>
      <c r="L81" s="325">
        <f t="shared" si="50"/>
        <v>0</v>
      </c>
      <c r="M81" s="325">
        <f t="shared" si="50"/>
        <v>0</v>
      </c>
      <c r="N81" s="325">
        <f t="shared" si="50"/>
        <v>0</v>
      </c>
      <c r="O81" s="325">
        <f t="shared" si="50"/>
        <v>0</v>
      </c>
      <c r="P81" s="325">
        <f t="shared" si="50"/>
        <v>0</v>
      </c>
      <c r="Q81" s="325">
        <f t="shared" si="45"/>
        <v>0</v>
      </c>
      <c r="R81" s="325">
        <f t="shared" ref="R81:X81" si="51">SUM(R72:R73,R80)</f>
        <v>0</v>
      </c>
      <c r="S81" s="325">
        <f t="shared" si="51"/>
        <v>0</v>
      </c>
      <c r="T81" s="325">
        <f t="shared" si="51"/>
        <v>0</v>
      </c>
      <c r="U81" s="325">
        <f t="shared" si="51"/>
        <v>0</v>
      </c>
      <c r="V81" s="325">
        <f t="shared" si="51"/>
        <v>0</v>
      </c>
      <c r="W81" s="325">
        <f t="shared" si="51"/>
        <v>0</v>
      </c>
      <c r="X81" s="325">
        <f t="shared" si="51"/>
        <v>0</v>
      </c>
      <c r="Y81" s="325">
        <f t="shared" si="46"/>
        <v>0</v>
      </c>
      <c r="Z81" s="325">
        <f>SUM(Z72:Z73,Z80)</f>
        <v>0</v>
      </c>
      <c r="AA81" s="323">
        <f>+'E1'!Z81+'E2'!Q81+'E2'!Y81+'E2'!Z81</f>
        <v>0</v>
      </c>
      <c r="AB81" s="350"/>
      <c r="AC81" s="39"/>
      <c r="AD81" s="75">
        <f>+D81-D72-D73-D80</f>
        <v>0</v>
      </c>
      <c r="AE81" s="75">
        <f t="shared" ref="AE81:BA81" si="52">+E81-E72-E73-E80</f>
        <v>0</v>
      </c>
      <c r="AF81" s="75">
        <f t="shared" si="52"/>
        <v>0</v>
      </c>
      <c r="AG81" s="75">
        <f t="shared" si="52"/>
        <v>0</v>
      </c>
      <c r="AH81" s="75">
        <f t="shared" si="52"/>
        <v>0</v>
      </c>
      <c r="AI81" s="75">
        <f t="shared" si="52"/>
        <v>0</v>
      </c>
      <c r="AJ81" s="75">
        <f t="shared" si="52"/>
        <v>0</v>
      </c>
      <c r="AK81" s="75">
        <f t="shared" si="52"/>
        <v>0</v>
      </c>
      <c r="AL81" s="75">
        <f t="shared" si="52"/>
        <v>0</v>
      </c>
      <c r="AM81" s="75">
        <f t="shared" si="52"/>
        <v>0</v>
      </c>
      <c r="AN81" s="75">
        <f t="shared" si="52"/>
        <v>0</v>
      </c>
      <c r="AO81" s="75">
        <f t="shared" si="52"/>
        <v>0</v>
      </c>
      <c r="AP81" s="75">
        <f t="shared" si="52"/>
        <v>0</v>
      </c>
      <c r="AQ81" s="75">
        <f t="shared" si="52"/>
        <v>0</v>
      </c>
      <c r="AR81" s="75">
        <f t="shared" si="52"/>
        <v>0</v>
      </c>
      <c r="AS81" s="75">
        <f t="shared" si="52"/>
        <v>0</v>
      </c>
      <c r="AT81" s="75">
        <f t="shared" si="52"/>
        <v>0</v>
      </c>
      <c r="AU81" s="75">
        <f t="shared" si="52"/>
        <v>0</v>
      </c>
      <c r="AV81" s="75">
        <f t="shared" si="52"/>
        <v>0</v>
      </c>
      <c r="AW81" s="75">
        <f t="shared" si="52"/>
        <v>0</v>
      </c>
      <c r="AX81" s="75">
        <f t="shared" si="52"/>
        <v>0</v>
      </c>
      <c r="AY81" s="75">
        <f t="shared" si="52"/>
        <v>0</v>
      </c>
      <c r="AZ81" s="75">
        <f t="shared" si="52"/>
        <v>0</v>
      </c>
      <c r="BA81" s="75">
        <f t="shared" si="52"/>
        <v>0</v>
      </c>
      <c r="BB81" s="41"/>
      <c r="BC81" s="269">
        <f>+Q81-SUM(D81:P81)</f>
        <v>0</v>
      </c>
      <c r="BD81" s="269">
        <f>+Y81-SUM(R81:X81)</f>
        <v>0</v>
      </c>
      <c r="BE81" s="253">
        <f>+AA81-'E1'!Z81-'E2'!Q81-'E2'!Y81-'E2'!Z81</f>
        <v>0</v>
      </c>
      <c r="BF81" s="41"/>
      <c r="BG81" s="73">
        <f>+IF((D81&gt;'A3'!D111),111,0)</f>
        <v>0</v>
      </c>
      <c r="BH81" s="73">
        <f>+IF((E81&gt;'A3'!E111),111,0)</f>
        <v>0</v>
      </c>
      <c r="BI81" s="73">
        <f>+IF((F81&gt;'A3'!F111),111,0)</f>
        <v>0</v>
      </c>
      <c r="BJ81" s="73">
        <f>+IF((G81&gt;'A3'!G111),111,0)</f>
        <v>0</v>
      </c>
      <c r="BK81" s="73">
        <f>+IF((H81&gt;'A3'!H111),111,0)</f>
        <v>0</v>
      </c>
      <c r="BL81" s="73">
        <f>+IF((I81&gt;'A3'!I111),111,0)</f>
        <v>0</v>
      </c>
      <c r="BM81" s="73">
        <f>+IF((J81&gt;'A3'!J111),111,0)</f>
        <v>0</v>
      </c>
      <c r="BN81" s="73">
        <f>+IF((K81&gt;'A3'!K111),111,0)</f>
        <v>0</v>
      </c>
      <c r="BO81" s="73">
        <f>+IF((L81&gt;'A3'!L111),111,0)</f>
        <v>0</v>
      </c>
      <c r="BP81" s="73">
        <f>+IF((M81&gt;'A3'!M111),111,0)</f>
        <v>0</v>
      </c>
      <c r="BQ81" s="73">
        <f>+IF((N81&gt;'A3'!N111),111,0)</f>
        <v>0</v>
      </c>
      <c r="BR81" s="73">
        <f>+IF((O81&gt;'A3'!O111),111,0)</f>
        <v>0</v>
      </c>
      <c r="BS81" s="73">
        <f>+IF((P81&gt;'A3'!P111),111,0)</f>
        <v>0</v>
      </c>
      <c r="BT81" s="73">
        <f>+IF((Q81&gt;'A3'!Q111),111,0)</f>
        <v>0</v>
      </c>
      <c r="BU81" s="73">
        <f>+IF((R81&gt;'A3'!R111),111,0)</f>
        <v>0</v>
      </c>
      <c r="BV81" s="73">
        <f>+IF((S81&gt;'A3'!S111),111,0)</f>
        <v>0</v>
      </c>
      <c r="BW81" s="73">
        <f>+IF((T81&gt;'A3'!T111),111,0)</f>
        <v>0</v>
      </c>
      <c r="BX81" s="73">
        <f>+IF((U81&gt;'A3'!U111),111,0)</f>
        <v>0</v>
      </c>
      <c r="BY81" s="73">
        <f>+IF((V81&gt;'A3'!V111),111,0)</f>
        <v>0</v>
      </c>
      <c r="BZ81" s="73">
        <f>+IF((W81&gt;'A3'!W111),111,0)</f>
        <v>0</v>
      </c>
      <c r="CA81" s="73">
        <f>+IF((X81&gt;'A3'!X111),111,0)</f>
        <v>0</v>
      </c>
      <c r="CB81" s="73">
        <f>+IF((Y81&gt;'A3'!Y111),111,0)</f>
        <v>0</v>
      </c>
      <c r="CC81" s="73">
        <f>+IF((Z81&gt;'A3'!Z111),111,0)</f>
        <v>0</v>
      </c>
      <c r="CD81" s="73">
        <f>+IF((AA81&gt;'A3'!AA111),111,0)</f>
        <v>0</v>
      </c>
    </row>
    <row r="82" spans="2:82" s="88" customFormat="1" ht="17.100000000000001" customHeight="1">
      <c r="B82" s="316"/>
      <c r="C82" s="317" t="s">
        <v>174</v>
      </c>
      <c r="D82" s="326"/>
      <c r="E82" s="326"/>
      <c r="F82" s="326"/>
      <c r="G82" s="326"/>
      <c r="H82" s="326"/>
      <c r="I82" s="326"/>
      <c r="J82" s="326"/>
      <c r="K82" s="326"/>
      <c r="L82" s="326"/>
      <c r="M82" s="326"/>
      <c r="N82" s="326"/>
      <c r="O82" s="326"/>
      <c r="P82" s="326"/>
      <c r="Q82" s="326">
        <f>+SUM(D82:P82)</f>
        <v>0</v>
      </c>
      <c r="R82" s="326"/>
      <c r="S82" s="326"/>
      <c r="T82" s="326"/>
      <c r="U82" s="326"/>
      <c r="V82" s="326"/>
      <c r="W82" s="326"/>
      <c r="X82" s="326"/>
      <c r="Y82" s="326">
        <f>+SUM(R82:X82)</f>
        <v>0</v>
      </c>
      <c r="Z82" s="326"/>
      <c r="AA82" s="327">
        <f>+'E1'!Z82+'E2'!Q82+'E2'!Y82+'E2'!Z82</f>
        <v>0</v>
      </c>
      <c r="AB82" s="353"/>
      <c r="AC82" s="87"/>
      <c r="AD82" s="84">
        <f t="shared" ref="AD82:BA82" si="53">+IF((D82&gt;D81),111,0)</f>
        <v>0</v>
      </c>
      <c r="AE82" s="84">
        <f t="shared" si="53"/>
        <v>0</v>
      </c>
      <c r="AF82" s="84">
        <f t="shared" si="53"/>
        <v>0</v>
      </c>
      <c r="AG82" s="84">
        <f t="shared" si="53"/>
        <v>0</v>
      </c>
      <c r="AH82" s="84">
        <f t="shared" si="53"/>
        <v>0</v>
      </c>
      <c r="AI82" s="84">
        <f t="shared" si="53"/>
        <v>0</v>
      </c>
      <c r="AJ82" s="84">
        <f t="shared" si="53"/>
        <v>0</v>
      </c>
      <c r="AK82" s="84">
        <f t="shared" si="53"/>
        <v>0</v>
      </c>
      <c r="AL82" s="84">
        <f t="shared" si="53"/>
        <v>0</v>
      </c>
      <c r="AM82" s="84">
        <f t="shared" si="53"/>
        <v>0</v>
      </c>
      <c r="AN82" s="84">
        <f t="shared" si="53"/>
        <v>0</v>
      </c>
      <c r="AO82" s="84">
        <f t="shared" si="53"/>
        <v>0</v>
      </c>
      <c r="AP82" s="84">
        <f t="shared" si="53"/>
        <v>0</v>
      </c>
      <c r="AQ82" s="84">
        <f t="shared" si="53"/>
        <v>0</v>
      </c>
      <c r="AR82" s="84">
        <f t="shared" si="53"/>
        <v>0</v>
      </c>
      <c r="AS82" s="84">
        <f t="shared" si="53"/>
        <v>0</v>
      </c>
      <c r="AT82" s="84">
        <f t="shared" si="53"/>
        <v>0</v>
      </c>
      <c r="AU82" s="84">
        <f t="shared" si="53"/>
        <v>0</v>
      </c>
      <c r="AV82" s="84">
        <f t="shared" si="53"/>
        <v>0</v>
      </c>
      <c r="AW82" s="84">
        <f t="shared" si="53"/>
        <v>0</v>
      </c>
      <c r="AX82" s="84">
        <f t="shared" si="53"/>
        <v>0</v>
      </c>
      <c r="AY82" s="84">
        <f t="shared" si="53"/>
        <v>0</v>
      </c>
      <c r="AZ82" s="84">
        <f t="shared" si="53"/>
        <v>0</v>
      </c>
      <c r="BA82" s="84">
        <f t="shared" si="53"/>
        <v>0</v>
      </c>
      <c r="BB82" s="96"/>
      <c r="BC82" s="269">
        <f>+Q82-SUM(D82:P82)</f>
        <v>0</v>
      </c>
      <c r="BD82" s="269">
        <f>+Y82-SUM(R82:X82)</f>
        <v>0</v>
      </c>
      <c r="BE82" s="253">
        <f>+AA82-'E1'!Z82-'E2'!Q82-'E2'!Y82-'E2'!Z82</f>
        <v>0</v>
      </c>
      <c r="BF82" s="96"/>
      <c r="BG82" s="84">
        <f>+IF((D82&gt;'A3'!D112),111,0)</f>
        <v>0</v>
      </c>
      <c r="BH82" s="84">
        <f>+IF((E82&gt;'A3'!E112),111,0)</f>
        <v>0</v>
      </c>
      <c r="BI82" s="84">
        <f>+IF((F82&gt;'A3'!F112),111,0)</f>
        <v>0</v>
      </c>
      <c r="BJ82" s="84">
        <f>+IF((G82&gt;'A3'!G112),111,0)</f>
        <v>0</v>
      </c>
      <c r="BK82" s="84">
        <f>+IF((H82&gt;'A3'!H112),111,0)</f>
        <v>0</v>
      </c>
      <c r="BL82" s="84">
        <f>+IF((I82&gt;'A3'!I112),111,0)</f>
        <v>0</v>
      </c>
      <c r="BM82" s="84">
        <f>+IF((J82&gt;'A3'!J112),111,0)</f>
        <v>0</v>
      </c>
      <c r="BN82" s="84">
        <f>+IF((K82&gt;'A3'!K112),111,0)</f>
        <v>0</v>
      </c>
      <c r="BO82" s="84">
        <f>+IF((L82&gt;'A3'!L112),111,0)</f>
        <v>0</v>
      </c>
      <c r="BP82" s="84">
        <f>+IF((M82&gt;'A3'!M112),111,0)</f>
        <v>0</v>
      </c>
      <c r="BQ82" s="84">
        <f>+IF((N82&gt;'A3'!N112),111,0)</f>
        <v>0</v>
      </c>
      <c r="BR82" s="84">
        <f>+IF((O82&gt;'A3'!O112),111,0)</f>
        <v>0</v>
      </c>
      <c r="BS82" s="84">
        <f>+IF((P82&gt;'A3'!P112),111,0)</f>
        <v>0</v>
      </c>
      <c r="BT82" s="84">
        <f>+IF((Q82&gt;'A3'!Q112),111,0)</f>
        <v>0</v>
      </c>
      <c r="BU82" s="84">
        <f>+IF((R82&gt;'A3'!R112),111,0)</f>
        <v>0</v>
      </c>
      <c r="BV82" s="84">
        <f>+IF((S82&gt;'A3'!S112),111,0)</f>
        <v>0</v>
      </c>
      <c r="BW82" s="84">
        <f>+IF((T82&gt;'A3'!T112),111,0)</f>
        <v>0</v>
      </c>
      <c r="BX82" s="84">
        <f>+IF((U82&gt;'A3'!U112),111,0)</f>
        <v>0</v>
      </c>
      <c r="BY82" s="84">
        <f>+IF((V82&gt;'A3'!V112),111,0)</f>
        <v>0</v>
      </c>
      <c r="BZ82" s="84">
        <f>+IF((W82&gt;'A3'!W112),111,0)</f>
        <v>0</v>
      </c>
      <c r="CA82" s="84">
        <f>+IF((X82&gt;'A3'!X112),111,0)</f>
        <v>0</v>
      </c>
      <c r="CB82" s="84">
        <f>+IF((Y82&gt;'A3'!Y112),111,0)</f>
        <v>0</v>
      </c>
      <c r="CC82" s="84">
        <f>+IF((Z82&gt;'A3'!Z112),111,0)</f>
        <v>0</v>
      </c>
      <c r="CD82" s="84">
        <f>+IF((AA82&gt;'A3'!AA112),111,0)</f>
        <v>0</v>
      </c>
    </row>
    <row r="83" spans="2:82" s="88" customFormat="1" ht="17.100000000000001" customHeight="1">
      <c r="B83" s="318"/>
      <c r="C83" s="319" t="s">
        <v>175</v>
      </c>
      <c r="D83" s="328"/>
      <c r="E83" s="328"/>
      <c r="F83" s="328"/>
      <c r="G83" s="328"/>
      <c r="H83" s="328"/>
      <c r="I83" s="328"/>
      <c r="J83" s="328"/>
      <c r="K83" s="328"/>
      <c r="L83" s="328"/>
      <c r="M83" s="328"/>
      <c r="N83" s="328"/>
      <c r="O83" s="328"/>
      <c r="P83" s="328"/>
      <c r="Q83" s="326">
        <f>+SUM(D83:P83)</f>
        <v>0</v>
      </c>
      <c r="R83" s="328"/>
      <c r="S83" s="328"/>
      <c r="T83" s="328"/>
      <c r="U83" s="328"/>
      <c r="V83" s="328"/>
      <c r="W83" s="328"/>
      <c r="X83" s="328"/>
      <c r="Y83" s="326">
        <f>+SUM(R83:X83)</f>
        <v>0</v>
      </c>
      <c r="Z83" s="328"/>
      <c r="AA83" s="327">
        <f>+'E1'!Z83+'E2'!Q83+'E2'!Y83+'E2'!Z83</f>
        <v>0</v>
      </c>
      <c r="AB83" s="354"/>
      <c r="AC83" s="87"/>
      <c r="AD83" s="84">
        <f t="shared" ref="AD83:BA83" si="54">+IF((D83&gt;D81),111,0)</f>
        <v>0</v>
      </c>
      <c r="AE83" s="84">
        <f t="shared" si="54"/>
        <v>0</v>
      </c>
      <c r="AF83" s="84">
        <f t="shared" si="54"/>
        <v>0</v>
      </c>
      <c r="AG83" s="84">
        <f t="shared" si="54"/>
        <v>0</v>
      </c>
      <c r="AH83" s="84">
        <f t="shared" si="54"/>
        <v>0</v>
      </c>
      <c r="AI83" s="84">
        <f t="shared" si="54"/>
        <v>0</v>
      </c>
      <c r="AJ83" s="84">
        <f t="shared" si="54"/>
        <v>0</v>
      </c>
      <c r="AK83" s="84">
        <f t="shared" si="54"/>
        <v>0</v>
      </c>
      <c r="AL83" s="84">
        <f t="shared" si="54"/>
        <v>0</v>
      </c>
      <c r="AM83" s="84">
        <f t="shared" si="54"/>
        <v>0</v>
      </c>
      <c r="AN83" s="84">
        <f t="shared" si="54"/>
        <v>0</v>
      </c>
      <c r="AO83" s="84">
        <f t="shared" si="54"/>
        <v>0</v>
      </c>
      <c r="AP83" s="84">
        <f t="shared" si="54"/>
        <v>0</v>
      </c>
      <c r="AQ83" s="84">
        <f t="shared" si="54"/>
        <v>0</v>
      </c>
      <c r="AR83" s="84">
        <f t="shared" si="54"/>
        <v>0</v>
      </c>
      <c r="AS83" s="84">
        <f t="shared" si="54"/>
        <v>0</v>
      </c>
      <c r="AT83" s="84">
        <f t="shared" si="54"/>
        <v>0</v>
      </c>
      <c r="AU83" s="84">
        <f t="shared" si="54"/>
        <v>0</v>
      </c>
      <c r="AV83" s="84">
        <f t="shared" si="54"/>
        <v>0</v>
      </c>
      <c r="AW83" s="84">
        <f t="shared" si="54"/>
        <v>0</v>
      </c>
      <c r="AX83" s="84">
        <f t="shared" si="54"/>
        <v>0</v>
      </c>
      <c r="AY83" s="84">
        <f t="shared" si="54"/>
        <v>0</v>
      </c>
      <c r="AZ83" s="84">
        <f t="shared" si="54"/>
        <v>0</v>
      </c>
      <c r="BA83" s="84">
        <f t="shared" si="54"/>
        <v>0</v>
      </c>
      <c r="BB83" s="41"/>
      <c r="BC83" s="269">
        <f>+Q83-SUM(D83:P83)</f>
        <v>0</v>
      </c>
      <c r="BD83" s="269">
        <f>+Y83-SUM(R83:X83)</f>
        <v>0</v>
      </c>
      <c r="BE83" s="253">
        <f>+AA83-'E1'!Z83-'E2'!Q83-'E2'!Y83-'E2'!Z83</f>
        <v>0</v>
      </c>
      <c r="BF83" s="41"/>
      <c r="BG83" s="84">
        <f>+IF((D83&gt;'A3'!D113),111,0)</f>
        <v>0</v>
      </c>
      <c r="BH83" s="84">
        <f>+IF((E83&gt;'A3'!E113),111,0)</f>
        <v>0</v>
      </c>
      <c r="BI83" s="84">
        <f>+IF((F83&gt;'A3'!F113),111,0)</f>
        <v>0</v>
      </c>
      <c r="BJ83" s="84">
        <f>+IF((G83&gt;'A3'!G113),111,0)</f>
        <v>0</v>
      </c>
      <c r="BK83" s="84">
        <f>+IF((H83&gt;'A3'!H113),111,0)</f>
        <v>0</v>
      </c>
      <c r="BL83" s="84">
        <f>+IF((I83&gt;'A3'!I113),111,0)</f>
        <v>0</v>
      </c>
      <c r="BM83" s="84">
        <f>+IF((J83&gt;'A3'!J113),111,0)</f>
        <v>0</v>
      </c>
      <c r="BN83" s="84">
        <f>+IF((K83&gt;'A3'!K113),111,0)</f>
        <v>0</v>
      </c>
      <c r="BO83" s="84">
        <f>+IF((L83&gt;'A3'!L113),111,0)</f>
        <v>0</v>
      </c>
      <c r="BP83" s="84">
        <f>+IF((M83&gt;'A3'!M113),111,0)</f>
        <v>0</v>
      </c>
      <c r="BQ83" s="84">
        <f>+IF((N83&gt;'A3'!N113),111,0)</f>
        <v>0</v>
      </c>
      <c r="BR83" s="84">
        <f>+IF((O83&gt;'A3'!O113),111,0)</f>
        <v>0</v>
      </c>
      <c r="BS83" s="84">
        <f>+IF((P83&gt;'A3'!P113),111,0)</f>
        <v>0</v>
      </c>
      <c r="BT83" s="84">
        <f>+IF((Q83&gt;'A3'!Q113),111,0)</f>
        <v>0</v>
      </c>
      <c r="BU83" s="84">
        <f>+IF((R83&gt;'A3'!R113),111,0)</f>
        <v>0</v>
      </c>
      <c r="BV83" s="84">
        <f>+IF((S83&gt;'A3'!S113),111,0)</f>
        <v>0</v>
      </c>
      <c r="BW83" s="84">
        <f>+IF((T83&gt;'A3'!T113),111,0)</f>
        <v>0</v>
      </c>
      <c r="BX83" s="84">
        <f>+IF((U83&gt;'A3'!U113),111,0)</f>
        <v>0</v>
      </c>
      <c r="BY83" s="84">
        <f>+IF((V83&gt;'A3'!V113),111,0)</f>
        <v>0</v>
      </c>
      <c r="BZ83" s="84">
        <f>+IF((W83&gt;'A3'!W113),111,0)</f>
        <v>0</v>
      </c>
      <c r="CA83" s="84">
        <f>+IF((X83&gt;'A3'!X113),111,0)</f>
        <v>0</v>
      </c>
      <c r="CB83" s="84">
        <f>+IF((Y83&gt;'A3'!Y113),111,0)</f>
        <v>0</v>
      </c>
      <c r="CC83" s="84">
        <f>+IF((Z83&gt;'A3'!Z113),111,0)</f>
        <v>0</v>
      </c>
      <c r="CD83" s="84">
        <f>+IF((AA83&gt;'A3'!AA113),111,0)</f>
        <v>0</v>
      </c>
    </row>
    <row r="84" spans="2:82" s="40" customFormat="1" ht="30" customHeight="1">
      <c r="B84" s="450"/>
      <c r="C84" s="202" t="s">
        <v>18</v>
      </c>
      <c r="D84" s="333"/>
      <c r="E84" s="333"/>
      <c r="F84" s="333"/>
      <c r="G84" s="333"/>
      <c r="H84" s="333"/>
      <c r="I84" s="333"/>
      <c r="J84" s="333"/>
      <c r="K84" s="333"/>
      <c r="L84" s="333"/>
      <c r="M84" s="333"/>
      <c r="N84" s="333"/>
      <c r="O84" s="333"/>
      <c r="P84" s="333"/>
      <c r="Q84" s="335"/>
      <c r="R84" s="333"/>
      <c r="S84" s="333"/>
      <c r="T84" s="333"/>
      <c r="U84" s="333"/>
      <c r="V84" s="333"/>
      <c r="W84" s="333"/>
      <c r="X84" s="333"/>
      <c r="Y84" s="335"/>
      <c r="Z84" s="333"/>
      <c r="AA84" s="334"/>
      <c r="AB84" s="350"/>
      <c r="AC84" s="39"/>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268"/>
      <c r="BB84" s="41"/>
      <c r="BC84" s="269"/>
      <c r="BD84" s="269"/>
      <c r="BE84" s="253"/>
      <c r="BF84" s="41"/>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row>
    <row r="85" spans="2:82" s="36" customFormat="1" ht="17.100000000000001" customHeight="1">
      <c r="B85" s="444"/>
      <c r="C85" s="183" t="s">
        <v>10</v>
      </c>
      <c r="D85" s="320"/>
      <c r="E85" s="320"/>
      <c r="F85" s="320"/>
      <c r="G85" s="320"/>
      <c r="H85" s="320"/>
      <c r="I85" s="320"/>
      <c r="J85" s="320"/>
      <c r="K85" s="320"/>
      <c r="L85" s="320"/>
      <c r="M85" s="320"/>
      <c r="N85" s="320"/>
      <c r="O85" s="320"/>
      <c r="P85" s="320"/>
      <c r="Q85" s="338">
        <f>+SUM(D85:P85)</f>
        <v>0</v>
      </c>
      <c r="R85" s="320"/>
      <c r="S85" s="320"/>
      <c r="T85" s="320"/>
      <c r="U85" s="320"/>
      <c r="V85" s="320"/>
      <c r="W85" s="320"/>
      <c r="X85" s="320"/>
      <c r="Y85" s="338">
        <f>+SUM(R85:X85)</f>
        <v>0</v>
      </c>
      <c r="Z85" s="320"/>
      <c r="AA85" s="323">
        <f>+'E1'!Z85+'E2'!Q85+'E2'!Y85+'E2'!Z85</f>
        <v>0</v>
      </c>
      <c r="AB85" s="351"/>
      <c r="AC85" s="35"/>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C85" s="73">
        <f>+Q85-SUM(D85:P85)</f>
        <v>0</v>
      </c>
      <c r="BD85" s="73">
        <f>+Y85-SUM(R85:X85)</f>
        <v>0</v>
      </c>
      <c r="BE85" s="73">
        <f>+AA85-'E1'!Z85-'E2'!Q85-'E2'!Y85-'E2'!Z85</f>
        <v>0</v>
      </c>
      <c r="BG85" s="73">
        <f>+IF(OR((D85&gt;'A3'!D115),(D85&lt;'A3'!D116)),111,0)</f>
        <v>0</v>
      </c>
      <c r="BH85" s="73">
        <f>+IF(OR((E85&gt;'A3'!E115),(E85&lt;'A3'!E116)),111,0)</f>
        <v>0</v>
      </c>
      <c r="BI85" s="73">
        <f>+IF(OR((F85&gt;'A3'!F115),(F85&lt;'A3'!F116)),111,0)</f>
        <v>0</v>
      </c>
      <c r="BJ85" s="73">
        <f>+IF(OR((G85&gt;'A3'!G115),(G85&lt;'A3'!G116)),111,0)</f>
        <v>0</v>
      </c>
      <c r="BK85" s="73">
        <f>+IF(OR((H85&gt;'A3'!H115),(H85&lt;'A3'!H116)),111,0)</f>
        <v>0</v>
      </c>
      <c r="BL85" s="73">
        <f>+IF(OR((I85&gt;'A3'!I115),(I85&lt;'A3'!I116)),111,0)</f>
        <v>0</v>
      </c>
      <c r="BM85" s="73">
        <f>+IF(OR((J85&gt;'A3'!J115),(J85&lt;'A3'!J116)),111,0)</f>
        <v>0</v>
      </c>
      <c r="BN85" s="73">
        <f>+IF(OR((K85&gt;'A3'!K115),(K85&lt;'A3'!K116)),111,0)</f>
        <v>0</v>
      </c>
      <c r="BO85" s="73">
        <f>+IF(OR((L85&gt;'A3'!L115),(L85&lt;'A3'!L116)),111,0)</f>
        <v>0</v>
      </c>
      <c r="BP85" s="73">
        <f>+IF(OR((M85&gt;'A3'!M115),(M85&lt;'A3'!M116)),111,0)</f>
        <v>0</v>
      </c>
      <c r="BQ85" s="73">
        <f>+IF(OR((N85&gt;'A3'!N115),(N85&lt;'A3'!N116)),111,0)</f>
        <v>0</v>
      </c>
      <c r="BR85" s="73">
        <f>+IF(OR((O85&gt;'A3'!O115),(O85&lt;'A3'!O116)),111,0)</f>
        <v>0</v>
      </c>
      <c r="BS85" s="73">
        <f>+IF(OR((P85&gt;'A3'!P115),(P85&lt;'A3'!P116)),111,0)</f>
        <v>0</v>
      </c>
      <c r="BT85" s="73">
        <f>+IF(OR((Q85&gt;'A3'!Q115),(Q85&lt;'A3'!Q116)),111,0)</f>
        <v>0</v>
      </c>
      <c r="BU85" s="73">
        <f>+IF(OR((R85&gt;'A3'!R115),(R85&lt;'A3'!R116)),111,0)</f>
        <v>0</v>
      </c>
      <c r="BV85" s="73">
        <f>+IF(OR((S85&gt;'A3'!S115),(S85&lt;'A3'!S116)),111,0)</f>
        <v>0</v>
      </c>
      <c r="BW85" s="73">
        <f>+IF(OR((T85&gt;'A3'!T115),(T85&lt;'A3'!T116)),111,0)</f>
        <v>0</v>
      </c>
      <c r="BX85" s="73">
        <f>+IF(OR((U85&gt;'A3'!U115),(U85&lt;'A3'!U116)),111,0)</f>
        <v>0</v>
      </c>
      <c r="BY85" s="73">
        <f>+IF(OR((V85&gt;'A3'!V115),(V85&lt;'A3'!V116)),111,0)</f>
        <v>0</v>
      </c>
      <c r="BZ85" s="73">
        <f>+IF(OR((W85&gt;'A3'!W115),(W85&lt;'A3'!W116)),111,0)</f>
        <v>0</v>
      </c>
      <c r="CA85" s="73">
        <f>+IF(OR((X85&gt;'A3'!X115),(X85&lt;'A3'!X116)),111,0)</f>
        <v>0</v>
      </c>
      <c r="CB85" s="73">
        <f>+IF(OR((Y85&gt;'A3'!Y115),(Y85&lt;'A3'!Y116)),111,0)</f>
        <v>0</v>
      </c>
      <c r="CC85" s="73">
        <f>+IF(OR((Z85&gt;'A3'!Z115),(Z85&lt;'A3'!Z116)),111,0)</f>
        <v>0</v>
      </c>
      <c r="CD85" s="73">
        <f>+IF(OR((AA85&gt;'A3'!AA115),(AA85&lt;'A3'!AA116)),111,0)</f>
        <v>111</v>
      </c>
    </row>
    <row r="86" spans="2:82" s="36" customFormat="1" ht="17.100000000000001" customHeight="1">
      <c r="B86" s="444"/>
      <c r="C86" s="183" t="s">
        <v>11</v>
      </c>
      <c r="D86" s="320"/>
      <c r="E86" s="320"/>
      <c r="F86" s="320"/>
      <c r="G86" s="320"/>
      <c r="H86" s="320"/>
      <c r="I86" s="320"/>
      <c r="J86" s="320"/>
      <c r="K86" s="320"/>
      <c r="L86" s="320"/>
      <c r="M86" s="320"/>
      <c r="N86" s="320"/>
      <c r="O86" s="320"/>
      <c r="P86" s="320"/>
      <c r="Q86" s="357">
        <f t="shared" ref="Q86:Q94" si="55">+SUM(D86:P86)</f>
        <v>0</v>
      </c>
      <c r="R86" s="320"/>
      <c r="S86" s="320"/>
      <c r="T86" s="320"/>
      <c r="U86" s="320"/>
      <c r="V86" s="320"/>
      <c r="W86" s="320"/>
      <c r="X86" s="320"/>
      <c r="Y86" s="357">
        <f t="shared" ref="Y86:Y94" si="56">+SUM(R86:X86)</f>
        <v>0</v>
      </c>
      <c r="Z86" s="320"/>
      <c r="AA86" s="323">
        <f>+'E1'!Z86+'E2'!Q86+'E2'!Y86+'E2'!Z86</f>
        <v>0</v>
      </c>
      <c r="AB86" s="351"/>
      <c r="AC86" s="35"/>
      <c r="AD86" s="73">
        <f t="shared" ref="AD86:BA86" si="57">+D86-SUM(D87:D92)</f>
        <v>0</v>
      </c>
      <c r="AE86" s="73">
        <f t="shared" si="57"/>
        <v>0</v>
      </c>
      <c r="AF86" s="73">
        <f t="shared" si="57"/>
        <v>0</v>
      </c>
      <c r="AG86" s="73">
        <f t="shared" si="57"/>
        <v>0</v>
      </c>
      <c r="AH86" s="73">
        <f t="shared" si="57"/>
        <v>0</v>
      </c>
      <c r="AI86" s="73">
        <f t="shared" si="57"/>
        <v>0</v>
      </c>
      <c r="AJ86" s="73">
        <f t="shared" si="57"/>
        <v>0</v>
      </c>
      <c r="AK86" s="73">
        <f t="shared" si="57"/>
        <v>0</v>
      </c>
      <c r="AL86" s="73">
        <f t="shared" si="57"/>
        <v>0</v>
      </c>
      <c r="AM86" s="73">
        <f t="shared" si="57"/>
        <v>0</v>
      </c>
      <c r="AN86" s="73">
        <f t="shared" si="57"/>
        <v>0</v>
      </c>
      <c r="AO86" s="73">
        <f t="shared" si="57"/>
        <v>0</v>
      </c>
      <c r="AP86" s="73">
        <f t="shared" si="57"/>
        <v>0</v>
      </c>
      <c r="AQ86" s="73">
        <f t="shared" si="57"/>
        <v>0</v>
      </c>
      <c r="AR86" s="73">
        <f t="shared" si="57"/>
        <v>0</v>
      </c>
      <c r="AS86" s="73">
        <f t="shared" si="57"/>
        <v>0</v>
      </c>
      <c r="AT86" s="73">
        <f t="shared" si="57"/>
        <v>0</v>
      </c>
      <c r="AU86" s="73">
        <f t="shared" si="57"/>
        <v>0</v>
      </c>
      <c r="AV86" s="73">
        <f t="shared" si="57"/>
        <v>0</v>
      </c>
      <c r="AW86" s="73">
        <f t="shared" si="57"/>
        <v>0</v>
      </c>
      <c r="AX86" s="73">
        <f t="shared" si="57"/>
        <v>0</v>
      </c>
      <c r="AY86" s="73">
        <f t="shared" si="57"/>
        <v>0</v>
      </c>
      <c r="AZ86" s="73">
        <f t="shared" si="57"/>
        <v>0</v>
      </c>
      <c r="BA86" s="73">
        <f t="shared" si="57"/>
        <v>0</v>
      </c>
      <c r="BC86" s="73">
        <f t="shared" ref="BC86:BC91" si="58">+Q86-SUM(D86:P86)</f>
        <v>0</v>
      </c>
      <c r="BD86" s="72">
        <f t="shared" ref="BD86:BD91" si="59">+Y86-SUM(R86:X86)</f>
        <v>0</v>
      </c>
      <c r="BE86" s="73">
        <f>+AA86-'E1'!Z86-'E2'!Q86-'E2'!Y86-'E2'!Z86</f>
        <v>0</v>
      </c>
      <c r="BG86" s="73">
        <f>+IF(OR((D86&gt;'A3'!D118),(D86&lt;'A3'!D119)),111,0)</f>
        <v>0</v>
      </c>
      <c r="BH86" s="73">
        <f>+IF(OR((E86&gt;'A3'!E118),(E86&lt;'A3'!E119)),111,0)</f>
        <v>0</v>
      </c>
      <c r="BI86" s="73">
        <f>+IF(OR((F86&gt;'A3'!F118),(F86&lt;'A3'!F119)),111,0)</f>
        <v>0</v>
      </c>
      <c r="BJ86" s="73">
        <f>+IF(OR((G86&gt;'A3'!G118),(G86&lt;'A3'!G119)),111,0)</f>
        <v>0</v>
      </c>
      <c r="BK86" s="73">
        <f>+IF(OR((H86&gt;'A3'!H118),(H86&lt;'A3'!H119)),111,0)</f>
        <v>0</v>
      </c>
      <c r="BL86" s="73">
        <f>+IF(OR((I86&gt;'A3'!I118),(I86&lt;'A3'!I119)),111,0)</f>
        <v>0</v>
      </c>
      <c r="BM86" s="73">
        <f>+IF(OR((J86&gt;'A3'!J118),(J86&lt;'A3'!J119)),111,0)</f>
        <v>0</v>
      </c>
      <c r="BN86" s="73">
        <f>+IF(OR((K86&gt;'A3'!K118),(K86&lt;'A3'!K119)),111,0)</f>
        <v>0</v>
      </c>
      <c r="BO86" s="73">
        <f>+IF(OR((L86&gt;'A3'!L118),(L86&lt;'A3'!L119)),111,0)</f>
        <v>0</v>
      </c>
      <c r="BP86" s="73">
        <f>+IF(OR((M86&gt;'A3'!M118),(M86&lt;'A3'!M119)),111,0)</f>
        <v>0</v>
      </c>
      <c r="BQ86" s="73">
        <f>+IF(OR((N86&gt;'A3'!N118),(N86&lt;'A3'!N119)),111,0)</f>
        <v>0</v>
      </c>
      <c r="BR86" s="73">
        <f>+IF(OR((O86&gt;'A3'!O118),(O86&lt;'A3'!O119)),111,0)</f>
        <v>0</v>
      </c>
      <c r="BS86" s="73">
        <f>+IF(OR((P86&gt;'A3'!P118),(P86&lt;'A3'!P119)),111,0)</f>
        <v>0</v>
      </c>
      <c r="BT86" s="73">
        <f>+IF(OR((Q86&gt;'A3'!Q118),(Q86&lt;'A3'!Q119)),111,0)</f>
        <v>0</v>
      </c>
      <c r="BU86" s="73">
        <f>+IF(OR((R86&gt;'A3'!R118),(R86&lt;'A3'!R119)),111,0)</f>
        <v>0</v>
      </c>
      <c r="BV86" s="73">
        <f>+IF(OR((S86&gt;'A3'!S118),(S86&lt;'A3'!S119)),111,0)</f>
        <v>0</v>
      </c>
      <c r="BW86" s="73">
        <f>+IF(OR((T86&gt;'A3'!T118),(T86&lt;'A3'!T119)),111,0)</f>
        <v>0</v>
      </c>
      <c r="BX86" s="73">
        <f>+IF(OR((U86&gt;'A3'!U118),(U86&lt;'A3'!U119)),111,0)</f>
        <v>0</v>
      </c>
      <c r="BY86" s="73">
        <f>+IF(OR((V86&gt;'A3'!V118),(V86&lt;'A3'!V119)),111,0)</f>
        <v>0</v>
      </c>
      <c r="BZ86" s="73">
        <f>+IF(OR((W86&gt;'A3'!W118),(W86&lt;'A3'!W119)),111,0)</f>
        <v>0</v>
      </c>
      <c r="CA86" s="73">
        <f>+IF(OR((X86&gt;'A3'!X118),(X86&lt;'A3'!X119)),111,0)</f>
        <v>0</v>
      </c>
      <c r="CB86" s="73">
        <f>+IF(OR((Y86&gt;'A3'!Y118),(Y86&lt;'A3'!Y119)),111,0)</f>
        <v>0</v>
      </c>
      <c r="CC86" s="73">
        <f>+IF(OR((Z86&gt;'A3'!Z118),(Z86&lt;'A3'!Z119)),111,0)</f>
        <v>0</v>
      </c>
      <c r="CD86" s="73">
        <f>+IF(OR((AA86&gt;'A3'!AA118),(AA86&lt;'A3'!AA119)),111,0)</f>
        <v>111</v>
      </c>
    </row>
    <row r="87" spans="2:82" s="40" customFormat="1" ht="17.100000000000001" customHeight="1">
      <c r="B87" s="446"/>
      <c r="C87" s="447" t="s">
        <v>105</v>
      </c>
      <c r="D87" s="324"/>
      <c r="E87" s="324"/>
      <c r="F87" s="324"/>
      <c r="G87" s="324"/>
      <c r="H87" s="324"/>
      <c r="I87" s="324"/>
      <c r="J87" s="324"/>
      <c r="K87" s="324"/>
      <c r="L87" s="324"/>
      <c r="M87" s="324"/>
      <c r="N87" s="324"/>
      <c r="O87" s="324"/>
      <c r="P87" s="324"/>
      <c r="Q87" s="325">
        <f t="shared" si="55"/>
        <v>0</v>
      </c>
      <c r="R87" s="324"/>
      <c r="S87" s="324"/>
      <c r="T87" s="324"/>
      <c r="U87" s="324"/>
      <c r="V87" s="324"/>
      <c r="W87" s="324"/>
      <c r="X87" s="324"/>
      <c r="Y87" s="325">
        <f t="shared" si="56"/>
        <v>0</v>
      </c>
      <c r="Z87" s="324"/>
      <c r="AA87" s="323">
        <f>+'E1'!Z87+'E2'!Q87+'E2'!Y87+'E2'!Z87</f>
        <v>0</v>
      </c>
      <c r="AB87" s="352"/>
      <c r="AC87" s="39"/>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C87" s="75">
        <f t="shared" si="58"/>
        <v>0</v>
      </c>
      <c r="BD87" s="253">
        <f t="shared" si="59"/>
        <v>0</v>
      </c>
      <c r="BE87" s="75">
        <f>+AA87-'E1'!Z87-'E2'!Q87-'E2'!Y87-'E2'!Z87</f>
        <v>0</v>
      </c>
      <c r="BG87" s="75">
        <f>+IF((D87&gt;'A3'!D121),111,0)</f>
        <v>0</v>
      </c>
      <c r="BH87" s="75">
        <f>+IF((E87&gt;'A3'!E121),111,0)</f>
        <v>0</v>
      </c>
      <c r="BI87" s="75">
        <f>+IF((F87&gt;'A3'!F121),111,0)</f>
        <v>0</v>
      </c>
      <c r="BJ87" s="75">
        <f>+IF((G87&gt;'A3'!G121),111,0)</f>
        <v>0</v>
      </c>
      <c r="BK87" s="75">
        <f>+IF((H87&gt;'A3'!H121),111,0)</f>
        <v>0</v>
      </c>
      <c r="BL87" s="75">
        <f>+IF((I87&gt;'A3'!I121),111,0)</f>
        <v>0</v>
      </c>
      <c r="BM87" s="75">
        <f>+IF((J87&gt;'A3'!J121),111,0)</f>
        <v>0</v>
      </c>
      <c r="BN87" s="75">
        <f>+IF((K87&gt;'A3'!K121),111,0)</f>
        <v>0</v>
      </c>
      <c r="BO87" s="75">
        <f>+IF((L87&gt;'A3'!L121),111,0)</f>
        <v>0</v>
      </c>
      <c r="BP87" s="75">
        <f>+IF((M87&gt;'A3'!M121),111,0)</f>
        <v>0</v>
      </c>
      <c r="BQ87" s="75">
        <f>+IF((N87&gt;'A3'!N121),111,0)</f>
        <v>0</v>
      </c>
      <c r="BR87" s="75">
        <f>+IF((O87&gt;'A3'!O121),111,0)</f>
        <v>0</v>
      </c>
      <c r="BS87" s="75">
        <f>+IF((P87&gt;'A3'!P121),111,0)</f>
        <v>0</v>
      </c>
      <c r="BT87" s="75">
        <f>+IF((Q87&gt;'A3'!Q121),111,0)</f>
        <v>0</v>
      </c>
      <c r="BU87" s="75">
        <f>+IF((R87&gt;'A3'!R121),111,0)</f>
        <v>0</v>
      </c>
      <c r="BV87" s="75">
        <f>+IF((S87&gt;'A3'!S121),111,0)</f>
        <v>0</v>
      </c>
      <c r="BW87" s="75">
        <f>+IF((T87&gt;'A3'!T121),111,0)</f>
        <v>0</v>
      </c>
      <c r="BX87" s="75">
        <f>+IF((U87&gt;'A3'!U121),111,0)</f>
        <v>0</v>
      </c>
      <c r="BY87" s="75">
        <f>+IF((V87&gt;'A3'!V121),111,0)</f>
        <v>0</v>
      </c>
      <c r="BZ87" s="75">
        <f>+IF((W87&gt;'A3'!W121),111,0)</f>
        <v>0</v>
      </c>
      <c r="CA87" s="75">
        <f>+IF((X87&gt;'A3'!X121),111,0)</f>
        <v>0</v>
      </c>
      <c r="CB87" s="75">
        <f>+IF((Y87&gt;'A3'!Y121),111,0)</f>
        <v>0</v>
      </c>
      <c r="CC87" s="75">
        <f>+IF((Z87&gt;'A3'!Z121),111,0)</f>
        <v>0</v>
      </c>
      <c r="CD87" s="75">
        <f>+IF((AA87&gt;'A3'!AA121),111,0)</f>
        <v>0</v>
      </c>
    </row>
    <row r="88" spans="2:82" s="36" customFormat="1" ht="17.100000000000001" customHeight="1">
      <c r="B88" s="445"/>
      <c r="C88" s="198" t="s">
        <v>75</v>
      </c>
      <c r="D88" s="320"/>
      <c r="E88" s="320"/>
      <c r="F88" s="320"/>
      <c r="G88" s="320"/>
      <c r="H88" s="320"/>
      <c r="I88" s="320"/>
      <c r="J88" s="320"/>
      <c r="K88" s="320"/>
      <c r="L88" s="320"/>
      <c r="M88" s="320"/>
      <c r="N88" s="320"/>
      <c r="O88" s="320"/>
      <c r="P88" s="320"/>
      <c r="Q88" s="357">
        <f t="shared" si="55"/>
        <v>0</v>
      </c>
      <c r="R88" s="320"/>
      <c r="S88" s="320"/>
      <c r="T88" s="320"/>
      <c r="U88" s="320"/>
      <c r="V88" s="320"/>
      <c r="W88" s="320"/>
      <c r="X88" s="320"/>
      <c r="Y88" s="357">
        <f t="shared" si="56"/>
        <v>0</v>
      </c>
      <c r="Z88" s="320"/>
      <c r="AA88" s="323">
        <f>+'E1'!Z88+'E2'!Q88+'E2'!Y88+'E2'!Z88</f>
        <v>0</v>
      </c>
      <c r="AB88" s="351"/>
      <c r="AC88" s="35"/>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C88" s="73">
        <f t="shared" si="58"/>
        <v>0</v>
      </c>
      <c r="BD88" s="72">
        <f t="shared" si="59"/>
        <v>0</v>
      </c>
      <c r="BE88" s="73">
        <f>+AA88-'E1'!Z88-'E2'!Q88-'E2'!Y88-'E2'!Z88</f>
        <v>0</v>
      </c>
      <c r="BG88" s="73">
        <f>+IF((D88&gt;'A3'!D122),111,0)</f>
        <v>0</v>
      </c>
      <c r="BH88" s="73">
        <f>+IF((E88&gt;'A3'!E122),111,0)</f>
        <v>0</v>
      </c>
      <c r="BI88" s="73">
        <f>+IF((F88&gt;'A3'!F122),111,0)</f>
        <v>0</v>
      </c>
      <c r="BJ88" s="73">
        <f>+IF((G88&gt;'A3'!G122),111,0)</f>
        <v>0</v>
      </c>
      <c r="BK88" s="73">
        <f>+IF((H88&gt;'A3'!H122),111,0)</f>
        <v>0</v>
      </c>
      <c r="BL88" s="73">
        <f>+IF((I88&gt;'A3'!I122),111,0)</f>
        <v>0</v>
      </c>
      <c r="BM88" s="73">
        <f>+IF((J88&gt;'A3'!J122),111,0)</f>
        <v>0</v>
      </c>
      <c r="BN88" s="73">
        <f>+IF((K88&gt;'A3'!K122),111,0)</f>
        <v>0</v>
      </c>
      <c r="BO88" s="73">
        <f>+IF((L88&gt;'A3'!L122),111,0)</f>
        <v>0</v>
      </c>
      <c r="BP88" s="73">
        <f>+IF((M88&gt;'A3'!M122),111,0)</f>
        <v>0</v>
      </c>
      <c r="BQ88" s="73">
        <f>+IF((N88&gt;'A3'!N122),111,0)</f>
        <v>0</v>
      </c>
      <c r="BR88" s="73">
        <f>+IF((O88&gt;'A3'!O122),111,0)</f>
        <v>0</v>
      </c>
      <c r="BS88" s="73">
        <f>+IF((P88&gt;'A3'!P122),111,0)</f>
        <v>0</v>
      </c>
      <c r="BT88" s="73">
        <f>+IF((Q88&gt;'A3'!Q122),111,0)</f>
        <v>0</v>
      </c>
      <c r="BU88" s="73">
        <f>+IF((R88&gt;'A3'!R122),111,0)</f>
        <v>0</v>
      </c>
      <c r="BV88" s="73">
        <f>+IF((S88&gt;'A3'!S122),111,0)</f>
        <v>0</v>
      </c>
      <c r="BW88" s="73">
        <f>+IF((T88&gt;'A3'!T122),111,0)</f>
        <v>0</v>
      </c>
      <c r="BX88" s="73">
        <f>+IF((U88&gt;'A3'!U122),111,0)</f>
        <v>0</v>
      </c>
      <c r="BY88" s="73">
        <f>+IF((V88&gt;'A3'!V122),111,0)</f>
        <v>0</v>
      </c>
      <c r="BZ88" s="73">
        <f>+IF((W88&gt;'A3'!W122),111,0)</f>
        <v>0</v>
      </c>
      <c r="CA88" s="73">
        <f>+IF((X88&gt;'A3'!X122),111,0)</f>
        <v>0</v>
      </c>
      <c r="CB88" s="73">
        <f>+IF((Y88&gt;'A3'!Y122),111,0)</f>
        <v>0</v>
      </c>
      <c r="CC88" s="73">
        <f>+IF((Z88&gt;'A3'!Z122),111,0)</f>
        <v>0</v>
      </c>
      <c r="CD88" s="73">
        <f>+IF((AA88&gt;'A3'!AA122),111,0)</f>
        <v>0</v>
      </c>
    </row>
    <row r="89" spans="2:82" s="36" customFormat="1" ht="17.100000000000001" customHeight="1">
      <c r="B89" s="445"/>
      <c r="C89" s="198" t="s">
        <v>190</v>
      </c>
      <c r="D89" s="320"/>
      <c r="E89" s="320"/>
      <c r="F89" s="320"/>
      <c r="G89" s="320"/>
      <c r="H89" s="320"/>
      <c r="I89" s="320"/>
      <c r="J89" s="320"/>
      <c r="K89" s="320"/>
      <c r="L89" s="320"/>
      <c r="M89" s="320"/>
      <c r="N89" s="320"/>
      <c r="O89" s="320"/>
      <c r="P89" s="320"/>
      <c r="Q89" s="357">
        <f t="shared" si="55"/>
        <v>0</v>
      </c>
      <c r="R89" s="320"/>
      <c r="S89" s="320"/>
      <c r="T89" s="320"/>
      <c r="U89" s="320"/>
      <c r="V89" s="320"/>
      <c r="W89" s="320"/>
      <c r="X89" s="320"/>
      <c r="Y89" s="357">
        <f t="shared" si="56"/>
        <v>0</v>
      </c>
      <c r="Z89" s="320"/>
      <c r="AA89" s="323">
        <f>+'E1'!Z89+'E2'!Q89+'E2'!Y89+'E2'!Z89</f>
        <v>0</v>
      </c>
      <c r="AB89" s="351"/>
      <c r="AC89" s="35"/>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C89" s="73">
        <f t="shared" si="58"/>
        <v>0</v>
      </c>
      <c r="BD89" s="72">
        <f t="shared" si="59"/>
        <v>0</v>
      </c>
      <c r="BE89" s="73">
        <f>+AA89-'E1'!Z89-'E2'!Q89-'E2'!Y89-'E2'!Z89</f>
        <v>0</v>
      </c>
      <c r="BG89" s="73">
        <f>+IF((D89&gt;'A3'!D123),111,0)</f>
        <v>0</v>
      </c>
      <c r="BH89" s="73">
        <f>+IF((E89&gt;'A3'!E123),111,0)</f>
        <v>0</v>
      </c>
      <c r="BI89" s="73">
        <f>+IF((F89&gt;'A3'!F123),111,0)</f>
        <v>0</v>
      </c>
      <c r="BJ89" s="73">
        <f>+IF((G89&gt;'A3'!G123),111,0)</f>
        <v>0</v>
      </c>
      <c r="BK89" s="73">
        <f>+IF((H89&gt;'A3'!H123),111,0)</f>
        <v>0</v>
      </c>
      <c r="BL89" s="73">
        <f>+IF((I89&gt;'A3'!I123),111,0)</f>
        <v>0</v>
      </c>
      <c r="BM89" s="73">
        <f>+IF((J89&gt;'A3'!J123),111,0)</f>
        <v>0</v>
      </c>
      <c r="BN89" s="73">
        <f>+IF((K89&gt;'A3'!K123),111,0)</f>
        <v>0</v>
      </c>
      <c r="BO89" s="73">
        <f>+IF((L89&gt;'A3'!L123),111,0)</f>
        <v>0</v>
      </c>
      <c r="BP89" s="73">
        <f>+IF((M89&gt;'A3'!M123),111,0)</f>
        <v>0</v>
      </c>
      <c r="BQ89" s="73">
        <f>+IF((N89&gt;'A3'!N123),111,0)</f>
        <v>0</v>
      </c>
      <c r="BR89" s="73">
        <f>+IF((O89&gt;'A3'!O123),111,0)</f>
        <v>0</v>
      </c>
      <c r="BS89" s="73">
        <f>+IF((P89&gt;'A3'!P123),111,0)</f>
        <v>0</v>
      </c>
      <c r="BT89" s="73">
        <f>+IF((Q89&gt;'A3'!Q123),111,0)</f>
        <v>0</v>
      </c>
      <c r="BU89" s="73">
        <f>+IF((R89&gt;'A3'!R123),111,0)</f>
        <v>0</v>
      </c>
      <c r="BV89" s="73">
        <f>+IF((S89&gt;'A3'!S123),111,0)</f>
        <v>0</v>
      </c>
      <c r="BW89" s="73">
        <f>+IF((T89&gt;'A3'!T123),111,0)</f>
        <v>0</v>
      </c>
      <c r="BX89" s="73">
        <f>+IF((U89&gt;'A3'!U123),111,0)</f>
        <v>0</v>
      </c>
      <c r="BY89" s="73">
        <f>+IF((V89&gt;'A3'!V123),111,0)</f>
        <v>0</v>
      </c>
      <c r="BZ89" s="73">
        <f>+IF((W89&gt;'A3'!W123),111,0)</f>
        <v>0</v>
      </c>
      <c r="CA89" s="73">
        <f>+IF((X89&gt;'A3'!X123),111,0)</f>
        <v>0</v>
      </c>
      <c r="CB89" s="73">
        <f>+IF((Y89&gt;'A3'!Y123),111,0)</f>
        <v>0</v>
      </c>
      <c r="CC89" s="73">
        <f>+IF((Z89&gt;'A3'!Z123),111,0)</f>
        <v>0</v>
      </c>
      <c r="CD89" s="73">
        <f>+IF((AA89&gt;'A3'!AA123),111,0)</f>
        <v>0</v>
      </c>
    </row>
    <row r="90" spans="2:82" s="36" customFormat="1" ht="17.100000000000001" customHeight="1">
      <c r="B90" s="445"/>
      <c r="C90" s="198" t="s">
        <v>106</v>
      </c>
      <c r="D90" s="320"/>
      <c r="E90" s="320"/>
      <c r="F90" s="320"/>
      <c r="G90" s="320"/>
      <c r="H90" s="320"/>
      <c r="I90" s="320"/>
      <c r="J90" s="320"/>
      <c r="K90" s="320"/>
      <c r="L90" s="320"/>
      <c r="M90" s="320"/>
      <c r="N90" s="320"/>
      <c r="O90" s="320"/>
      <c r="P90" s="320"/>
      <c r="Q90" s="357">
        <f t="shared" si="55"/>
        <v>0</v>
      </c>
      <c r="R90" s="320"/>
      <c r="S90" s="320"/>
      <c r="T90" s="320"/>
      <c r="U90" s="320"/>
      <c r="V90" s="320"/>
      <c r="W90" s="320"/>
      <c r="X90" s="320"/>
      <c r="Y90" s="357">
        <f t="shared" si="56"/>
        <v>0</v>
      </c>
      <c r="Z90" s="320"/>
      <c r="AA90" s="323">
        <f>+'E1'!Z90+'E2'!Q90+'E2'!Y90+'E2'!Z90</f>
        <v>0</v>
      </c>
      <c r="AB90" s="351"/>
      <c r="AC90" s="35"/>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C90" s="73">
        <f t="shared" si="58"/>
        <v>0</v>
      </c>
      <c r="BD90" s="72">
        <f t="shared" si="59"/>
        <v>0</v>
      </c>
      <c r="BE90" s="73">
        <f>+AA90-'E1'!Z90-'E2'!Q90-'E2'!Y90-'E2'!Z90</f>
        <v>0</v>
      </c>
      <c r="BG90" s="73">
        <f>+IF((D90&gt;'A3'!D124),111,0)</f>
        <v>0</v>
      </c>
      <c r="BH90" s="73">
        <f>+IF((E90&gt;'A3'!E124),111,0)</f>
        <v>0</v>
      </c>
      <c r="BI90" s="73">
        <f>+IF((F90&gt;'A3'!F124),111,0)</f>
        <v>0</v>
      </c>
      <c r="BJ90" s="73">
        <f>+IF((G90&gt;'A3'!G124),111,0)</f>
        <v>0</v>
      </c>
      <c r="BK90" s="73">
        <f>+IF((H90&gt;'A3'!H124),111,0)</f>
        <v>0</v>
      </c>
      <c r="BL90" s="73">
        <f>+IF((I90&gt;'A3'!I124),111,0)</f>
        <v>0</v>
      </c>
      <c r="BM90" s="73">
        <f>+IF((J90&gt;'A3'!J124),111,0)</f>
        <v>0</v>
      </c>
      <c r="BN90" s="73">
        <f>+IF((K90&gt;'A3'!K124),111,0)</f>
        <v>0</v>
      </c>
      <c r="BO90" s="73">
        <f>+IF((L90&gt;'A3'!L124),111,0)</f>
        <v>0</v>
      </c>
      <c r="BP90" s="73">
        <f>+IF((M90&gt;'A3'!M124),111,0)</f>
        <v>0</v>
      </c>
      <c r="BQ90" s="73">
        <f>+IF((N90&gt;'A3'!N124),111,0)</f>
        <v>0</v>
      </c>
      <c r="BR90" s="73">
        <f>+IF((O90&gt;'A3'!O124),111,0)</f>
        <v>0</v>
      </c>
      <c r="BS90" s="73">
        <f>+IF((P90&gt;'A3'!P124),111,0)</f>
        <v>0</v>
      </c>
      <c r="BT90" s="73">
        <f>+IF((Q90&gt;'A3'!Q124),111,0)</f>
        <v>0</v>
      </c>
      <c r="BU90" s="73">
        <f>+IF((R90&gt;'A3'!R124),111,0)</f>
        <v>0</v>
      </c>
      <c r="BV90" s="73">
        <f>+IF((S90&gt;'A3'!S124),111,0)</f>
        <v>0</v>
      </c>
      <c r="BW90" s="73">
        <f>+IF((T90&gt;'A3'!T124),111,0)</f>
        <v>0</v>
      </c>
      <c r="BX90" s="73">
        <f>+IF((U90&gt;'A3'!U124),111,0)</f>
        <v>0</v>
      </c>
      <c r="BY90" s="73">
        <f>+IF((V90&gt;'A3'!V124),111,0)</f>
        <v>0</v>
      </c>
      <c r="BZ90" s="73">
        <f>+IF((W90&gt;'A3'!W124),111,0)</f>
        <v>0</v>
      </c>
      <c r="CA90" s="73">
        <f>+IF((X90&gt;'A3'!X124),111,0)</f>
        <v>0</v>
      </c>
      <c r="CB90" s="73">
        <f>+IF((Y90&gt;'A3'!Y124),111,0)</f>
        <v>0</v>
      </c>
      <c r="CC90" s="73">
        <f>+IF((Z90&gt;'A3'!Z124),111,0)</f>
        <v>0</v>
      </c>
      <c r="CD90" s="73">
        <f>+IF((AA90&gt;'A3'!AA124),111,0)</f>
        <v>0</v>
      </c>
    </row>
    <row r="91" spans="2:82" s="36" customFormat="1" ht="17.100000000000001" customHeight="1">
      <c r="B91" s="445"/>
      <c r="C91" s="451" t="s">
        <v>53</v>
      </c>
      <c r="D91" s="320"/>
      <c r="E91" s="320"/>
      <c r="F91" s="320"/>
      <c r="G91" s="320"/>
      <c r="H91" s="320"/>
      <c r="I91" s="320"/>
      <c r="J91" s="320"/>
      <c r="K91" s="320"/>
      <c r="L91" s="320"/>
      <c r="M91" s="320"/>
      <c r="N91" s="320"/>
      <c r="O91" s="320"/>
      <c r="P91" s="320"/>
      <c r="Q91" s="357">
        <f t="shared" si="55"/>
        <v>0</v>
      </c>
      <c r="R91" s="320"/>
      <c r="S91" s="320"/>
      <c r="T91" s="320"/>
      <c r="U91" s="320"/>
      <c r="V91" s="320"/>
      <c r="W91" s="320"/>
      <c r="X91" s="320"/>
      <c r="Y91" s="357">
        <f t="shared" si="56"/>
        <v>0</v>
      </c>
      <c r="Z91" s="320"/>
      <c r="AA91" s="323">
        <f>+'E1'!Z91+'E2'!Q91+'E2'!Y91+'E2'!Z91</f>
        <v>0</v>
      </c>
      <c r="AB91" s="351"/>
      <c r="AC91" s="35"/>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C91" s="73">
        <f t="shared" si="58"/>
        <v>0</v>
      </c>
      <c r="BD91" s="72">
        <f t="shared" si="59"/>
        <v>0</v>
      </c>
      <c r="BE91" s="73">
        <f>+AA91-'E1'!Z91-'E2'!Q91-'E2'!Y91-'E2'!Z91</f>
        <v>0</v>
      </c>
      <c r="BG91" s="73">
        <f>+IF((D91&gt;'A3'!D125),111,0)</f>
        <v>0</v>
      </c>
      <c r="BH91" s="73">
        <f>+IF((E91&gt;'A3'!E125),111,0)</f>
        <v>0</v>
      </c>
      <c r="BI91" s="73">
        <f>+IF((F91&gt;'A3'!F125),111,0)</f>
        <v>0</v>
      </c>
      <c r="BJ91" s="73">
        <f>+IF((G91&gt;'A3'!G125),111,0)</f>
        <v>0</v>
      </c>
      <c r="BK91" s="73">
        <f>+IF((H91&gt;'A3'!H125),111,0)</f>
        <v>0</v>
      </c>
      <c r="BL91" s="73">
        <f>+IF((I91&gt;'A3'!I125),111,0)</f>
        <v>0</v>
      </c>
      <c r="BM91" s="73">
        <f>+IF((J91&gt;'A3'!J125),111,0)</f>
        <v>0</v>
      </c>
      <c r="BN91" s="73">
        <f>+IF((K91&gt;'A3'!K125),111,0)</f>
        <v>0</v>
      </c>
      <c r="BO91" s="73">
        <f>+IF((L91&gt;'A3'!L125),111,0)</f>
        <v>0</v>
      </c>
      <c r="BP91" s="73">
        <f>+IF((M91&gt;'A3'!M125),111,0)</f>
        <v>0</v>
      </c>
      <c r="BQ91" s="73">
        <f>+IF((N91&gt;'A3'!N125),111,0)</f>
        <v>0</v>
      </c>
      <c r="BR91" s="73">
        <f>+IF((O91&gt;'A3'!O125),111,0)</f>
        <v>0</v>
      </c>
      <c r="BS91" s="73">
        <f>+IF((P91&gt;'A3'!P125),111,0)</f>
        <v>0</v>
      </c>
      <c r="BT91" s="73">
        <f>+IF((Q91&gt;'A3'!Q125),111,0)</f>
        <v>0</v>
      </c>
      <c r="BU91" s="73">
        <f>+IF((R91&gt;'A3'!R125),111,0)</f>
        <v>0</v>
      </c>
      <c r="BV91" s="73">
        <f>+IF((S91&gt;'A3'!S125),111,0)</f>
        <v>0</v>
      </c>
      <c r="BW91" s="73">
        <f>+IF((T91&gt;'A3'!T125),111,0)</f>
        <v>0</v>
      </c>
      <c r="BX91" s="73">
        <f>+IF((U91&gt;'A3'!U125),111,0)</f>
        <v>0</v>
      </c>
      <c r="BY91" s="73">
        <f>+IF((V91&gt;'A3'!V125),111,0)</f>
        <v>0</v>
      </c>
      <c r="BZ91" s="73">
        <f>+IF((W91&gt;'A3'!W125),111,0)</f>
        <v>0</v>
      </c>
      <c r="CA91" s="73">
        <f>+IF((X91&gt;'A3'!X125),111,0)</f>
        <v>0</v>
      </c>
      <c r="CB91" s="73">
        <f>+IF((Y91&gt;'A3'!Y125),111,0)</f>
        <v>0</v>
      </c>
      <c r="CC91" s="73">
        <f>+IF((Z91&gt;'A3'!Z125),111,0)</f>
        <v>0</v>
      </c>
      <c r="CD91" s="73">
        <f>+IF((AA91&gt;'A3'!AA125),111,0)</f>
        <v>0</v>
      </c>
    </row>
    <row r="92" spans="2:82" s="36" customFormat="1" ht="17.100000000000001" customHeight="1">
      <c r="B92" s="445"/>
      <c r="C92" s="448" t="s">
        <v>162</v>
      </c>
      <c r="D92" s="320"/>
      <c r="E92" s="320"/>
      <c r="F92" s="320"/>
      <c r="G92" s="320"/>
      <c r="H92" s="320"/>
      <c r="I92" s="320"/>
      <c r="J92" s="320"/>
      <c r="K92" s="320"/>
      <c r="L92" s="320"/>
      <c r="M92" s="320"/>
      <c r="N92" s="320"/>
      <c r="O92" s="320"/>
      <c r="P92" s="320"/>
      <c r="Q92" s="357">
        <f t="shared" si="55"/>
        <v>0</v>
      </c>
      <c r="R92" s="320"/>
      <c r="S92" s="320"/>
      <c r="T92" s="320"/>
      <c r="U92" s="320"/>
      <c r="V92" s="320"/>
      <c r="W92" s="320"/>
      <c r="X92" s="320"/>
      <c r="Y92" s="357">
        <f t="shared" si="56"/>
        <v>0</v>
      </c>
      <c r="Z92" s="320"/>
      <c r="AA92" s="323">
        <f>+'E1'!Z92+'E2'!Q92+'E2'!Y92+'E2'!Z92</f>
        <v>0</v>
      </c>
      <c r="AB92" s="351"/>
      <c r="AC92" s="35"/>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C92" s="73">
        <f t="shared" ref="BC92:BC100" si="60">+Q92-SUM(D92:P92)</f>
        <v>0</v>
      </c>
      <c r="BD92" s="72">
        <f t="shared" ref="BD92:BD101" si="61">+Y92-SUM(R92:X92)</f>
        <v>0</v>
      </c>
      <c r="BE92" s="73">
        <f>+AA92-'E1'!Z92-'E2'!Q92-'E2'!Y92-'E2'!Z92</f>
        <v>0</v>
      </c>
      <c r="BG92" s="73">
        <f>+IF((D92&gt;'A3'!D126),111,0)</f>
        <v>0</v>
      </c>
      <c r="BH92" s="73">
        <f>+IF((E92&gt;'A3'!E126),111,0)</f>
        <v>0</v>
      </c>
      <c r="BI92" s="73">
        <f>+IF((F92&gt;'A3'!F126),111,0)</f>
        <v>0</v>
      </c>
      <c r="BJ92" s="73">
        <f>+IF((G92&gt;'A3'!G126),111,0)</f>
        <v>0</v>
      </c>
      <c r="BK92" s="73">
        <f>+IF((H92&gt;'A3'!H126),111,0)</f>
        <v>0</v>
      </c>
      <c r="BL92" s="73">
        <f>+IF((I92&gt;'A3'!I126),111,0)</f>
        <v>0</v>
      </c>
      <c r="BM92" s="73">
        <f>+IF((J92&gt;'A3'!J126),111,0)</f>
        <v>0</v>
      </c>
      <c r="BN92" s="73">
        <f>+IF((K92&gt;'A3'!K126),111,0)</f>
        <v>0</v>
      </c>
      <c r="BO92" s="73">
        <f>+IF((L92&gt;'A3'!L126),111,0)</f>
        <v>0</v>
      </c>
      <c r="BP92" s="73">
        <f>+IF((M92&gt;'A3'!M126),111,0)</f>
        <v>0</v>
      </c>
      <c r="BQ92" s="73">
        <f>+IF((N92&gt;'A3'!N126),111,0)</f>
        <v>0</v>
      </c>
      <c r="BR92" s="73">
        <f>+IF((O92&gt;'A3'!O126),111,0)</f>
        <v>0</v>
      </c>
      <c r="BS92" s="73">
        <f>+IF((P92&gt;'A3'!P126),111,0)</f>
        <v>0</v>
      </c>
      <c r="BT92" s="73">
        <f>+IF((Q92&gt;'A3'!Q126),111,0)</f>
        <v>0</v>
      </c>
      <c r="BU92" s="73">
        <f>+IF((R92&gt;'A3'!R126),111,0)</f>
        <v>0</v>
      </c>
      <c r="BV92" s="73">
        <f>+IF((S92&gt;'A3'!S126),111,0)</f>
        <v>0</v>
      </c>
      <c r="BW92" s="73">
        <f>+IF((T92&gt;'A3'!T126),111,0)</f>
        <v>0</v>
      </c>
      <c r="BX92" s="73">
        <f>+IF((U92&gt;'A3'!U126),111,0)</f>
        <v>0</v>
      </c>
      <c r="BY92" s="73">
        <f>+IF((V92&gt;'A3'!V126),111,0)</f>
        <v>0</v>
      </c>
      <c r="BZ92" s="73">
        <f>+IF((W92&gt;'A3'!W126),111,0)</f>
        <v>0</v>
      </c>
      <c r="CA92" s="73">
        <f>+IF((X92&gt;'A3'!X126),111,0)</f>
        <v>0</v>
      </c>
      <c r="CB92" s="73">
        <f>+IF((Y92&gt;'A3'!Y126),111,0)</f>
        <v>0</v>
      </c>
      <c r="CC92" s="73">
        <f>+IF((Z92&gt;'A3'!Z126),111,0)</f>
        <v>0</v>
      </c>
      <c r="CD92" s="73">
        <f>+IF((AA92&gt;'A3'!AA126),111,0)</f>
        <v>0</v>
      </c>
    </row>
    <row r="93" spans="2:82" s="40" customFormat="1" ht="17.100000000000001" customHeight="1">
      <c r="B93" s="446"/>
      <c r="C93" s="195" t="s">
        <v>12</v>
      </c>
      <c r="D93" s="324"/>
      <c r="E93" s="324"/>
      <c r="F93" s="324"/>
      <c r="G93" s="324"/>
      <c r="H93" s="324"/>
      <c r="I93" s="324"/>
      <c r="J93" s="324"/>
      <c r="K93" s="324"/>
      <c r="L93" s="324"/>
      <c r="M93" s="324"/>
      <c r="N93" s="324"/>
      <c r="O93" s="324"/>
      <c r="P93" s="324"/>
      <c r="Q93" s="325">
        <f t="shared" si="55"/>
        <v>0</v>
      </c>
      <c r="R93" s="324"/>
      <c r="S93" s="324"/>
      <c r="T93" s="324"/>
      <c r="U93" s="324"/>
      <c r="V93" s="324"/>
      <c r="W93" s="324"/>
      <c r="X93" s="324"/>
      <c r="Y93" s="325">
        <f t="shared" si="56"/>
        <v>0</v>
      </c>
      <c r="Z93" s="324"/>
      <c r="AA93" s="323">
        <f>+'E1'!Z93+'E2'!Q93+'E2'!Y93+'E2'!Z93</f>
        <v>0</v>
      </c>
      <c r="AB93" s="352"/>
      <c r="AC93" s="39"/>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C93" s="75">
        <f t="shared" si="60"/>
        <v>0</v>
      </c>
      <c r="BD93" s="253">
        <f t="shared" si="61"/>
        <v>0</v>
      </c>
      <c r="BE93" s="75">
        <f>+AA93-'E1'!Z93-'E2'!Q93-'E2'!Y93-'E2'!Z93</f>
        <v>0</v>
      </c>
      <c r="BG93" s="73">
        <f>+IF(OR((D93&gt;'A3'!D127),(D93&lt;'A3'!D128)),111,0)</f>
        <v>0</v>
      </c>
      <c r="BH93" s="73">
        <f>+IF(OR((E93&gt;'A3'!E127),(E93&lt;'A3'!E128)),111,0)</f>
        <v>0</v>
      </c>
      <c r="BI93" s="73">
        <f>+IF(OR((F93&gt;'A3'!F127),(F93&lt;'A3'!F128)),111,0)</f>
        <v>111</v>
      </c>
      <c r="BJ93" s="73">
        <f>+IF(OR((G93&gt;'A3'!G127),(G93&lt;'A3'!G128)),111,0)</f>
        <v>0</v>
      </c>
      <c r="BK93" s="73">
        <f>+IF(OR((H93&gt;'A3'!H127),(H93&lt;'A3'!H128)),111,0)</f>
        <v>0</v>
      </c>
      <c r="BL93" s="73">
        <f>+IF(OR((I93&gt;'A3'!I127),(I93&lt;'A3'!I128)),111,0)</f>
        <v>111</v>
      </c>
      <c r="BM93" s="73">
        <f>+IF(OR((J93&gt;'A3'!J127),(J93&lt;'A3'!J128)),111,0)</f>
        <v>0</v>
      </c>
      <c r="BN93" s="73">
        <f>+IF(OR((K93&gt;'A3'!K127),(K93&lt;'A3'!K128)),111,0)</f>
        <v>0</v>
      </c>
      <c r="BO93" s="73">
        <f>+IF(OR((L93&gt;'A3'!L127),(L93&lt;'A3'!L128)),111,0)</f>
        <v>0</v>
      </c>
      <c r="BP93" s="73">
        <f>+IF(OR((M93&gt;'A3'!M127),(M93&lt;'A3'!M128)),111,0)</f>
        <v>0</v>
      </c>
      <c r="BQ93" s="73">
        <f>+IF(OR((N93&gt;'A3'!N127),(N93&lt;'A3'!N128)),111,0)</f>
        <v>0</v>
      </c>
      <c r="BR93" s="73">
        <f>+IF(OR((O93&gt;'A3'!O127),(O93&lt;'A3'!O128)),111,0)</f>
        <v>0</v>
      </c>
      <c r="BS93" s="73">
        <f>+IF(OR((P93&gt;'A3'!P127),(P93&lt;'A3'!P128)),111,0)</f>
        <v>0</v>
      </c>
      <c r="BT93" s="73">
        <f>+IF(OR((Q93&gt;'A3'!Q127),(Q93&lt;'A3'!Q128)),111,0)</f>
        <v>111</v>
      </c>
      <c r="BU93" s="73">
        <f>+IF(OR((R93&gt;'A3'!R127),(R93&lt;'A3'!R128)),111,0)</f>
        <v>0</v>
      </c>
      <c r="BV93" s="73">
        <f>+IF(OR((S93&gt;'A3'!S127),(S93&lt;'A3'!S128)),111,0)</f>
        <v>0</v>
      </c>
      <c r="BW93" s="73">
        <f>+IF(OR((T93&gt;'A3'!T127),(T93&lt;'A3'!T128)),111,0)</f>
        <v>0</v>
      </c>
      <c r="BX93" s="73">
        <f>+IF(OR((U93&gt;'A3'!U127),(U93&lt;'A3'!U128)),111,0)</f>
        <v>0</v>
      </c>
      <c r="BY93" s="73">
        <f>+IF(OR((V93&gt;'A3'!V127),(V93&lt;'A3'!V128)),111,0)</f>
        <v>0</v>
      </c>
      <c r="BZ93" s="73">
        <f>+IF(OR((W93&gt;'A3'!W127),(W93&lt;'A3'!W128)),111,0)</f>
        <v>0</v>
      </c>
      <c r="CA93" s="73">
        <f>+IF(OR((X93&gt;'A3'!X127),(X93&lt;'A3'!X128)),111,0)</f>
        <v>111</v>
      </c>
      <c r="CB93" s="73">
        <f>+IF(OR((Y93&gt;'A3'!Y127),(Y93&lt;'A3'!Y128)),111,0)</f>
        <v>111</v>
      </c>
      <c r="CC93" s="73">
        <f>+IF(OR((Z93&gt;'A3'!Z127),(Z93&lt;'A3'!Z128)),111,0)</f>
        <v>0</v>
      </c>
      <c r="CD93" s="73">
        <f>+IF(OR((AA93&gt;'A3'!AA127),(AA93&lt;'A3'!AA128)),111,0)</f>
        <v>111</v>
      </c>
    </row>
    <row r="94" spans="2:82" s="40" customFormat="1" ht="20.100000000000001" customHeight="1">
      <c r="B94" s="449"/>
      <c r="C94" s="195" t="s">
        <v>46</v>
      </c>
      <c r="D94" s="325">
        <f t="shared" ref="D94:P94" si="62">SUM(D85:D86,D93)</f>
        <v>0</v>
      </c>
      <c r="E94" s="325">
        <f t="shared" si="62"/>
        <v>0</v>
      </c>
      <c r="F94" s="325">
        <f t="shared" si="62"/>
        <v>0</v>
      </c>
      <c r="G94" s="325">
        <f t="shared" si="62"/>
        <v>0</v>
      </c>
      <c r="H94" s="325">
        <f t="shared" si="62"/>
        <v>0</v>
      </c>
      <c r="I94" s="325">
        <f t="shared" si="62"/>
        <v>0</v>
      </c>
      <c r="J94" s="325">
        <f t="shared" si="62"/>
        <v>0</v>
      </c>
      <c r="K94" s="325">
        <f t="shared" si="62"/>
        <v>0</v>
      </c>
      <c r="L94" s="325">
        <f t="shared" si="62"/>
        <v>0</v>
      </c>
      <c r="M94" s="325">
        <f t="shared" si="62"/>
        <v>0</v>
      </c>
      <c r="N94" s="325">
        <f t="shared" si="62"/>
        <v>0</v>
      </c>
      <c r="O94" s="325">
        <f t="shared" si="62"/>
        <v>0</v>
      </c>
      <c r="P94" s="325">
        <f t="shared" si="62"/>
        <v>0</v>
      </c>
      <c r="Q94" s="325">
        <f t="shared" si="55"/>
        <v>0</v>
      </c>
      <c r="R94" s="325">
        <f t="shared" ref="R94:X94" si="63">SUM(R85:R86,R93)</f>
        <v>0</v>
      </c>
      <c r="S94" s="325">
        <f t="shared" si="63"/>
        <v>0</v>
      </c>
      <c r="T94" s="325">
        <f t="shared" si="63"/>
        <v>0</v>
      </c>
      <c r="U94" s="325">
        <f t="shared" si="63"/>
        <v>0</v>
      </c>
      <c r="V94" s="325">
        <f t="shared" si="63"/>
        <v>0</v>
      </c>
      <c r="W94" s="325">
        <f t="shared" si="63"/>
        <v>0</v>
      </c>
      <c r="X94" s="325">
        <f t="shared" si="63"/>
        <v>0</v>
      </c>
      <c r="Y94" s="325">
        <f t="shared" si="56"/>
        <v>0</v>
      </c>
      <c r="Z94" s="325">
        <f>SUM(Z85:Z86,Z93)</f>
        <v>0</v>
      </c>
      <c r="AA94" s="323">
        <f>+'E1'!Z94+'E2'!Q94+'E2'!Y94+'E2'!Z94</f>
        <v>0</v>
      </c>
      <c r="AB94" s="350"/>
      <c r="AC94" s="39"/>
      <c r="AD94" s="75">
        <f>+D94-D85-D86-D93</f>
        <v>0</v>
      </c>
      <c r="AE94" s="75">
        <f t="shared" ref="AE94:BA94" si="64">+E94-E85-E86-E93</f>
        <v>0</v>
      </c>
      <c r="AF94" s="75">
        <f t="shared" si="64"/>
        <v>0</v>
      </c>
      <c r="AG94" s="75">
        <f t="shared" si="64"/>
        <v>0</v>
      </c>
      <c r="AH94" s="75">
        <f t="shared" si="64"/>
        <v>0</v>
      </c>
      <c r="AI94" s="75">
        <f t="shared" si="64"/>
        <v>0</v>
      </c>
      <c r="AJ94" s="75">
        <f t="shared" si="64"/>
        <v>0</v>
      </c>
      <c r="AK94" s="75">
        <f t="shared" si="64"/>
        <v>0</v>
      </c>
      <c r="AL94" s="75">
        <f t="shared" si="64"/>
        <v>0</v>
      </c>
      <c r="AM94" s="75">
        <f t="shared" si="64"/>
        <v>0</v>
      </c>
      <c r="AN94" s="75">
        <f t="shared" si="64"/>
        <v>0</v>
      </c>
      <c r="AO94" s="75">
        <f t="shared" si="64"/>
        <v>0</v>
      </c>
      <c r="AP94" s="75">
        <f t="shared" si="64"/>
        <v>0</v>
      </c>
      <c r="AQ94" s="75">
        <f t="shared" si="64"/>
        <v>0</v>
      </c>
      <c r="AR94" s="75">
        <f t="shared" si="64"/>
        <v>0</v>
      </c>
      <c r="AS94" s="75">
        <f t="shared" si="64"/>
        <v>0</v>
      </c>
      <c r="AT94" s="75">
        <f t="shared" si="64"/>
        <v>0</v>
      </c>
      <c r="AU94" s="75">
        <f t="shared" si="64"/>
        <v>0</v>
      </c>
      <c r="AV94" s="75">
        <f t="shared" si="64"/>
        <v>0</v>
      </c>
      <c r="AW94" s="75">
        <f t="shared" si="64"/>
        <v>0</v>
      </c>
      <c r="AX94" s="75">
        <f t="shared" si="64"/>
        <v>0</v>
      </c>
      <c r="AY94" s="75">
        <f t="shared" si="64"/>
        <v>0</v>
      </c>
      <c r="AZ94" s="75">
        <f t="shared" si="64"/>
        <v>0</v>
      </c>
      <c r="BA94" s="75">
        <f t="shared" si="64"/>
        <v>0</v>
      </c>
      <c r="BB94" s="41"/>
      <c r="BC94" s="269">
        <f t="shared" si="60"/>
        <v>0</v>
      </c>
      <c r="BD94" s="269">
        <f t="shared" si="61"/>
        <v>0</v>
      </c>
      <c r="BE94" s="253">
        <f>+AA94-'E1'!Z94-'E2'!Q94-'E2'!Y94-'E2'!Z94</f>
        <v>0</v>
      </c>
      <c r="BF94" s="41"/>
      <c r="BG94" s="73">
        <f>+IF((D94&gt;'A3'!D130),111,0)</f>
        <v>0</v>
      </c>
      <c r="BH94" s="73">
        <f>+IF((E94&gt;'A3'!E130),111,0)</f>
        <v>0</v>
      </c>
      <c r="BI94" s="73">
        <f>+IF((F94&gt;'A3'!F130),111,0)</f>
        <v>0</v>
      </c>
      <c r="BJ94" s="73">
        <f>+IF((G94&gt;'A3'!G130),111,0)</f>
        <v>0</v>
      </c>
      <c r="BK94" s="73">
        <f>+IF((H94&gt;'A3'!H130),111,0)</f>
        <v>0</v>
      </c>
      <c r="BL94" s="73">
        <f>+IF((I94&gt;'A3'!I130),111,0)</f>
        <v>0</v>
      </c>
      <c r="BM94" s="73">
        <f>+IF((J94&gt;'A3'!J130),111,0)</f>
        <v>0</v>
      </c>
      <c r="BN94" s="73">
        <f>+IF((K94&gt;'A3'!K130),111,0)</f>
        <v>0</v>
      </c>
      <c r="BO94" s="73">
        <f>+IF((L94&gt;'A3'!L130),111,0)</f>
        <v>0</v>
      </c>
      <c r="BP94" s="73">
        <f>+IF((M94&gt;'A3'!M130),111,0)</f>
        <v>0</v>
      </c>
      <c r="BQ94" s="73">
        <f>+IF((N94&gt;'A3'!N130),111,0)</f>
        <v>0</v>
      </c>
      <c r="BR94" s="73">
        <f>+IF((O94&gt;'A3'!O130),111,0)</f>
        <v>0</v>
      </c>
      <c r="BS94" s="73">
        <f>+IF((P94&gt;'A3'!P130),111,0)</f>
        <v>0</v>
      </c>
      <c r="BT94" s="73">
        <f>+IF((Q94&gt;'A3'!Q130),111,0)</f>
        <v>0</v>
      </c>
      <c r="BU94" s="73">
        <f>+IF((R94&gt;'A3'!R130),111,0)</f>
        <v>0</v>
      </c>
      <c r="BV94" s="73">
        <f>+IF((S94&gt;'A3'!S130),111,0)</f>
        <v>0</v>
      </c>
      <c r="BW94" s="73">
        <f>+IF((T94&gt;'A3'!T130),111,0)</f>
        <v>0</v>
      </c>
      <c r="BX94" s="73">
        <f>+IF((U94&gt;'A3'!U130),111,0)</f>
        <v>0</v>
      </c>
      <c r="BY94" s="73">
        <f>+IF((V94&gt;'A3'!V130),111,0)</f>
        <v>0</v>
      </c>
      <c r="BZ94" s="73">
        <f>+IF((W94&gt;'A3'!W130),111,0)</f>
        <v>0</v>
      </c>
      <c r="CA94" s="73">
        <f>+IF((X94&gt;'A3'!X130),111,0)</f>
        <v>0</v>
      </c>
      <c r="CB94" s="73">
        <f>+IF((Y94&gt;'A3'!Y130),111,0)</f>
        <v>0</v>
      </c>
      <c r="CC94" s="73">
        <f>+IF((Z94&gt;'A3'!Z130),111,0)</f>
        <v>0</v>
      </c>
      <c r="CD94" s="73">
        <f>+IF((AA94&gt;'A3'!AA130),111,0)</f>
        <v>0</v>
      </c>
    </row>
    <row r="95" spans="2:82" s="88" customFormat="1" ht="17.100000000000001" customHeight="1">
      <c r="B95" s="316"/>
      <c r="C95" s="317" t="s">
        <v>174</v>
      </c>
      <c r="D95" s="326"/>
      <c r="E95" s="326"/>
      <c r="F95" s="326"/>
      <c r="G95" s="326"/>
      <c r="H95" s="326"/>
      <c r="I95" s="326"/>
      <c r="J95" s="326"/>
      <c r="K95" s="326"/>
      <c r="L95" s="326"/>
      <c r="M95" s="326"/>
      <c r="N95" s="326"/>
      <c r="O95" s="326"/>
      <c r="P95" s="326"/>
      <c r="Q95" s="326">
        <f>+SUM(D95:P95)</f>
        <v>0</v>
      </c>
      <c r="R95" s="326"/>
      <c r="S95" s="326"/>
      <c r="T95" s="326"/>
      <c r="U95" s="326"/>
      <c r="V95" s="326"/>
      <c r="W95" s="326"/>
      <c r="X95" s="326"/>
      <c r="Y95" s="326">
        <f>+SUM(R95:X95)</f>
        <v>0</v>
      </c>
      <c r="Z95" s="326"/>
      <c r="AA95" s="327">
        <f>+'E1'!Z95+'E2'!Q95+'E2'!Y95+'E2'!Z95</f>
        <v>0</v>
      </c>
      <c r="AB95" s="353"/>
      <c r="AC95" s="87"/>
      <c r="AD95" s="84">
        <f t="shared" ref="AD95:BA95" si="65">+IF((D95&gt;D94),111,0)</f>
        <v>0</v>
      </c>
      <c r="AE95" s="84">
        <f t="shared" si="65"/>
        <v>0</v>
      </c>
      <c r="AF95" s="84">
        <f t="shared" si="65"/>
        <v>0</v>
      </c>
      <c r="AG95" s="84">
        <f t="shared" si="65"/>
        <v>0</v>
      </c>
      <c r="AH95" s="84">
        <f t="shared" si="65"/>
        <v>0</v>
      </c>
      <c r="AI95" s="84">
        <f t="shared" si="65"/>
        <v>0</v>
      </c>
      <c r="AJ95" s="84">
        <f t="shared" si="65"/>
        <v>0</v>
      </c>
      <c r="AK95" s="84">
        <f t="shared" si="65"/>
        <v>0</v>
      </c>
      <c r="AL95" s="84">
        <f t="shared" si="65"/>
        <v>0</v>
      </c>
      <c r="AM95" s="84">
        <f t="shared" si="65"/>
        <v>0</v>
      </c>
      <c r="AN95" s="84">
        <f t="shared" si="65"/>
        <v>0</v>
      </c>
      <c r="AO95" s="84">
        <f t="shared" si="65"/>
        <v>0</v>
      </c>
      <c r="AP95" s="84">
        <f t="shared" si="65"/>
        <v>0</v>
      </c>
      <c r="AQ95" s="84">
        <f t="shared" si="65"/>
        <v>0</v>
      </c>
      <c r="AR95" s="84">
        <f t="shared" si="65"/>
        <v>0</v>
      </c>
      <c r="AS95" s="84">
        <f t="shared" si="65"/>
        <v>0</v>
      </c>
      <c r="AT95" s="84">
        <f t="shared" si="65"/>
        <v>0</v>
      </c>
      <c r="AU95" s="84">
        <f t="shared" si="65"/>
        <v>0</v>
      </c>
      <c r="AV95" s="84">
        <f t="shared" si="65"/>
        <v>0</v>
      </c>
      <c r="AW95" s="84">
        <f t="shared" si="65"/>
        <v>0</v>
      </c>
      <c r="AX95" s="84">
        <f t="shared" si="65"/>
        <v>0</v>
      </c>
      <c r="AY95" s="84">
        <f t="shared" si="65"/>
        <v>0</v>
      </c>
      <c r="AZ95" s="84">
        <f t="shared" si="65"/>
        <v>0</v>
      </c>
      <c r="BA95" s="84">
        <f t="shared" si="65"/>
        <v>0</v>
      </c>
      <c r="BB95" s="96"/>
      <c r="BC95" s="269">
        <f t="shared" si="60"/>
        <v>0</v>
      </c>
      <c r="BD95" s="269">
        <f t="shared" si="61"/>
        <v>0</v>
      </c>
      <c r="BE95" s="253">
        <f>+AA95-'E1'!Z95-'E2'!Q95-'E2'!Y95-'E2'!Z95</f>
        <v>0</v>
      </c>
      <c r="BF95" s="96"/>
      <c r="BG95" s="84">
        <f>+IF((D95&gt;'A3'!D131),111,0)</f>
        <v>0</v>
      </c>
      <c r="BH95" s="84">
        <f>+IF((E95&gt;'A3'!E131),111,0)</f>
        <v>0</v>
      </c>
      <c r="BI95" s="84">
        <f>+IF((F95&gt;'A3'!F131),111,0)</f>
        <v>0</v>
      </c>
      <c r="BJ95" s="84">
        <f>+IF((G95&gt;'A3'!G131),111,0)</f>
        <v>0</v>
      </c>
      <c r="BK95" s="84">
        <f>+IF((H95&gt;'A3'!H131),111,0)</f>
        <v>0</v>
      </c>
      <c r="BL95" s="84">
        <f>+IF((I95&gt;'A3'!I131),111,0)</f>
        <v>0</v>
      </c>
      <c r="BM95" s="84">
        <f>+IF((J95&gt;'A3'!J131),111,0)</f>
        <v>0</v>
      </c>
      <c r="BN95" s="84">
        <f>+IF((K95&gt;'A3'!K131),111,0)</f>
        <v>0</v>
      </c>
      <c r="BO95" s="84">
        <f>+IF((L95&gt;'A3'!L131),111,0)</f>
        <v>0</v>
      </c>
      <c r="BP95" s="84">
        <f>+IF((M95&gt;'A3'!M131),111,0)</f>
        <v>0</v>
      </c>
      <c r="BQ95" s="84">
        <f>+IF((N95&gt;'A3'!N131),111,0)</f>
        <v>0</v>
      </c>
      <c r="BR95" s="84">
        <f>+IF((O95&gt;'A3'!O131),111,0)</f>
        <v>0</v>
      </c>
      <c r="BS95" s="84">
        <f>+IF((P95&gt;'A3'!P131),111,0)</f>
        <v>0</v>
      </c>
      <c r="BT95" s="84">
        <f>+IF((Q95&gt;'A3'!Q131),111,0)</f>
        <v>0</v>
      </c>
      <c r="BU95" s="84">
        <f>+IF((R95&gt;'A3'!R131),111,0)</f>
        <v>0</v>
      </c>
      <c r="BV95" s="84">
        <f>+IF((S95&gt;'A3'!S131),111,0)</f>
        <v>0</v>
      </c>
      <c r="BW95" s="84">
        <f>+IF((T95&gt;'A3'!T131),111,0)</f>
        <v>0</v>
      </c>
      <c r="BX95" s="84">
        <f>+IF((U95&gt;'A3'!U131),111,0)</f>
        <v>0</v>
      </c>
      <c r="BY95" s="84">
        <f>+IF((V95&gt;'A3'!V131),111,0)</f>
        <v>0</v>
      </c>
      <c r="BZ95" s="84">
        <f>+IF((W95&gt;'A3'!W131),111,0)</f>
        <v>0</v>
      </c>
      <c r="CA95" s="84">
        <f>+IF((X95&gt;'A3'!X131),111,0)</f>
        <v>0</v>
      </c>
      <c r="CB95" s="84">
        <f>+IF((Y95&gt;'A3'!Y131),111,0)</f>
        <v>0</v>
      </c>
      <c r="CC95" s="84">
        <f>+IF((Z95&gt;'A3'!Z131),111,0)</f>
        <v>0</v>
      </c>
      <c r="CD95" s="84">
        <f>+IF((AA95&gt;'A3'!AA131),111,0)</f>
        <v>0</v>
      </c>
    </row>
    <row r="96" spans="2:82" s="88" customFormat="1" ht="17.100000000000001" customHeight="1">
      <c r="B96" s="318"/>
      <c r="C96" s="319" t="s">
        <v>175</v>
      </c>
      <c r="D96" s="328"/>
      <c r="E96" s="328"/>
      <c r="F96" s="328"/>
      <c r="G96" s="328"/>
      <c r="H96" s="328"/>
      <c r="I96" s="328"/>
      <c r="J96" s="328"/>
      <c r="K96" s="328"/>
      <c r="L96" s="328"/>
      <c r="M96" s="328"/>
      <c r="N96" s="328"/>
      <c r="O96" s="328"/>
      <c r="P96" s="328"/>
      <c r="Q96" s="326">
        <f>+SUM(D96:P96)</f>
        <v>0</v>
      </c>
      <c r="R96" s="328"/>
      <c r="S96" s="328"/>
      <c r="T96" s="328"/>
      <c r="U96" s="328"/>
      <c r="V96" s="328"/>
      <c r="W96" s="328"/>
      <c r="X96" s="328"/>
      <c r="Y96" s="326">
        <f>+SUM(R96:X96)</f>
        <v>0</v>
      </c>
      <c r="Z96" s="328"/>
      <c r="AA96" s="327">
        <f>+'E1'!Z96+'E2'!Q96+'E2'!Y96+'E2'!Z96</f>
        <v>0</v>
      </c>
      <c r="AB96" s="354"/>
      <c r="AC96" s="87"/>
      <c r="AD96" s="84">
        <f t="shared" ref="AD96:BA96" si="66">+IF((D96&gt;D94),111,0)</f>
        <v>0</v>
      </c>
      <c r="AE96" s="84">
        <f t="shared" si="66"/>
        <v>0</v>
      </c>
      <c r="AF96" s="84">
        <f t="shared" si="66"/>
        <v>0</v>
      </c>
      <c r="AG96" s="84">
        <f t="shared" si="66"/>
        <v>0</v>
      </c>
      <c r="AH96" s="84">
        <f t="shared" si="66"/>
        <v>0</v>
      </c>
      <c r="AI96" s="84">
        <f t="shared" si="66"/>
        <v>0</v>
      </c>
      <c r="AJ96" s="84">
        <f t="shared" si="66"/>
        <v>0</v>
      </c>
      <c r="AK96" s="84">
        <f t="shared" si="66"/>
        <v>0</v>
      </c>
      <c r="AL96" s="84">
        <f t="shared" si="66"/>
        <v>0</v>
      </c>
      <c r="AM96" s="84">
        <f t="shared" si="66"/>
        <v>0</v>
      </c>
      <c r="AN96" s="84">
        <f t="shared" si="66"/>
        <v>0</v>
      </c>
      <c r="AO96" s="84">
        <f t="shared" si="66"/>
        <v>0</v>
      </c>
      <c r="AP96" s="84">
        <f t="shared" si="66"/>
        <v>0</v>
      </c>
      <c r="AQ96" s="84">
        <f t="shared" si="66"/>
        <v>0</v>
      </c>
      <c r="AR96" s="84">
        <f t="shared" si="66"/>
        <v>0</v>
      </c>
      <c r="AS96" s="84">
        <f t="shared" si="66"/>
        <v>0</v>
      </c>
      <c r="AT96" s="84">
        <f t="shared" si="66"/>
        <v>0</v>
      </c>
      <c r="AU96" s="84">
        <f t="shared" si="66"/>
        <v>0</v>
      </c>
      <c r="AV96" s="84">
        <f t="shared" si="66"/>
        <v>0</v>
      </c>
      <c r="AW96" s="84">
        <f t="shared" si="66"/>
        <v>0</v>
      </c>
      <c r="AX96" s="84">
        <f t="shared" si="66"/>
        <v>0</v>
      </c>
      <c r="AY96" s="84">
        <f t="shared" si="66"/>
        <v>0</v>
      </c>
      <c r="AZ96" s="84">
        <f t="shared" si="66"/>
        <v>0</v>
      </c>
      <c r="BA96" s="84">
        <f t="shared" si="66"/>
        <v>0</v>
      </c>
      <c r="BB96" s="41"/>
      <c r="BC96" s="269">
        <f t="shared" si="60"/>
        <v>0</v>
      </c>
      <c r="BD96" s="269">
        <f t="shared" si="61"/>
        <v>0</v>
      </c>
      <c r="BE96" s="253">
        <f>+AA96-'E1'!Z96-'E2'!Q96-'E2'!Y96-'E2'!Z96</f>
        <v>0</v>
      </c>
      <c r="BF96" s="41"/>
      <c r="BG96" s="84">
        <f>+IF((D96&gt;'A3'!D132),111,0)</f>
        <v>0</v>
      </c>
      <c r="BH96" s="84">
        <f>+IF((E96&gt;'A3'!E132),111,0)</f>
        <v>0</v>
      </c>
      <c r="BI96" s="84">
        <f>+IF((F96&gt;'A3'!F132),111,0)</f>
        <v>0</v>
      </c>
      <c r="BJ96" s="84">
        <f>+IF((G96&gt;'A3'!G132),111,0)</f>
        <v>0</v>
      </c>
      <c r="BK96" s="84">
        <f>+IF((H96&gt;'A3'!H132),111,0)</f>
        <v>0</v>
      </c>
      <c r="BL96" s="84">
        <f>+IF((I96&gt;'A3'!I132),111,0)</f>
        <v>0</v>
      </c>
      <c r="BM96" s="84">
        <f>+IF((J96&gt;'A3'!J132),111,0)</f>
        <v>0</v>
      </c>
      <c r="BN96" s="84">
        <f>+IF((K96&gt;'A3'!K132),111,0)</f>
        <v>0</v>
      </c>
      <c r="BO96" s="84">
        <f>+IF((L96&gt;'A3'!L132),111,0)</f>
        <v>0</v>
      </c>
      <c r="BP96" s="84">
        <f>+IF((M96&gt;'A3'!M132),111,0)</f>
        <v>0</v>
      </c>
      <c r="BQ96" s="84">
        <f>+IF((N96&gt;'A3'!N132),111,0)</f>
        <v>0</v>
      </c>
      <c r="BR96" s="84">
        <f>+IF((O96&gt;'A3'!O132),111,0)</f>
        <v>0</v>
      </c>
      <c r="BS96" s="84">
        <f>+IF((P96&gt;'A3'!P132),111,0)</f>
        <v>0</v>
      </c>
      <c r="BT96" s="84">
        <f>+IF((Q96&gt;'A3'!Q132),111,0)</f>
        <v>0</v>
      </c>
      <c r="BU96" s="84">
        <f>+IF((R96&gt;'A3'!R132),111,0)</f>
        <v>0</v>
      </c>
      <c r="BV96" s="84">
        <f>+IF((S96&gt;'A3'!S132),111,0)</f>
        <v>0</v>
      </c>
      <c r="BW96" s="84">
        <f>+IF((T96&gt;'A3'!T132),111,0)</f>
        <v>0</v>
      </c>
      <c r="BX96" s="84">
        <f>+IF((U96&gt;'A3'!U132),111,0)</f>
        <v>0</v>
      </c>
      <c r="BY96" s="84">
        <f>+IF((V96&gt;'A3'!V132),111,0)</f>
        <v>0</v>
      </c>
      <c r="BZ96" s="84">
        <f>+IF((W96&gt;'A3'!W132),111,0)</f>
        <v>0</v>
      </c>
      <c r="CA96" s="84">
        <f>+IF((X96&gt;'A3'!X132),111,0)</f>
        <v>0</v>
      </c>
      <c r="CB96" s="84">
        <f>+IF((Y96&gt;'A3'!Y132),111,0)</f>
        <v>0</v>
      </c>
      <c r="CC96" s="84">
        <f>+IF((Z96&gt;'A3'!Z132),111,0)</f>
        <v>0</v>
      </c>
      <c r="CD96" s="84">
        <f>+IF((AA96&gt;'A3'!AA132),111,0)</f>
        <v>0</v>
      </c>
    </row>
    <row r="97" spans="2:82" s="40" customFormat="1" ht="30" customHeight="1">
      <c r="B97" s="450"/>
      <c r="C97" s="202" t="s">
        <v>19</v>
      </c>
      <c r="D97" s="335">
        <f>+D81+D94</f>
        <v>0</v>
      </c>
      <c r="E97" s="335">
        <f t="shared" ref="E97:Z97" si="67">+E81+E94</f>
        <v>0</v>
      </c>
      <c r="F97" s="335">
        <f t="shared" si="67"/>
        <v>0</v>
      </c>
      <c r="G97" s="335">
        <f t="shared" si="67"/>
        <v>0</v>
      </c>
      <c r="H97" s="335">
        <f t="shared" si="67"/>
        <v>0</v>
      </c>
      <c r="I97" s="335">
        <f t="shared" si="67"/>
        <v>0</v>
      </c>
      <c r="J97" s="335">
        <f t="shared" si="67"/>
        <v>0</v>
      </c>
      <c r="K97" s="335">
        <f t="shared" si="67"/>
        <v>0</v>
      </c>
      <c r="L97" s="335">
        <f t="shared" si="67"/>
        <v>0</v>
      </c>
      <c r="M97" s="335">
        <f t="shared" si="67"/>
        <v>0</v>
      </c>
      <c r="N97" s="335">
        <f t="shared" si="67"/>
        <v>0</v>
      </c>
      <c r="O97" s="335">
        <f t="shared" si="67"/>
        <v>0</v>
      </c>
      <c r="P97" s="335">
        <f t="shared" si="67"/>
        <v>0</v>
      </c>
      <c r="Q97" s="335">
        <f>+SUM(D97:P97)</f>
        <v>0</v>
      </c>
      <c r="R97" s="335">
        <f t="shared" si="67"/>
        <v>0</v>
      </c>
      <c r="S97" s="335">
        <f t="shared" si="67"/>
        <v>0</v>
      </c>
      <c r="T97" s="335">
        <f t="shared" si="67"/>
        <v>0</v>
      </c>
      <c r="U97" s="335">
        <f t="shared" si="67"/>
        <v>0</v>
      </c>
      <c r="V97" s="335">
        <f>+V81+V94</f>
        <v>0</v>
      </c>
      <c r="W97" s="335">
        <f t="shared" si="67"/>
        <v>0</v>
      </c>
      <c r="X97" s="335">
        <f t="shared" si="67"/>
        <v>0</v>
      </c>
      <c r="Y97" s="335">
        <f>+SUM(R97:X97)</f>
        <v>0</v>
      </c>
      <c r="Z97" s="335">
        <f t="shared" si="67"/>
        <v>0</v>
      </c>
      <c r="AA97" s="323">
        <f>+'E1'!Z97+'E2'!Q97+'E2'!Y97+'E2'!Z97</f>
        <v>0</v>
      </c>
      <c r="AB97" s="350"/>
      <c r="AC97" s="39"/>
      <c r="AD97" s="75">
        <f>+D97-D94-D81</f>
        <v>0</v>
      </c>
      <c r="AE97" s="75">
        <f t="shared" ref="AE97:BA97" si="68">+E97-E94-E81</f>
        <v>0</v>
      </c>
      <c r="AF97" s="75">
        <f t="shared" si="68"/>
        <v>0</v>
      </c>
      <c r="AG97" s="75">
        <f t="shared" si="68"/>
        <v>0</v>
      </c>
      <c r="AH97" s="75">
        <f t="shared" si="68"/>
        <v>0</v>
      </c>
      <c r="AI97" s="75">
        <f t="shared" si="68"/>
        <v>0</v>
      </c>
      <c r="AJ97" s="75">
        <f t="shared" si="68"/>
        <v>0</v>
      </c>
      <c r="AK97" s="75">
        <f t="shared" si="68"/>
        <v>0</v>
      </c>
      <c r="AL97" s="75">
        <f t="shared" si="68"/>
        <v>0</v>
      </c>
      <c r="AM97" s="75">
        <f t="shared" si="68"/>
        <v>0</v>
      </c>
      <c r="AN97" s="75">
        <f t="shared" si="68"/>
        <v>0</v>
      </c>
      <c r="AO97" s="75">
        <f t="shared" si="68"/>
        <v>0</v>
      </c>
      <c r="AP97" s="75">
        <f t="shared" si="68"/>
        <v>0</v>
      </c>
      <c r="AQ97" s="75">
        <f t="shared" si="68"/>
        <v>0</v>
      </c>
      <c r="AR97" s="75">
        <f t="shared" si="68"/>
        <v>0</v>
      </c>
      <c r="AS97" s="75">
        <f t="shared" si="68"/>
        <v>0</v>
      </c>
      <c r="AT97" s="75">
        <f t="shared" si="68"/>
        <v>0</v>
      </c>
      <c r="AU97" s="75">
        <f t="shared" si="68"/>
        <v>0</v>
      </c>
      <c r="AV97" s="75">
        <f t="shared" si="68"/>
        <v>0</v>
      </c>
      <c r="AW97" s="75">
        <f t="shared" si="68"/>
        <v>0</v>
      </c>
      <c r="AX97" s="75">
        <f t="shared" si="68"/>
        <v>0</v>
      </c>
      <c r="AY97" s="75">
        <f t="shared" si="68"/>
        <v>0</v>
      </c>
      <c r="AZ97" s="75">
        <f t="shared" si="68"/>
        <v>0</v>
      </c>
      <c r="BA97" s="270">
        <f t="shared" si="68"/>
        <v>0</v>
      </c>
      <c r="BB97" s="41"/>
      <c r="BC97" s="269">
        <f t="shared" si="60"/>
        <v>0</v>
      </c>
      <c r="BD97" s="269">
        <f t="shared" si="61"/>
        <v>0</v>
      </c>
      <c r="BE97" s="253">
        <f>+AA97-'E1'!Z97-'E2'!Q97-'E2'!Y97-'E2'!Z97</f>
        <v>0</v>
      </c>
      <c r="BF97" s="41"/>
      <c r="BG97" s="75">
        <f>+IF((D97&gt;'A3'!D133),111,0)</f>
        <v>0</v>
      </c>
      <c r="BH97" s="75">
        <f>+IF((E97&gt;'A3'!E133),111,0)</f>
        <v>0</v>
      </c>
      <c r="BI97" s="75">
        <f>+IF((F97&gt;'A3'!F133),111,0)</f>
        <v>0</v>
      </c>
      <c r="BJ97" s="75">
        <f>+IF((G97&gt;'A3'!G133),111,0)</f>
        <v>0</v>
      </c>
      <c r="BK97" s="75">
        <f>+IF((H97&gt;'A3'!H133),111,0)</f>
        <v>0</v>
      </c>
      <c r="BL97" s="75">
        <f>+IF((I97&gt;'A3'!I133),111,0)</f>
        <v>0</v>
      </c>
      <c r="BM97" s="75">
        <f>+IF((J97&gt;'A3'!J133),111,0)</f>
        <v>0</v>
      </c>
      <c r="BN97" s="75">
        <f>+IF((K97&gt;'A3'!K133),111,0)</f>
        <v>0</v>
      </c>
      <c r="BO97" s="75">
        <f>+IF((L97&gt;'A3'!L133),111,0)</f>
        <v>0</v>
      </c>
      <c r="BP97" s="75">
        <f>+IF((M97&gt;'A3'!M133),111,0)</f>
        <v>0</v>
      </c>
      <c r="BQ97" s="75">
        <f>+IF((N97&gt;'A3'!N133),111,0)</f>
        <v>0</v>
      </c>
      <c r="BR97" s="75">
        <f>+IF((O97&gt;'A3'!O133),111,0)</f>
        <v>0</v>
      </c>
      <c r="BS97" s="75">
        <f>+IF((P97&gt;'A3'!P133),111,0)</f>
        <v>0</v>
      </c>
      <c r="BT97" s="75">
        <f>+IF((Q97&gt;'A3'!Q133),111,0)</f>
        <v>0</v>
      </c>
      <c r="BU97" s="75">
        <f>+IF((R97&gt;'A3'!R133),111,0)</f>
        <v>0</v>
      </c>
      <c r="BV97" s="75">
        <f>+IF((S97&gt;'A3'!S133),111,0)</f>
        <v>0</v>
      </c>
      <c r="BW97" s="75">
        <f>+IF((T97&gt;'A3'!T133),111,0)</f>
        <v>0</v>
      </c>
      <c r="BX97" s="75">
        <f>+IF((U97&gt;'A3'!U133),111,0)</f>
        <v>0</v>
      </c>
      <c r="BY97" s="75">
        <f>+IF((V97&gt;'A3'!V133),111,0)</f>
        <v>0</v>
      </c>
      <c r="BZ97" s="75">
        <f>+IF((W97&gt;'A3'!W133),111,0)</f>
        <v>0</v>
      </c>
      <c r="CA97" s="75">
        <f>+IF((X97&gt;'A3'!X133),111,0)</f>
        <v>0</v>
      </c>
      <c r="CB97" s="75">
        <f>+IF((Y97&gt;'A3'!Y133),111,0)</f>
        <v>0</v>
      </c>
      <c r="CC97" s="75">
        <f>+IF((Z97&gt;'A3'!Z133),111,0)</f>
        <v>0</v>
      </c>
      <c r="CD97" s="75">
        <f>+IF((AA97&gt;'A3'!AA133),111,0)</f>
        <v>0</v>
      </c>
    </row>
    <row r="98" spans="2:82" s="40" customFormat="1" ht="30" customHeight="1">
      <c r="B98" s="450"/>
      <c r="C98" s="202" t="s">
        <v>151</v>
      </c>
      <c r="D98" s="330"/>
      <c r="E98" s="330"/>
      <c r="F98" s="330"/>
      <c r="G98" s="330"/>
      <c r="H98" s="330"/>
      <c r="I98" s="330"/>
      <c r="J98" s="330"/>
      <c r="K98" s="330"/>
      <c r="L98" s="330"/>
      <c r="M98" s="330"/>
      <c r="N98" s="330"/>
      <c r="O98" s="330"/>
      <c r="P98" s="330"/>
      <c r="Q98" s="330"/>
      <c r="R98" s="330"/>
      <c r="S98" s="330"/>
      <c r="T98" s="330"/>
      <c r="U98" s="330"/>
      <c r="V98" s="330"/>
      <c r="W98" s="330"/>
      <c r="X98" s="330"/>
      <c r="Y98" s="330"/>
      <c r="Z98" s="330"/>
      <c r="AA98" s="346"/>
      <c r="AB98" s="350"/>
      <c r="AC98" s="39"/>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70"/>
      <c r="BB98" s="41"/>
      <c r="BC98" s="269"/>
      <c r="BD98" s="269"/>
      <c r="BE98" s="253"/>
      <c r="BF98" s="41"/>
      <c r="BG98" s="252"/>
      <c r="BH98" s="252"/>
      <c r="BI98" s="252"/>
      <c r="BJ98" s="252"/>
      <c r="BK98" s="252"/>
      <c r="BL98" s="252"/>
      <c r="BM98" s="252"/>
      <c r="BN98" s="252"/>
      <c r="BO98" s="252"/>
      <c r="BP98" s="252"/>
      <c r="BQ98" s="252"/>
      <c r="BR98" s="252"/>
      <c r="BS98" s="252"/>
      <c r="BT98" s="252"/>
      <c r="BU98" s="252"/>
      <c r="BV98" s="252"/>
      <c r="BW98" s="252"/>
      <c r="BX98" s="252"/>
      <c r="BY98" s="252"/>
      <c r="BZ98" s="252"/>
      <c r="CA98" s="252"/>
      <c r="CB98" s="252"/>
      <c r="CC98" s="252"/>
      <c r="CD98" s="252"/>
    </row>
    <row r="99" spans="2:82" s="40" customFormat="1" ht="30" customHeight="1">
      <c r="B99" s="450"/>
      <c r="C99" s="202" t="s">
        <v>20</v>
      </c>
      <c r="D99" s="335">
        <f>+D19+D32+D50+D67+D81+D94</f>
        <v>0</v>
      </c>
      <c r="E99" s="335">
        <f t="shared" ref="E99:Z99" si="69">+E19+E32+E50+E67+E81+E94</f>
        <v>0</v>
      </c>
      <c r="F99" s="335">
        <f t="shared" si="69"/>
        <v>0</v>
      </c>
      <c r="G99" s="335">
        <f t="shared" si="69"/>
        <v>0</v>
      </c>
      <c r="H99" s="335">
        <f t="shared" si="69"/>
        <v>0</v>
      </c>
      <c r="I99" s="335">
        <f t="shared" si="69"/>
        <v>0</v>
      </c>
      <c r="J99" s="335">
        <f t="shared" si="69"/>
        <v>0</v>
      </c>
      <c r="K99" s="335">
        <f t="shared" si="69"/>
        <v>0</v>
      </c>
      <c r="L99" s="335">
        <f t="shared" si="69"/>
        <v>0</v>
      </c>
      <c r="M99" s="335">
        <f t="shared" si="69"/>
        <v>0</v>
      </c>
      <c r="N99" s="335">
        <f t="shared" si="69"/>
        <v>0</v>
      </c>
      <c r="O99" s="335">
        <f t="shared" si="69"/>
        <v>0</v>
      </c>
      <c r="P99" s="335">
        <f t="shared" si="69"/>
        <v>0</v>
      </c>
      <c r="Q99" s="335">
        <f>+SUM(D99:P99)</f>
        <v>0</v>
      </c>
      <c r="R99" s="335">
        <f t="shared" si="69"/>
        <v>0</v>
      </c>
      <c r="S99" s="335">
        <f t="shared" si="69"/>
        <v>0</v>
      </c>
      <c r="T99" s="335">
        <f t="shared" si="69"/>
        <v>0</v>
      </c>
      <c r="U99" s="335">
        <f t="shared" si="69"/>
        <v>0</v>
      </c>
      <c r="V99" s="335">
        <f>+V19+V32+V50+V67+V81+V94</f>
        <v>0</v>
      </c>
      <c r="W99" s="335">
        <f t="shared" si="69"/>
        <v>0</v>
      </c>
      <c r="X99" s="335">
        <f t="shared" si="69"/>
        <v>0</v>
      </c>
      <c r="Y99" s="335">
        <f>+SUM(R99:X99)</f>
        <v>0</v>
      </c>
      <c r="Z99" s="335">
        <f t="shared" si="69"/>
        <v>0</v>
      </c>
      <c r="AA99" s="323">
        <f>+'E1'!Z98+'E2'!Q99+'E2'!Y99+'E2'!Z99+AA98</f>
        <v>0</v>
      </c>
      <c r="AB99" s="350"/>
      <c r="AC99" s="39"/>
      <c r="AD99" s="75">
        <f>+D99-(D19+D32+D50+D67+D81+D94+D98)</f>
        <v>0</v>
      </c>
      <c r="AE99" s="75">
        <f t="shared" ref="AE99:BA99" si="70">+E99-(E19+E32+E50+E67+E81+E94+E98)</f>
        <v>0</v>
      </c>
      <c r="AF99" s="75">
        <f t="shared" si="70"/>
        <v>0</v>
      </c>
      <c r="AG99" s="75">
        <f t="shared" si="70"/>
        <v>0</v>
      </c>
      <c r="AH99" s="75">
        <f t="shared" si="70"/>
        <v>0</v>
      </c>
      <c r="AI99" s="75">
        <f t="shared" si="70"/>
        <v>0</v>
      </c>
      <c r="AJ99" s="75">
        <f t="shared" si="70"/>
        <v>0</v>
      </c>
      <c r="AK99" s="75">
        <f t="shared" si="70"/>
        <v>0</v>
      </c>
      <c r="AL99" s="75">
        <f t="shared" si="70"/>
        <v>0</v>
      </c>
      <c r="AM99" s="75">
        <f t="shared" si="70"/>
        <v>0</v>
      </c>
      <c r="AN99" s="75">
        <f t="shared" si="70"/>
        <v>0</v>
      </c>
      <c r="AO99" s="75">
        <f t="shared" si="70"/>
        <v>0</v>
      </c>
      <c r="AP99" s="75">
        <f t="shared" si="70"/>
        <v>0</v>
      </c>
      <c r="AQ99" s="75">
        <f t="shared" si="70"/>
        <v>0</v>
      </c>
      <c r="AR99" s="75">
        <f t="shared" si="70"/>
        <v>0</v>
      </c>
      <c r="AS99" s="75">
        <f t="shared" si="70"/>
        <v>0</v>
      </c>
      <c r="AT99" s="75">
        <f t="shared" si="70"/>
        <v>0</v>
      </c>
      <c r="AU99" s="75">
        <f t="shared" si="70"/>
        <v>0</v>
      </c>
      <c r="AV99" s="75">
        <f t="shared" si="70"/>
        <v>0</v>
      </c>
      <c r="AW99" s="75">
        <f t="shared" si="70"/>
        <v>0</v>
      </c>
      <c r="AX99" s="75">
        <f t="shared" si="70"/>
        <v>0</v>
      </c>
      <c r="AY99" s="75">
        <f t="shared" si="70"/>
        <v>0</v>
      </c>
      <c r="AZ99" s="75">
        <f t="shared" si="70"/>
        <v>0</v>
      </c>
      <c r="BA99" s="75">
        <f t="shared" si="70"/>
        <v>0</v>
      </c>
      <c r="BB99" s="41"/>
      <c r="BC99" s="269">
        <f t="shared" si="60"/>
        <v>0</v>
      </c>
      <c r="BD99" s="269">
        <f t="shared" si="61"/>
        <v>0</v>
      </c>
      <c r="BE99" s="253">
        <f>+AA99-'E1'!Z98-'E2'!Q99-'E2'!Y99-'E2'!Z99-AA98</f>
        <v>0</v>
      </c>
      <c r="BF99" s="41"/>
      <c r="BG99" s="75">
        <f>+IF((D99&gt;'A3'!D135),111,0)</f>
        <v>0</v>
      </c>
      <c r="BH99" s="75">
        <f>+IF((E99&gt;'A3'!E135),111,0)</f>
        <v>0</v>
      </c>
      <c r="BI99" s="75">
        <f>+IF((F99&gt;'A3'!F135),111,0)</f>
        <v>0</v>
      </c>
      <c r="BJ99" s="75">
        <f>+IF((G99&gt;'A3'!G135),111,0)</f>
        <v>0</v>
      </c>
      <c r="BK99" s="75">
        <f>+IF((H99&gt;'A3'!H135),111,0)</f>
        <v>0</v>
      </c>
      <c r="BL99" s="75">
        <f>+IF((I99&gt;'A3'!I135),111,0)</f>
        <v>0</v>
      </c>
      <c r="BM99" s="75">
        <f>+IF((J99&gt;'A3'!J135),111,0)</f>
        <v>0</v>
      </c>
      <c r="BN99" s="75">
        <f>+IF((K99&gt;'A3'!K135),111,0)</f>
        <v>0</v>
      </c>
      <c r="BO99" s="75">
        <f>+IF((L99&gt;'A3'!L135),111,0)</f>
        <v>0</v>
      </c>
      <c r="BP99" s="75">
        <f>+IF((M99&gt;'A3'!M135),111,0)</f>
        <v>0</v>
      </c>
      <c r="BQ99" s="75">
        <f>+IF((N99&gt;'A3'!N135),111,0)</f>
        <v>0</v>
      </c>
      <c r="BR99" s="75">
        <f>+IF((O99&gt;'A3'!O135),111,0)</f>
        <v>0</v>
      </c>
      <c r="BS99" s="75">
        <f>+IF((P99&gt;'A3'!P135),111,0)</f>
        <v>0</v>
      </c>
      <c r="BT99" s="75">
        <f>+IF((Q99&gt;'A3'!Q135),111,0)</f>
        <v>0</v>
      </c>
      <c r="BU99" s="75">
        <f>+IF((R99&gt;'A3'!R135),111,0)</f>
        <v>0</v>
      </c>
      <c r="BV99" s="75">
        <f>+IF((S99&gt;'A3'!S135),111,0)</f>
        <v>0</v>
      </c>
      <c r="BW99" s="75">
        <f>+IF((T99&gt;'A3'!T135),111,0)</f>
        <v>0</v>
      </c>
      <c r="BX99" s="75">
        <f>+IF((U99&gt;'A3'!U135),111,0)</f>
        <v>0</v>
      </c>
      <c r="BY99" s="75">
        <f>+IF((V99&gt;'A3'!V135),111,0)</f>
        <v>0</v>
      </c>
      <c r="BZ99" s="75">
        <f>+IF((W99&gt;'A3'!W135),111,0)</f>
        <v>0</v>
      </c>
      <c r="CA99" s="75">
        <f>+IF((X99&gt;'A3'!X135),111,0)</f>
        <v>0</v>
      </c>
      <c r="CB99" s="75">
        <f>+IF((Y99&gt;'A3'!Y135),111,0)</f>
        <v>0</v>
      </c>
      <c r="CC99" s="75">
        <f>+IF((Z99&gt;'A3'!Z135),111,0)</f>
        <v>0</v>
      </c>
      <c r="CD99" s="75">
        <f>+IF((AA99&gt;'A3'!AA135),111,0)</f>
        <v>0</v>
      </c>
    </row>
    <row r="100" spans="2:82" s="88" customFormat="1" ht="17.100000000000001" customHeight="1">
      <c r="B100" s="316"/>
      <c r="C100" s="317" t="s">
        <v>174</v>
      </c>
      <c r="D100" s="326">
        <f>D20+D33+D51+D68+D82+D95</f>
        <v>0</v>
      </c>
      <c r="E100" s="326">
        <f t="shared" ref="E100:P100" si="71">E20+E33+E51+E68+E82+E95</f>
        <v>0</v>
      </c>
      <c r="F100" s="326">
        <f t="shared" si="71"/>
        <v>0</v>
      </c>
      <c r="G100" s="326">
        <f t="shared" si="71"/>
        <v>0</v>
      </c>
      <c r="H100" s="326">
        <f t="shared" si="71"/>
        <v>0</v>
      </c>
      <c r="I100" s="326">
        <f t="shared" si="71"/>
        <v>0</v>
      </c>
      <c r="J100" s="326">
        <f t="shared" si="71"/>
        <v>0</v>
      </c>
      <c r="K100" s="326">
        <f t="shared" si="71"/>
        <v>0</v>
      </c>
      <c r="L100" s="326">
        <f t="shared" si="71"/>
        <v>0</v>
      </c>
      <c r="M100" s="326">
        <f t="shared" si="71"/>
        <v>0</v>
      </c>
      <c r="N100" s="326">
        <f t="shared" si="71"/>
        <v>0</v>
      </c>
      <c r="O100" s="326">
        <f t="shared" si="71"/>
        <v>0</v>
      </c>
      <c r="P100" s="326">
        <f t="shared" si="71"/>
        <v>0</v>
      </c>
      <c r="Q100" s="326">
        <f>+SUM(D100:P100)</f>
        <v>0</v>
      </c>
      <c r="R100" s="326">
        <f t="shared" ref="R100:X100" si="72">R20+R33+R51+R68+R82+R95</f>
        <v>0</v>
      </c>
      <c r="S100" s="326">
        <f t="shared" si="72"/>
        <v>0</v>
      </c>
      <c r="T100" s="326">
        <f t="shared" si="72"/>
        <v>0</v>
      </c>
      <c r="U100" s="326">
        <f t="shared" si="72"/>
        <v>0</v>
      </c>
      <c r="V100" s="326">
        <f>V20+V33+V51+V68+V82+V95</f>
        <v>0</v>
      </c>
      <c r="W100" s="326">
        <f t="shared" si="72"/>
        <v>0</v>
      </c>
      <c r="X100" s="326">
        <f t="shared" si="72"/>
        <v>0</v>
      </c>
      <c r="Y100" s="326">
        <f>+SUM(R100:X100)</f>
        <v>0</v>
      </c>
      <c r="Z100" s="326">
        <f>Z20+Z33+Z51+Z68+Z82+Z95</f>
        <v>0</v>
      </c>
      <c r="AA100" s="327">
        <f>+'E1'!Z99+'E2'!Q100+'E2'!Y100+'E2'!Z100</f>
        <v>0</v>
      </c>
      <c r="AB100" s="353"/>
      <c r="AC100" s="87"/>
      <c r="AD100" s="84">
        <f>+D100-(D20+D33+D51+D68+D82+D95)</f>
        <v>0</v>
      </c>
      <c r="AE100" s="84">
        <f t="shared" ref="AE100:BA100" si="73">+E100-(E20+E33+E51+E68+E82+E95)</f>
        <v>0</v>
      </c>
      <c r="AF100" s="84">
        <f t="shared" si="73"/>
        <v>0</v>
      </c>
      <c r="AG100" s="84">
        <f t="shared" si="73"/>
        <v>0</v>
      </c>
      <c r="AH100" s="84">
        <f t="shared" si="73"/>
        <v>0</v>
      </c>
      <c r="AI100" s="84">
        <f t="shared" si="73"/>
        <v>0</v>
      </c>
      <c r="AJ100" s="84">
        <f t="shared" si="73"/>
        <v>0</v>
      </c>
      <c r="AK100" s="84">
        <f t="shared" si="73"/>
        <v>0</v>
      </c>
      <c r="AL100" s="84">
        <f t="shared" si="73"/>
        <v>0</v>
      </c>
      <c r="AM100" s="84">
        <f t="shared" si="73"/>
        <v>0</v>
      </c>
      <c r="AN100" s="84">
        <f t="shared" si="73"/>
        <v>0</v>
      </c>
      <c r="AO100" s="84">
        <f t="shared" si="73"/>
        <v>0</v>
      </c>
      <c r="AP100" s="84">
        <f t="shared" si="73"/>
        <v>0</v>
      </c>
      <c r="AQ100" s="84">
        <f t="shared" si="73"/>
        <v>0</v>
      </c>
      <c r="AR100" s="84">
        <f t="shared" si="73"/>
        <v>0</v>
      </c>
      <c r="AS100" s="84">
        <f t="shared" si="73"/>
        <v>0</v>
      </c>
      <c r="AT100" s="84">
        <f t="shared" si="73"/>
        <v>0</v>
      </c>
      <c r="AU100" s="84">
        <f t="shared" si="73"/>
        <v>0</v>
      </c>
      <c r="AV100" s="84">
        <f t="shared" si="73"/>
        <v>0</v>
      </c>
      <c r="AW100" s="84">
        <f t="shared" si="73"/>
        <v>0</v>
      </c>
      <c r="AX100" s="84">
        <f t="shared" si="73"/>
        <v>0</v>
      </c>
      <c r="AY100" s="84">
        <f t="shared" si="73"/>
        <v>0</v>
      </c>
      <c r="AZ100" s="84">
        <f t="shared" si="73"/>
        <v>0</v>
      </c>
      <c r="BA100" s="84">
        <f t="shared" si="73"/>
        <v>0</v>
      </c>
      <c r="BB100" s="41"/>
      <c r="BC100" s="269">
        <f t="shared" si="60"/>
        <v>0</v>
      </c>
      <c r="BD100" s="269">
        <f t="shared" si="61"/>
        <v>0</v>
      </c>
      <c r="BE100" s="253">
        <f>+AA100-'E1'!Z99-'E2'!Q100-'E2'!Y100-'E2'!Z100</f>
        <v>0</v>
      </c>
      <c r="BF100" s="41"/>
      <c r="BG100" s="84">
        <f>+IF((D100&gt;'A3'!D136),111,0)</f>
        <v>0</v>
      </c>
      <c r="BH100" s="84">
        <f>+IF((E100&gt;'A3'!E136),111,0)</f>
        <v>0</v>
      </c>
      <c r="BI100" s="84">
        <f>+IF((F100&gt;'A3'!F136),111,0)</f>
        <v>0</v>
      </c>
      <c r="BJ100" s="84">
        <f>+IF((G100&gt;'A3'!G136),111,0)</f>
        <v>0</v>
      </c>
      <c r="BK100" s="84">
        <f>+IF((H100&gt;'A3'!H136),111,0)</f>
        <v>0</v>
      </c>
      <c r="BL100" s="84">
        <f>+IF((I100&gt;'A3'!I136),111,0)</f>
        <v>0</v>
      </c>
      <c r="BM100" s="84">
        <f>+IF((J100&gt;'A3'!J136),111,0)</f>
        <v>0</v>
      </c>
      <c r="BN100" s="84">
        <f>+IF((K100&gt;'A3'!K136),111,0)</f>
        <v>0</v>
      </c>
      <c r="BO100" s="84">
        <f>+IF((L100&gt;'A3'!L136),111,0)</f>
        <v>0</v>
      </c>
      <c r="BP100" s="84">
        <f>+IF((M100&gt;'A3'!M136),111,0)</f>
        <v>0</v>
      </c>
      <c r="BQ100" s="84">
        <f>+IF((N100&gt;'A3'!N136),111,0)</f>
        <v>0</v>
      </c>
      <c r="BR100" s="84">
        <f>+IF((O100&gt;'A3'!O136),111,0)</f>
        <v>0</v>
      </c>
      <c r="BS100" s="84">
        <f>+IF((P100&gt;'A3'!P136),111,0)</f>
        <v>0</v>
      </c>
      <c r="BT100" s="84">
        <f>+IF((Q100&gt;'A3'!Q136),111,0)</f>
        <v>0</v>
      </c>
      <c r="BU100" s="84">
        <f>+IF((R100&gt;'A3'!R136),111,0)</f>
        <v>0</v>
      </c>
      <c r="BV100" s="84">
        <f>+IF((S100&gt;'A3'!S136),111,0)</f>
        <v>0</v>
      </c>
      <c r="BW100" s="84">
        <f>+IF((T100&gt;'A3'!T136),111,0)</f>
        <v>0</v>
      </c>
      <c r="BX100" s="84">
        <f>+IF((U100&gt;'A3'!U136),111,0)</f>
        <v>0</v>
      </c>
      <c r="BY100" s="84">
        <f>+IF((V100&gt;'A3'!V136),111,0)</f>
        <v>0</v>
      </c>
      <c r="BZ100" s="84">
        <f>+IF((W100&gt;'A3'!W136),111,0)</f>
        <v>0</v>
      </c>
      <c r="CA100" s="84">
        <f>+IF((X100&gt;'A3'!X136),111,0)</f>
        <v>0</v>
      </c>
      <c r="CB100" s="84">
        <f>+IF((Y100&gt;'A3'!Y136),111,0)</f>
        <v>0</v>
      </c>
      <c r="CC100" s="84">
        <f>+IF((Z100&gt;'A3'!Z136),111,0)</f>
        <v>0</v>
      </c>
      <c r="CD100" s="84">
        <f>+IF((AA100&gt;'A3'!AA136),111,0)</f>
        <v>0</v>
      </c>
    </row>
    <row r="101" spans="2:82" s="88" customFormat="1" ht="17.100000000000001" customHeight="1">
      <c r="B101" s="318"/>
      <c r="C101" s="319" t="s">
        <v>175</v>
      </c>
      <c r="D101" s="326">
        <f>D21+D34+D52+D69+D83+D96</f>
        <v>0</v>
      </c>
      <c r="E101" s="326">
        <f t="shared" ref="E101:P101" si="74">E21+E34+E52+E69+E83+E96</f>
        <v>0</v>
      </c>
      <c r="F101" s="326">
        <f t="shared" si="74"/>
        <v>0</v>
      </c>
      <c r="G101" s="326">
        <f t="shared" si="74"/>
        <v>0</v>
      </c>
      <c r="H101" s="326">
        <f t="shared" si="74"/>
        <v>0</v>
      </c>
      <c r="I101" s="326">
        <f t="shared" si="74"/>
        <v>0</v>
      </c>
      <c r="J101" s="326">
        <f t="shared" si="74"/>
        <v>0</v>
      </c>
      <c r="K101" s="326">
        <f t="shared" si="74"/>
        <v>0</v>
      </c>
      <c r="L101" s="326">
        <f t="shared" si="74"/>
        <v>0</v>
      </c>
      <c r="M101" s="326">
        <f t="shared" si="74"/>
        <v>0</v>
      </c>
      <c r="N101" s="326">
        <f t="shared" si="74"/>
        <v>0</v>
      </c>
      <c r="O101" s="326">
        <f t="shared" si="74"/>
        <v>0</v>
      </c>
      <c r="P101" s="326">
        <f t="shared" si="74"/>
        <v>0</v>
      </c>
      <c r="Q101" s="326">
        <f>+SUM(D101:P101)</f>
        <v>0</v>
      </c>
      <c r="R101" s="326">
        <f t="shared" ref="R101:X101" si="75">R21+R34+R52+R69+R83+R96</f>
        <v>0</v>
      </c>
      <c r="S101" s="326">
        <f t="shared" si="75"/>
        <v>0</v>
      </c>
      <c r="T101" s="326">
        <f t="shared" si="75"/>
        <v>0</v>
      </c>
      <c r="U101" s="326">
        <f t="shared" si="75"/>
        <v>0</v>
      </c>
      <c r="V101" s="326">
        <f>V21+V34+V52+V69+V83+V96</f>
        <v>0</v>
      </c>
      <c r="W101" s="326">
        <f t="shared" si="75"/>
        <v>0</v>
      </c>
      <c r="X101" s="326">
        <f t="shared" si="75"/>
        <v>0</v>
      </c>
      <c r="Y101" s="326">
        <f>+SUM(R101:X101)</f>
        <v>0</v>
      </c>
      <c r="Z101" s="326">
        <f>Z21+Z34+Z52+Z69+Z83+Z96</f>
        <v>0</v>
      </c>
      <c r="AA101" s="327">
        <f>+'E1'!Z100+'E2'!Q101+'E2'!Y101+'E2'!Z101</f>
        <v>0</v>
      </c>
      <c r="AB101" s="354"/>
      <c r="AC101" s="87"/>
      <c r="AD101" s="84">
        <f>+D101-(D21+D34+D52+D69+D83+D96)</f>
        <v>0</v>
      </c>
      <c r="AE101" s="84">
        <f t="shared" ref="AE101:BA101" si="76">+E101-(E21+E34+E52+E69+E83+E96)</f>
        <v>0</v>
      </c>
      <c r="AF101" s="84">
        <f t="shared" si="76"/>
        <v>0</v>
      </c>
      <c r="AG101" s="84">
        <f t="shared" si="76"/>
        <v>0</v>
      </c>
      <c r="AH101" s="84">
        <f t="shared" si="76"/>
        <v>0</v>
      </c>
      <c r="AI101" s="84">
        <f t="shared" si="76"/>
        <v>0</v>
      </c>
      <c r="AJ101" s="84">
        <f t="shared" si="76"/>
        <v>0</v>
      </c>
      <c r="AK101" s="84">
        <f t="shared" si="76"/>
        <v>0</v>
      </c>
      <c r="AL101" s="84">
        <f t="shared" si="76"/>
        <v>0</v>
      </c>
      <c r="AM101" s="84">
        <f t="shared" si="76"/>
        <v>0</v>
      </c>
      <c r="AN101" s="84">
        <f t="shared" si="76"/>
        <v>0</v>
      </c>
      <c r="AO101" s="84">
        <f t="shared" si="76"/>
        <v>0</v>
      </c>
      <c r="AP101" s="84">
        <f t="shared" si="76"/>
        <v>0</v>
      </c>
      <c r="AQ101" s="84">
        <f t="shared" si="76"/>
        <v>0</v>
      </c>
      <c r="AR101" s="84">
        <f t="shared" si="76"/>
        <v>0</v>
      </c>
      <c r="AS101" s="84">
        <f t="shared" si="76"/>
        <v>0</v>
      </c>
      <c r="AT101" s="84">
        <f t="shared" si="76"/>
        <v>0</v>
      </c>
      <c r="AU101" s="84">
        <f t="shared" si="76"/>
        <v>0</v>
      </c>
      <c r="AV101" s="84">
        <f t="shared" si="76"/>
        <v>0</v>
      </c>
      <c r="AW101" s="84">
        <f t="shared" si="76"/>
        <v>0</v>
      </c>
      <c r="AX101" s="84">
        <f t="shared" si="76"/>
        <v>0</v>
      </c>
      <c r="AY101" s="84">
        <f t="shared" si="76"/>
        <v>0</v>
      </c>
      <c r="AZ101" s="84">
        <f t="shared" si="76"/>
        <v>0</v>
      </c>
      <c r="BA101" s="84">
        <f t="shared" si="76"/>
        <v>0</v>
      </c>
      <c r="BB101" s="96"/>
      <c r="BC101" s="269">
        <f>+Q101-SUM(D101:P101)</f>
        <v>0</v>
      </c>
      <c r="BD101" s="269">
        <f t="shared" si="61"/>
        <v>0</v>
      </c>
      <c r="BE101" s="253">
        <f>+AA101-'E1'!Z100-'E2'!Q101-'E2'!Y101-'E2'!Z101</f>
        <v>0</v>
      </c>
      <c r="BF101" s="96"/>
      <c r="BG101" s="84">
        <f>+IF((D101&gt;'A3'!D137),111,0)</f>
        <v>0</v>
      </c>
      <c r="BH101" s="84">
        <f>+IF((E101&gt;'A3'!E137),111,0)</f>
        <v>0</v>
      </c>
      <c r="BI101" s="84">
        <f>+IF((F101&gt;'A3'!F137),111,0)</f>
        <v>0</v>
      </c>
      <c r="BJ101" s="84">
        <f>+IF((G101&gt;'A3'!G137),111,0)</f>
        <v>0</v>
      </c>
      <c r="BK101" s="84">
        <f>+IF((H101&gt;'A3'!H137),111,0)</f>
        <v>0</v>
      </c>
      <c r="BL101" s="84">
        <f>+IF((I101&gt;'A3'!I137),111,0)</f>
        <v>0</v>
      </c>
      <c r="BM101" s="84">
        <f>+IF((J101&gt;'A3'!J137),111,0)</f>
        <v>0</v>
      </c>
      <c r="BN101" s="84">
        <f>+IF((K101&gt;'A3'!K137),111,0)</f>
        <v>0</v>
      </c>
      <c r="BO101" s="84">
        <f>+IF((L101&gt;'A3'!L137),111,0)</f>
        <v>0</v>
      </c>
      <c r="BP101" s="84">
        <f>+IF((M101&gt;'A3'!M137),111,0)</f>
        <v>0</v>
      </c>
      <c r="BQ101" s="84">
        <f>+IF((N101&gt;'A3'!N137),111,0)</f>
        <v>0</v>
      </c>
      <c r="BR101" s="84">
        <f>+IF((O101&gt;'A3'!O137),111,0)</f>
        <v>0</v>
      </c>
      <c r="BS101" s="84">
        <f>+IF((P101&gt;'A3'!P137),111,0)</f>
        <v>0</v>
      </c>
      <c r="BT101" s="84">
        <f>+IF((Q101&gt;'A3'!Q137),111,0)</f>
        <v>0</v>
      </c>
      <c r="BU101" s="84">
        <f>+IF((R101&gt;'A3'!R137),111,0)</f>
        <v>0</v>
      </c>
      <c r="BV101" s="84">
        <f>+IF((S101&gt;'A3'!S137),111,0)</f>
        <v>0</v>
      </c>
      <c r="BW101" s="84">
        <f>+IF((T101&gt;'A3'!T137),111,0)</f>
        <v>0</v>
      </c>
      <c r="BX101" s="84">
        <f>+IF((U101&gt;'A3'!U137),111,0)</f>
        <v>0</v>
      </c>
      <c r="BY101" s="84">
        <f>+IF((V101&gt;'A3'!V137),111,0)</f>
        <v>0</v>
      </c>
      <c r="BZ101" s="84">
        <f>+IF((W101&gt;'A3'!W137),111,0)</f>
        <v>0</v>
      </c>
      <c r="CA101" s="84">
        <f>+IF((X101&gt;'A3'!X137),111,0)</f>
        <v>0</v>
      </c>
      <c r="CB101" s="84">
        <f>+IF((Y101&gt;'A3'!Y137),111,0)</f>
        <v>0</v>
      </c>
      <c r="CC101" s="84">
        <f>+IF((Z101&gt;'A3'!Z137),111,0)</f>
        <v>0</v>
      </c>
      <c r="CD101" s="84">
        <f>+IF((AA101&gt;'A3'!AA137),111,0)</f>
        <v>0</v>
      </c>
    </row>
    <row r="102" spans="2:82" s="88" customFormat="1" ht="17.100000000000001" customHeight="1">
      <c r="B102" s="318"/>
      <c r="C102" s="319" t="s">
        <v>152</v>
      </c>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27"/>
      <c r="AB102" s="354"/>
      <c r="AC102" s="87"/>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c r="BA102" s="268"/>
      <c r="BB102" s="96"/>
      <c r="BC102" s="269"/>
      <c r="BD102" s="269"/>
      <c r="BE102" s="253">
        <f>+IF(SUM(AA99)&gt;0,IF(OR(AA102=0,AA102=""),111,IF((AA102&gt;AA99),111,0)),0)</f>
        <v>0</v>
      </c>
      <c r="BF102" s="96"/>
      <c r="BG102" s="252"/>
      <c r="BH102" s="252"/>
      <c r="BI102" s="252"/>
      <c r="BJ102" s="252"/>
      <c r="BK102" s="252"/>
      <c r="BL102" s="252"/>
      <c r="BM102" s="252"/>
      <c r="BN102" s="252"/>
      <c r="BO102" s="252"/>
      <c r="BP102" s="252"/>
      <c r="BQ102" s="252"/>
      <c r="BR102" s="252"/>
      <c r="BS102" s="252"/>
      <c r="BT102" s="252"/>
      <c r="BU102" s="252"/>
      <c r="BV102" s="252"/>
      <c r="BW102" s="252"/>
      <c r="BX102" s="252"/>
      <c r="BY102" s="252"/>
      <c r="BZ102" s="252"/>
      <c r="CA102" s="252"/>
      <c r="CB102" s="252"/>
      <c r="CC102" s="252"/>
      <c r="CD102" s="254">
        <f>+IF((AA102&gt;'A3'!AA138),111,0)</f>
        <v>0</v>
      </c>
    </row>
    <row r="103" spans="2:82" s="183" customFormat="1" ht="9.9499999999999993" customHeight="1">
      <c r="B103" s="185"/>
      <c r="C103" s="186"/>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5"/>
      <c r="AB103" s="396"/>
      <c r="AC103" s="184"/>
      <c r="AD103" s="263"/>
      <c r="AE103" s="271"/>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3"/>
      <c r="BA103" s="264"/>
      <c r="BB103" s="272"/>
      <c r="BC103" s="273"/>
      <c r="BD103" s="273"/>
      <c r="BE103" s="277"/>
      <c r="BF103" s="272"/>
      <c r="BG103" s="263"/>
      <c r="BH103" s="271"/>
      <c r="BI103" s="263"/>
      <c r="BJ103" s="263"/>
      <c r="BK103" s="263"/>
      <c r="BL103" s="263"/>
      <c r="BM103" s="263"/>
      <c r="BN103" s="263"/>
      <c r="BO103" s="263"/>
      <c r="BP103" s="263"/>
      <c r="BQ103" s="263"/>
      <c r="BR103" s="263"/>
      <c r="BS103" s="263"/>
      <c r="BT103" s="263"/>
      <c r="BU103" s="263"/>
      <c r="BV103" s="263"/>
      <c r="BW103" s="263"/>
      <c r="BX103" s="263"/>
      <c r="BY103" s="263"/>
      <c r="BZ103" s="263"/>
      <c r="CA103" s="263"/>
      <c r="CB103" s="263"/>
      <c r="CC103" s="263"/>
      <c r="CD103" s="265"/>
    </row>
    <row r="104" spans="2:82" ht="120.75" customHeight="1">
      <c r="B104" s="538"/>
      <c r="C104" s="713" t="s">
        <v>224</v>
      </c>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138"/>
    </row>
    <row r="105" spans="2:82"/>
    <row r="106" spans="2:82" hidden="1"/>
    <row r="107" spans="2:82" hidden="1"/>
    <row r="108" spans="2:82" hidden="1"/>
    <row r="109" spans="2:82" hidden="1"/>
    <row r="110" spans="2:82" hidden="1"/>
    <row r="111" spans="2:82" hidden="1"/>
    <row r="112" spans="2:8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sheetData>
  <mergeCells count="15">
    <mergeCell ref="C104:AA104"/>
    <mergeCell ref="Z7:Z8"/>
    <mergeCell ref="AA7:AA8"/>
    <mergeCell ref="D7:Q7"/>
    <mergeCell ref="R7:Y7"/>
    <mergeCell ref="BG7:BT7"/>
    <mergeCell ref="BU7:CB7"/>
    <mergeCell ref="AD5:CD5"/>
    <mergeCell ref="C2:AA2"/>
    <mergeCell ref="C3:AA3"/>
    <mergeCell ref="C4:AA4"/>
    <mergeCell ref="C5:AA5"/>
    <mergeCell ref="AD7:AQ7"/>
    <mergeCell ref="AR7:AY7"/>
    <mergeCell ref="D6:AB6"/>
  </mergeCells>
  <phoneticPr fontId="0" type="noConversion"/>
  <conditionalFormatting sqref="D6:AB6">
    <cfRule type="expression" dxfId="17" priority="1" stopIfTrue="1">
      <formula>COUNTA(D10:AA102)&lt;&gt;COUNTIF(D10:AA102,"&gt;=0")</formula>
    </cfRule>
  </conditionalFormatting>
  <conditionalFormatting sqref="AD50:BA50 AD19:BA19 AD94:BA94 AD32:BA32 AD81:BA81 AD67:BA67 AD103:AZ103 AD97:AZ97 AD100:BA101 AD22:BA22 AD70:BA71 AD84:BA84 AD99:AZ99 BA97:BA99 BA102:BA103 AD53:BA57 AD9:CD9 BB94:BF103 BG103:CD103 CD102 BB50:CD57 BG99:CD101 BG94:CD97 BB81:CD84 BB67:CD71 AD36:CD40 BB19:CD22 BB32:CD34 BT35 CB35:CD35">
    <cfRule type="expression" dxfId="16" priority="2" stopIfTrue="1">
      <formula>ABS(AD9)&gt;10</formula>
    </cfRule>
  </conditionalFormatting>
  <conditionalFormatting sqref="AD20:BA21 AD33:BA34 AD51:BA52 AD68:BA69 AD82:BA83 AD95:BA96 AD85:CD93 AD41:CD49 AD10:CD18 AD72:CD80 AD23:CD31 AD58:CD66 AD35:BS35 BU35:CA35">
    <cfRule type="expression" dxfId="15" priority="3" stopIfTrue="1">
      <formula>ABS(AD10)&gt;10</formula>
    </cfRule>
  </conditionalFormatting>
  <conditionalFormatting sqref="D9:I9 AD102:AZ102 AD98:AZ98 BG98:CD98 BG102:CC102 D10:AA103">
    <cfRule type="expression" dxfId="14" priority="4" stopIfTrue="1">
      <formula>AND(D9&lt;&gt;"",OR(D9&lt;0,NOT(ISNUMBER(D9))))</formula>
    </cfRule>
  </conditionalFormatting>
  <conditionalFormatting sqref="AB101:AB102 AB69 AB72:AB80 AB34 AB41:AB50 AB21 AB58:AB67 AB10:AB18 AB23:AB32 AB52 AB83 AB96 AB85:AB93">
    <cfRule type="expression" dxfId="13" priority="5" stopIfTrue="1">
      <formula>AB10=1</formula>
    </cfRule>
  </conditionalFormatting>
  <pageMargins left="0.78740157480314965" right="0.4" top="0.98425196850393704" bottom="0.98425196850393704" header="0.51181102362204722" footer="0.51181102362204722"/>
  <pageSetup paperSize="8" scale="60" orientation="portrait" r:id="rId1"/>
  <headerFooter alignWithMargins="0">
    <oddFooter>&amp;R2016 Triennial Central Bank Survey</oddFooter>
  </headerFooter>
  <rowBreaks count="1" manualBreakCount="1">
    <brk id="69"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outlinePr summaryBelow="0" summaryRight="0"/>
  </sheetPr>
  <dimension ref="B1:DL123"/>
  <sheetViews>
    <sheetView showGridLines="0" zoomScale="70" zoomScaleNormal="70" workbookViewId="0">
      <pane xSplit="3" ySplit="8" topLeftCell="D9" activePane="bottomRight" state="frozen"/>
      <selection pane="topRight" activeCell="D1" sqref="D1"/>
      <selection pane="bottomLeft" activeCell="A9" sqref="A9"/>
      <selection pane="bottomRight"/>
    </sheetView>
  </sheetViews>
  <sheetFormatPr defaultColWidth="0" defaultRowHeight="12" zeroHeight="1"/>
  <cols>
    <col min="1" max="1" width="1.7109375" style="289" customWidth="1"/>
    <col min="2" max="2" width="1.7109375" style="230" customWidth="1"/>
    <col min="3" max="3" width="50.7109375" style="139" customWidth="1"/>
    <col min="4" max="38" width="7.7109375" style="289" customWidth="1"/>
    <col min="39" max="39" width="8.7109375" style="290" customWidth="1"/>
    <col min="40" max="41" width="1.7109375" style="289" customWidth="1"/>
    <col min="42" max="77" width="6.7109375" style="289" customWidth="1"/>
    <col min="78" max="78" width="1.7109375" style="230" customWidth="1"/>
    <col min="79" max="79" width="10.7109375" style="289" customWidth="1"/>
    <col min="80" max="80" width="1.7109375" style="289" customWidth="1"/>
    <col min="81" max="116" width="6.7109375" style="289" customWidth="1"/>
    <col min="117" max="117" width="9.140625" style="289" customWidth="1"/>
    <col min="118" max="16384" width="0" style="289" hidden="1"/>
  </cols>
  <sheetData>
    <row r="1" spans="2:116" s="26" customFormat="1" ht="20.100000000000001" customHeight="1">
      <c r="B1" s="468" t="s">
        <v>227</v>
      </c>
      <c r="C1" s="466"/>
      <c r="D1" s="24"/>
      <c r="E1" s="24"/>
      <c r="F1" s="24"/>
      <c r="G1" s="24"/>
      <c r="H1" s="24"/>
      <c r="I1" s="24"/>
      <c r="J1" s="24"/>
      <c r="L1" s="30"/>
      <c r="M1" s="30"/>
      <c r="N1" s="30"/>
      <c r="O1" s="30"/>
      <c r="P1" s="30"/>
      <c r="Q1" s="30"/>
      <c r="R1" s="30"/>
      <c r="S1" s="30"/>
      <c r="T1" s="30"/>
      <c r="U1" s="30"/>
      <c r="V1" s="30"/>
      <c r="W1" s="140"/>
      <c r="AM1" s="245"/>
      <c r="AP1" s="59"/>
      <c r="AQ1" s="59"/>
      <c r="AR1" s="25"/>
      <c r="BZ1" s="135"/>
      <c r="CA1" s="50"/>
      <c r="CC1" s="59"/>
      <c r="CD1" s="59"/>
      <c r="CE1" s="25"/>
    </row>
    <row r="2" spans="2:116" s="26" customFormat="1" ht="20.100000000000001" customHeight="1">
      <c r="B2" s="141"/>
      <c r="C2" s="712" t="s">
        <v>63</v>
      </c>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P2" s="221" t="s">
        <v>64</v>
      </c>
      <c r="AQ2" s="222">
        <f>MAX(AP9:DL101)</f>
        <v>111</v>
      </c>
      <c r="AR2" s="25"/>
      <c r="BZ2" s="136"/>
    </row>
    <row r="3" spans="2:116" s="26" customFormat="1" ht="20.100000000000001" customHeight="1">
      <c r="B3" s="136"/>
      <c r="C3" s="712" t="s">
        <v>202</v>
      </c>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P3" s="223" t="s">
        <v>65</v>
      </c>
      <c r="AQ3" s="224">
        <f>MIN(AP9:DL101)</f>
        <v>0</v>
      </c>
      <c r="AR3" s="25"/>
      <c r="BZ3" s="135"/>
      <c r="CA3" s="50"/>
    </row>
    <row r="4" spans="2:116" s="26" customFormat="1" ht="20.100000000000001" customHeight="1">
      <c r="B4" s="136"/>
      <c r="C4" s="712" t="s">
        <v>200</v>
      </c>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R4" s="62"/>
      <c r="AS4" s="62"/>
      <c r="AT4" s="62"/>
      <c r="AU4" s="62"/>
      <c r="AV4" s="25"/>
      <c r="AW4" s="50"/>
      <c r="AX4" s="25"/>
      <c r="AY4" s="25"/>
      <c r="BZ4" s="135"/>
      <c r="CA4" s="50"/>
    </row>
    <row r="5" spans="2:116" s="26" customFormat="1" ht="20.100000000000001" customHeight="1">
      <c r="B5" s="136"/>
      <c r="C5" s="712" t="s">
        <v>192</v>
      </c>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P5" s="655" t="s">
        <v>62</v>
      </c>
      <c r="AQ5" s="656"/>
      <c r="AR5" s="656"/>
      <c r="AS5" s="656"/>
      <c r="AT5" s="656"/>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6"/>
      <c r="BZ5" s="656"/>
      <c r="CA5" s="656"/>
      <c r="CB5" s="656"/>
      <c r="CC5" s="656"/>
      <c r="CD5" s="656"/>
      <c r="CE5" s="656"/>
      <c r="CF5" s="656"/>
      <c r="CG5" s="656"/>
      <c r="CH5" s="656"/>
      <c r="CI5" s="656"/>
      <c r="CJ5" s="656"/>
      <c r="CK5" s="656"/>
      <c r="CL5" s="656"/>
      <c r="CM5" s="656"/>
      <c r="CN5" s="656"/>
      <c r="CO5" s="656"/>
      <c r="CP5" s="656"/>
      <c r="CQ5" s="656"/>
      <c r="CR5" s="656"/>
      <c r="CS5" s="656"/>
      <c r="CT5" s="656"/>
      <c r="CU5" s="656"/>
      <c r="CV5" s="656"/>
      <c r="CW5" s="656"/>
      <c r="CX5" s="656"/>
      <c r="CY5" s="656"/>
      <c r="CZ5" s="656"/>
      <c r="DA5" s="656"/>
      <c r="DB5" s="656"/>
      <c r="DC5" s="656"/>
      <c r="DD5" s="656"/>
      <c r="DE5" s="656"/>
      <c r="DF5" s="656"/>
      <c r="DG5" s="656"/>
      <c r="DH5" s="656"/>
      <c r="DI5" s="656"/>
      <c r="DJ5" s="656"/>
      <c r="DK5" s="656"/>
      <c r="DL5" s="657"/>
    </row>
    <row r="6" spans="2:116" s="26" customFormat="1" ht="39.950000000000003" customHeight="1">
      <c r="B6" s="136"/>
      <c r="C6" s="136"/>
      <c r="D6" s="663" t="s">
        <v>120</v>
      </c>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R6" s="59"/>
      <c r="AS6" s="59"/>
      <c r="AT6" s="59"/>
      <c r="AU6" s="59"/>
      <c r="AV6" s="59"/>
      <c r="AW6" s="59"/>
      <c r="AX6" s="59"/>
      <c r="AY6" s="59"/>
      <c r="AZ6" s="25"/>
      <c r="BA6" s="50"/>
      <c r="BB6" s="25"/>
      <c r="BC6" s="25"/>
      <c r="BZ6" s="136"/>
      <c r="CE6" s="59"/>
      <c r="CF6" s="59"/>
      <c r="CG6" s="59"/>
      <c r="CH6" s="59"/>
      <c r="CI6" s="59"/>
      <c r="CJ6" s="59"/>
      <c r="CK6" s="59"/>
      <c r="CL6" s="59"/>
      <c r="CM6" s="25"/>
      <c r="CN6" s="50"/>
      <c r="CO6" s="25"/>
      <c r="CP6" s="25"/>
    </row>
    <row r="7" spans="2:116" s="36" customFormat="1" ht="27.95" customHeight="1">
      <c r="B7" s="469"/>
      <c r="C7" s="467" t="s">
        <v>0</v>
      </c>
      <c r="D7" s="660" t="s">
        <v>153</v>
      </c>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98"/>
      <c r="AP7" s="655" t="str">
        <f>+D7</f>
        <v>Total turnover in listed currencies against all other currencies 3</v>
      </c>
      <c r="AQ7" s="656"/>
      <c r="AR7" s="656"/>
      <c r="AS7" s="656"/>
      <c r="AT7" s="656"/>
      <c r="AU7" s="656"/>
      <c r="AV7" s="656"/>
      <c r="AW7" s="656"/>
      <c r="AX7" s="656"/>
      <c r="AY7" s="656"/>
      <c r="AZ7" s="656"/>
      <c r="BA7" s="656"/>
      <c r="BB7" s="656"/>
      <c r="BC7" s="656"/>
      <c r="BD7" s="656"/>
      <c r="BE7" s="656"/>
      <c r="BF7" s="656"/>
      <c r="BG7" s="656"/>
      <c r="BH7" s="656"/>
      <c r="BI7" s="656"/>
      <c r="BJ7" s="656"/>
      <c r="BK7" s="656"/>
      <c r="BL7" s="656"/>
      <c r="BM7" s="656"/>
      <c r="BN7" s="656"/>
      <c r="BO7" s="656"/>
      <c r="BP7" s="656"/>
      <c r="BQ7" s="656"/>
      <c r="BR7" s="656"/>
      <c r="BS7" s="656"/>
      <c r="BT7" s="656"/>
      <c r="BU7" s="656"/>
      <c r="BV7" s="656"/>
      <c r="BW7" s="656"/>
      <c r="BX7" s="656"/>
      <c r="BY7" s="657"/>
      <c r="BZ7" s="212"/>
      <c r="CA7" s="670" t="s">
        <v>52</v>
      </c>
      <c r="CC7" s="655" t="s">
        <v>157</v>
      </c>
      <c r="CD7" s="656"/>
      <c r="CE7" s="656"/>
      <c r="CF7" s="656"/>
      <c r="CG7" s="656"/>
      <c r="CH7" s="656"/>
      <c r="CI7" s="656"/>
      <c r="CJ7" s="656"/>
      <c r="CK7" s="656"/>
      <c r="CL7" s="656"/>
      <c r="CM7" s="656"/>
      <c r="CN7" s="656"/>
      <c r="CO7" s="656"/>
      <c r="CP7" s="656"/>
      <c r="CQ7" s="656"/>
      <c r="CR7" s="656"/>
      <c r="CS7" s="656"/>
      <c r="CT7" s="656"/>
      <c r="CU7" s="656"/>
      <c r="CV7" s="656"/>
      <c r="CW7" s="656"/>
      <c r="CX7" s="656"/>
      <c r="CY7" s="656"/>
      <c r="CZ7" s="656"/>
      <c r="DA7" s="656"/>
      <c r="DB7" s="656"/>
      <c r="DC7" s="656"/>
      <c r="DD7" s="656"/>
      <c r="DE7" s="656"/>
      <c r="DF7" s="656"/>
      <c r="DG7" s="656"/>
      <c r="DH7" s="656"/>
      <c r="DI7" s="656"/>
      <c r="DJ7" s="656"/>
      <c r="DK7" s="656"/>
      <c r="DL7" s="657"/>
    </row>
    <row r="8" spans="2:116" s="36" customFormat="1" ht="27.95" customHeight="1">
      <c r="B8" s="463"/>
      <c r="C8" s="464"/>
      <c r="D8" s="152" t="s">
        <v>85</v>
      </c>
      <c r="E8" s="152" t="s">
        <v>7</v>
      </c>
      <c r="F8" s="152" t="s">
        <v>183</v>
      </c>
      <c r="G8" s="152" t="s">
        <v>86</v>
      </c>
      <c r="H8" s="152" t="s">
        <v>26</v>
      </c>
      <c r="I8" s="152" t="s">
        <v>6</v>
      </c>
      <c r="J8" s="152" t="s">
        <v>5</v>
      </c>
      <c r="K8" s="152" t="s">
        <v>81</v>
      </c>
      <c r="L8" s="152" t="s">
        <v>38</v>
      </c>
      <c r="M8" s="152" t="s">
        <v>87</v>
      </c>
      <c r="N8" s="152" t="s">
        <v>27</v>
      </c>
      <c r="O8" s="152" t="s">
        <v>24</v>
      </c>
      <c r="P8" s="152" t="s">
        <v>4</v>
      </c>
      <c r="Q8" s="152" t="s">
        <v>28</v>
      </c>
      <c r="R8" s="152" t="s">
        <v>29</v>
      </c>
      <c r="S8" s="152" t="s">
        <v>39</v>
      </c>
      <c r="T8" s="152" t="s">
        <v>88</v>
      </c>
      <c r="U8" s="152" t="s">
        <v>40</v>
      </c>
      <c r="V8" s="152" t="s">
        <v>30</v>
      </c>
      <c r="W8" s="152" t="s">
        <v>31</v>
      </c>
      <c r="X8" s="152" t="s">
        <v>89</v>
      </c>
      <c r="Y8" s="152" t="s">
        <v>42</v>
      </c>
      <c r="Z8" s="152" t="s">
        <v>41</v>
      </c>
      <c r="AA8" s="152" t="s">
        <v>90</v>
      </c>
      <c r="AB8" s="152" t="s">
        <v>32</v>
      </c>
      <c r="AC8" s="154" t="s">
        <v>33</v>
      </c>
      <c r="AD8" s="152" t="s">
        <v>184</v>
      </c>
      <c r="AE8" s="152" t="s">
        <v>34</v>
      </c>
      <c r="AF8" s="152" t="s">
        <v>91</v>
      </c>
      <c r="AG8" s="152" t="s">
        <v>25</v>
      </c>
      <c r="AH8" s="152" t="s">
        <v>43</v>
      </c>
      <c r="AI8" s="152" t="s">
        <v>35</v>
      </c>
      <c r="AJ8" s="152" t="s">
        <v>189</v>
      </c>
      <c r="AK8" s="152" t="s">
        <v>36</v>
      </c>
      <c r="AL8" s="152" t="s">
        <v>37</v>
      </c>
      <c r="AM8" s="465" t="s">
        <v>185</v>
      </c>
      <c r="AN8" s="98"/>
      <c r="AP8" s="161" t="str">
        <f>+D8</f>
        <v>ARS</v>
      </c>
      <c r="AQ8" s="161" t="str">
        <f t="shared" ref="AQ8:BH8" si="0">+E8</f>
        <v>AUD</v>
      </c>
      <c r="AR8" s="161" t="str">
        <f t="shared" si="0"/>
        <v>BGN</v>
      </c>
      <c r="AS8" s="161" t="str">
        <f t="shared" si="0"/>
        <v>BHD</v>
      </c>
      <c r="AT8" s="161" t="str">
        <f t="shared" si="0"/>
        <v>BRL</v>
      </c>
      <c r="AU8" s="161" t="str">
        <f t="shared" si="0"/>
        <v>CAD</v>
      </c>
      <c r="AV8" s="161" t="str">
        <f t="shared" si="0"/>
        <v>CHF</v>
      </c>
      <c r="AW8" s="161" t="str">
        <f t="shared" si="0"/>
        <v>CLP</v>
      </c>
      <c r="AX8" s="161" t="str">
        <f t="shared" si="0"/>
        <v>CNY</v>
      </c>
      <c r="AY8" s="161" t="str">
        <f t="shared" si="0"/>
        <v>COP</v>
      </c>
      <c r="AZ8" s="161" t="str">
        <f t="shared" si="0"/>
        <v>CZK</v>
      </c>
      <c r="BA8" s="161" t="str">
        <f t="shared" si="0"/>
        <v>DKK</v>
      </c>
      <c r="BB8" s="161" t="str">
        <f t="shared" si="0"/>
        <v>GBP</v>
      </c>
      <c r="BC8" s="161" t="str">
        <f t="shared" si="0"/>
        <v>HKD</v>
      </c>
      <c r="BD8" s="161" t="str">
        <f t="shared" si="0"/>
        <v>HUF</v>
      </c>
      <c r="BE8" s="161" t="str">
        <f t="shared" si="0"/>
        <v>IDR</v>
      </c>
      <c r="BF8" s="161" t="str">
        <f t="shared" si="0"/>
        <v>ILS</v>
      </c>
      <c r="BG8" s="161" t="str">
        <f t="shared" si="0"/>
        <v>INR</v>
      </c>
      <c r="BH8" s="161" t="str">
        <f t="shared" si="0"/>
        <v>KRW</v>
      </c>
      <c r="BI8" s="161" t="str">
        <f t="shared" ref="BI8:BY8" si="1">+W8</f>
        <v>MXN</v>
      </c>
      <c r="BJ8" s="161" t="str">
        <f t="shared" si="1"/>
        <v>MYR</v>
      </c>
      <c r="BK8" s="161" t="str">
        <f t="shared" si="1"/>
        <v>NOK</v>
      </c>
      <c r="BL8" s="161" t="str">
        <f t="shared" si="1"/>
        <v>NZD</v>
      </c>
      <c r="BM8" s="161" t="str">
        <f t="shared" si="1"/>
        <v>PEN</v>
      </c>
      <c r="BN8" s="161" t="str">
        <f t="shared" si="1"/>
        <v>PHP</v>
      </c>
      <c r="BO8" s="161" t="str">
        <f t="shared" si="1"/>
        <v>PLN</v>
      </c>
      <c r="BP8" s="161" t="str">
        <f t="shared" si="1"/>
        <v>RON</v>
      </c>
      <c r="BQ8" s="161" t="str">
        <f t="shared" si="1"/>
        <v>RUB</v>
      </c>
      <c r="BR8" s="161" t="str">
        <f t="shared" si="1"/>
        <v>SAR</v>
      </c>
      <c r="BS8" s="161" t="str">
        <f t="shared" si="1"/>
        <v>SEK</v>
      </c>
      <c r="BT8" s="161" t="str">
        <f t="shared" si="1"/>
        <v>SGD</v>
      </c>
      <c r="BU8" s="161" t="str">
        <f t="shared" si="1"/>
        <v>THB</v>
      </c>
      <c r="BV8" s="161" t="str">
        <f t="shared" si="1"/>
        <v>TRY</v>
      </c>
      <c r="BW8" s="161" t="str">
        <f t="shared" si="1"/>
        <v>TWD</v>
      </c>
      <c r="BX8" s="161" t="str">
        <f t="shared" si="1"/>
        <v>ZAR</v>
      </c>
      <c r="BY8" s="161" t="str">
        <f t="shared" si="1"/>
        <v>Other</v>
      </c>
      <c r="BZ8" s="212"/>
      <c r="CA8" s="671"/>
      <c r="CC8" s="161" t="str">
        <f t="shared" ref="CC8:CU8" si="2">+D8</f>
        <v>ARS</v>
      </c>
      <c r="CD8" s="161" t="str">
        <f t="shared" si="2"/>
        <v>AUD</v>
      </c>
      <c r="CE8" s="161" t="str">
        <f t="shared" si="2"/>
        <v>BGN</v>
      </c>
      <c r="CF8" s="161" t="str">
        <f t="shared" si="2"/>
        <v>BHD</v>
      </c>
      <c r="CG8" s="161" t="str">
        <f t="shared" si="2"/>
        <v>BRL</v>
      </c>
      <c r="CH8" s="161" t="str">
        <f t="shared" si="2"/>
        <v>CAD</v>
      </c>
      <c r="CI8" s="161" t="str">
        <f t="shared" si="2"/>
        <v>CHF</v>
      </c>
      <c r="CJ8" s="161" t="str">
        <f t="shared" si="2"/>
        <v>CLP</v>
      </c>
      <c r="CK8" s="161" t="str">
        <f t="shared" si="2"/>
        <v>CNY</v>
      </c>
      <c r="CL8" s="161" t="str">
        <f t="shared" si="2"/>
        <v>COP</v>
      </c>
      <c r="CM8" s="161" t="str">
        <f t="shared" si="2"/>
        <v>CZK</v>
      </c>
      <c r="CN8" s="161" t="str">
        <f t="shared" si="2"/>
        <v>DKK</v>
      </c>
      <c r="CO8" s="161" t="str">
        <f t="shared" si="2"/>
        <v>GBP</v>
      </c>
      <c r="CP8" s="161" t="str">
        <f t="shared" si="2"/>
        <v>HKD</v>
      </c>
      <c r="CQ8" s="161" t="str">
        <f t="shared" si="2"/>
        <v>HUF</v>
      </c>
      <c r="CR8" s="161" t="str">
        <f t="shared" si="2"/>
        <v>IDR</v>
      </c>
      <c r="CS8" s="161" t="str">
        <f t="shared" si="2"/>
        <v>ILS</v>
      </c>
      <c r="CT8" s="161" t="str">
        <f t="shared" si="2"/>
        <v>INR</v>
      </c>
      <c r="CU8" s="161" t="str">
        <f t="shared" si="2"/>
        <v>KRW</v>
      </c>
      <c r="CV8" s="161" t="str">
        <f t="shared" ref="CV8:DL8" si="3">+W8</f>
        <v>MXN</v>
      </c>
      <c r="CW8" s="161" t="str">
        <f t="shared" si="3"/>
        <v>MYR</v>
      </c>
      <c r="CX8" s="161" t="str">
        <f t="shared" si="3"/>
        <v>NOK</v>
      </c>
      <c r="CY8" s="161" t="str">
        <f t="shared" si="3"/>
        <v>NZD</v>
      </c>
      <c r="CZ8" s="161" t="str">
        <f t="shared" si="3"/>
        <v>PEN</v>
      </c>
      <c r="DA8" s="161" t="str">
        <f t="shared" si="3"/>
        <v>PHP</v>
      </c>
      <c r="DB8" s="161" t="str">
        <f t="shared" si="3"/>
        <v>PLN</v>
      </c>
      <c r="DC8" s="161" t="str">
        <f t="shared" si="3"/>
        <v>RON</v>
      </c>
      <c r="DD8" s="161" t="str">
        <f t="shared" si="3"/>
        <v>RUB</v>
      </c>
      <c r="DE8" s="161" t="str">
        <f t="shared" si="3"/>
        <v>SAR</v>
      </c>
      <c r="DF8" s="161" t="str">
        <f t="shared" si="3"/>
        <v>SEK</v>
      </c>
      <c r="DG8" s="161" t="str">
        <f t="shared" si="3"/>
        <v>SGD</v>
      </c>
      <c r="DH8" s="161" t="str">
        <f t="shared" si="3"/>
        <v>THB</v>
      </c>
      <c r="DI8" s="161" t="str">
        <f t="shared" si="3"/>
        <v>TRY</v>
      </c>
      <c r="DJ8" s="161" t="str">
        <f t="shared" si="3"/>
        <v>TWD</v>
      </c>
      <c r="DK8" s="161" t="str">
        <f t="shared" si="3"/>
        <v>ZAR</v>
      </c>
      <c r="DL8" s="161" t="str">
        <f t="shared" si="3"/>
        <v>Other</v>
      </c>
    </row>
    <row r="9" spans="2:116" s="36" customFormat="1" ht="30" customHeight="1">
      <c r="B9" s="494"/>
      <c r="C9" s="443" t="s">
        <v>109</v>
      </c>
      <c r="D9" s="397"/>
      <c r="E9" s="397"/>
      <c r="F9" s="397"/>
      <c r="G9" s="397"/>
      <c r="H9" s="397"/>
      <c r="I9" s="397"/>
      <c r="J9" s="397"/>
      <c r="K9" s="397"/>
      <c r="L9" s="397"/>
      <c r="M9" s="397"/>
      <c r="N9" s="397"/>
      <c r="O9" s="397"/>
      <c r="P9" s="397"/>
      <c r="Q9" s="397"/>
      <c r="R9" s="397"/>
      <c r="S9" s="397"/>
      <c r="T9" s="397"/>
      <c r="U9" s="397"/>
      <c r="V9" s="397"/>
      <c r="W9" s="398"/>
      <c r="X9" s="398"/>
      <c r="Y9" s="398"/>
      <c r="Z9" s="398"/>
      <c r="AA9" s="398"/>
      <c r="AB9" s="398"/>
      <c r="AC9" s="398"/>
      <c r="AD9" s="398"/>
      <c r="AE9" s="398"/>
      <c r="AF9" s="398"/>
      <c r="AG9" s="398"/>
      <c r="AH9" s="398"/>
      <c r="AI9" s="398"/>
      <c r="AJ9" s="398"/>
      <c r="AK9" s="398"/>
      <c r="AL9" s="398"/>
      <c r="AM9" s="399"/>
      <c r="AN9" s="400"/>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284"/>
      <c r="CA9" s="279"/>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row>
    <row r="10" spans="2:116" s="36" customFormat="1" ht="17.100000000000001" customHeight="1">
      <c r="B10" s="495"/>
      <c r="C10" s="183" t="s">
        <v>10</v>
      </c>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2"/>
      <c r="AN10" s="362"/>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285"/>
      <c r="CA10" s="72">
        <f>SUM(D10:AN10)-'E1'!Y10-'E2'!P10-'E2'!X10-'E2'!Z10*2</f>
        <v>0</v>
      </c>
      <c r="CC10" s="73">
        <f>+IF(OR((D10&gt;'A4'!D10),(D10&lt;'A4'!D11)),111,0)</f>
        <v>0</v>
      </c>
      <c r="CD10" s="73">
        <f>+IF(OR((E10&gt;'A4'!E10),(E10&lt;'A4'!E11)),111,0)</f>
        <v>0</v>
      </c>
      <c r="CE10" s="73">
        <f>+IF(OR((F10&gt;'A4'!F10),(F10&lt;'A4'!F11)),111,0)</f>
        <v>0</v>
      </c>
      <c r="CF10" s="73">
        <f>+IF(OR((G10&gt;'A4'!G10),(G10&lt;'A4'!G11)),111,0)</f>
        <v>0</v>
      </c>
      <c r="CG10" s="73">
        <f>+IF(OR((H10&gt;'A4'!H10),(H10&lt;'A4'!H11)),111,0)</f>
        <v>0</v>
      </c>
      <c r="CH10" s="73">
        <f>+IF(OR((I10&gt;'A4'!I10),(I10&lt;'A4'!I11)),111,0)</f>
        <v>0</v>
      </c>
      <c r="CI10" s="73">
        <f>+IF(OR((J10&gt;'A4'!J10),(J10&lt;'A4'!J11)),111,0)</f>
        <v>111</v>
      </c>
      <c r="CJ10" s="73">
        <f>+IF(OR((K10&gt;'A4'!K10),(K10&lt;'A4'!K11)),111,0)</f>
        <v>0</v>
      </c>
      <c r="CK10" s="73">
        <f>+IF(OR((L10&gt;'A4'!L10),(L10&lt;'A4'!L11)),111,0)</f>
        <v>111</v>
      </c>
      <c r="CL10" s="73">
        <f>+IF(OR((M10&gt;'A4'!M10),(M10&lt;'A4'!M11)),111,0)</f>
        <v>0</v>
      </c>
      <c r="CM10" s="73">
        <f>+IF(OR((N10&gt;'A4'!N10),(N10&lt;'A4'!N11)),111,0)</f>
        <v>111</v>
      </c>
      <c r="CN10" s="73">
        <f>+IF(OR((O10&gt;'A4'!O10),(O10&lt;'A4'!O11)),111,0)</f>
        <v>0</v>
      </c>
      <c r="CO10" s="73">
        <f>+IF(OR((P10&gt;'A4'!P10),(P10&lt;'A4'!P11)),111,0)</f>
        <v>111</v>
      </c>
      <c r="CP10" s="73">
        <f>+IF(OR((Q10&gt;'A4'!Q10),(Q10&lt;'A4'!Q11)),111,0)</f>
        <v>111</v>
      </c>
      <c r="CQ10" s="73">
        <f>+IF(OR((R10&gt;'A4'!R10),(R10&lt;'A4'!R11)),111,0)</f>
        <v>0</v>
      </c>
      <c r="CR10" s="73">
        <f>+IF(OR((S10&gt;'A4'!S10),(S10&lt;'A4'!S11)),111,0)</f>
        <v>0</v>
      </c>
      <c r="CS10" s="73">
        <f>+IF(OR((T10&gt;'A4'!T10),(T10&lt;'A4'!T11)),111,0)</f>
        <v>0</v>
      </c>
      <c r="CT10" s="73">
        <f>+IF(OR((U10&gt;'A4'!U10),(U10&lt;'A4'!U11)),111,0)</f>
        <v>0</v>
      </c>
      <c r="CU10" s="73">
        <f>+IF(OR((V10&gt;'A4'!V10),(V10&lt;'A4'!V11)),111,0)</f>
        <v>0</v>
      </c>
      <c r="CV10" s="73">
        <f>+IF(OR((W10&gt;'A4'!W10),(W10&lt;'A4'!W11)),111,0)</f>
        <v>0</v>
      </c>
      <c r="CW10" s="73">
        <f>+IF(OR((X10&gt;'A4'!X10),(X10&lt;'A4'!X11)),111,0)</f>
        <v>0</v>
      </c>
      <c r="CX10" s="73">
        <f>+IF(OR((Y10&gt;'A4'!Y10),(Y10&lt;'A4'!Y11)),111,0)</f>
        <v>111</v>
      </c>
      <c r="CY10" s="73">
        <f>+IF(OR((Z10&gt;'A4'!Z10),(Z10&lt;'A4'!Z11)),111,0)</f>
        <v>111</v>
      </c>
      <c r="CZ10" s="73">
        <f>+IF(OR((AA10&gt;'A4'!AA10),(AA10&lt;'A4'!AA11)),111,0)</f>
        <v>0</v>
      </c>
      <c r="DA10" s="73">
        <f>+IF(OR((AB10&gt;'A4'!AB10),(AB10&lt;'A4'!AB11)),111,0)</f>
        <v>0</v>
      </c>
      <c r="DB10" s="73">
        <f>+IF(OR((AC10&gt;'A4'!AC10),(AC10&lt;'A4'!AC11)),111,0)</f>
        <v>111</v>
      </c>
      <c r="DC10" s="73">
        <f>+IF(OR((AD10&gt;'A4'!AD10),(AD10&lt;'A4'!AD11)),111,0)</f>
        <v>0</v>
      </c>
      <c r="DD10" s="73">
        <f>+IF(OR((AE10&gt;'A4'!AE10),(AE10&lt;'A4'!AE11)),111,0)</f>
        <v>0</v>
      </c>
      <c r="DE10" s="73">
        <f>+IF(OR((AF10&gt;'A4'!AF10),(AF10&lt;'A4'!AF11)),111,0)</f>
        <v>0</v>
      </c>
      <c r="DF10" s="73">
        <f>+IF(OR((AG10&gt;'A4'!AG10),(AG10&lt;'A4'!AG11)),111,0)</f>
        <v>0</v>
      </c>
      <c r="DG10" s="73">
        <f>+IF(OR((AH10&gt;'A4'!AH10),(AH10&lt;'A4'!AH11)),111,0)</f>
        <v>0</v>
      </c>
      <c r="DH10" s="73">
        <f>+IF(OR((AI10&gt;'A4'!AI10),(AI10&lt;'A4'!AI11)),111,0)</f>
        <v>0</v>
      </c>
      <c r="DI10" s="73">
        <f>+IF(OR((AJ10&gt;'A4'!AJ10),(AJ10&lt;'A4'!AJ11)),111,0)</f>
        <v>0</v>
      </c>
      <c r="DJ10" s="73">
        <f>+IF(OR((AK10&gt;'A4'!AK10),(AK10&lt;'A4'!AK11)),111,0)</f>
        <v>0</v>
      </c>
      <c r="DK10" s="73">
        <f>+IF(OR((AL10&gt;'A4'!AL10),(AL10&lt;'A4'!AL11)),111,0)</f>
        <v>0</v>
      </c>
      <c r="DL10" s="73">
        <f>+IF(OR((AM10&gt;'A4'!AM10),(AM10&lt;'A4'!AM11)),111,0)</f>
        <v>111</v>
      </c>
    </row>
    <row r="11" spans="2:116" s="36" customFormat="1" ht="17.100000000000001" customHeight="1">
      <c r="B11" s="495"/>
      <c r="C11" s="183" t="s">
        <v>11</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2"/>
      <c r="AN11" s="362"/>
      <c r="AP11" s="73">
        <f t="shared" ref="AP11:BH11" si="4">+D11-SUM(D12:D17)</f>
        <v>0</v>
      </c>
      <c r="AQ11" s="73">
        <f t="shared" si="4"/>
        <v>0</v>
      </c>
      <c r="AR11" s="73">
        <f t="shared" si="4"/>
        <v>0</v>
      </c>
      <c r="AS11" s="73">
        <f t="shared" si="4"/>
        <v>0</v>
      </c>
      <c r="AT11" s="73">
        <f t="shared" si="4"/>
        <v>0</v>
      </c>
      <c r="AU11" s="73">
        <f t="shared" si="4"/>
        <v>0</v>
      </c>
      <c r="AV11" s="73">
        <f t="shared" si="4"/>
        <v>0</v>
      </c>
      <c r="AW11" s="73">
        <f t="shared" si="4"/>
        <v>0</v>
      </c>
      <c r="AX11" s="73">
        <f t="shared" si="4"/>
        <v>0</v>
      </c>
      <c r="AY11" s="73">
        <f t="shared" si="4"/>
        <v>0</v>
      </c>
      <c r="AZ11" s="73">
        <f t="shared" si="4"/>
        <v>0</v>
      </c>
      <c r="BA11" s="73">
        <f t="shared" si="4"/>
        <v>0</v>
      </c>
      <c r="BB11" s="73">
        <f t="shared" si="4"/>
        <v>0</v>
      </c>
      <c r="BC11" s="73">
        <f t="shared" si="4"/>
        <v>0</v>
      </c>
      <c r="BD11" s="73">
        <f t="shared" si="4"/>
        <v>0</v>
      </c>
      <c r="BE11" s="73">
        <f t="shared" si="4"/>
        <v>0</v>
      </c>
      <c r="BF11" s="73">
        <f t="shared" si="4"/>
        <v>0</v>
      </c>
      <c r="BG11" s="73">
        <f t="shared" si="4"/>
        <v>0</v>
      </c>
      <c r="BH11" s="73">
        <f t="shared" si="4"/>
        <v>0</v>
      </c>
      <c r="BI11" s="73">
        <f t="shared" ref="BI11:BY11" si="5">+W11-SUM(W12:W17)</f>
        <v>0</v>
      </c>
      <c r="BJ11" s="73">
        <f t="shared" si="5"/>
        <v>0</v>
      </c>
      <c r="BK11" s="73">
        <f t="shared" si="5"/>
        <v>0</v>
      </c>
      <c r="BL11" s="73">
        <f t="shared" si="5"/>
        <v>0</v>
      </c>
      <c r="BM11" s="73">
        <f t="shared" si="5"/>
        <v>0</v>
      </c>
      <c r="BN11" s="73">
        <f t="shared" si="5"/>
        <v>0</v>
      </c>
      <c r="BO11" s="73">
        <f t="shared" si="5"/>
        <v>0</v>
      </c>
      <c r="BP11" s="73">
        <f t="shared" si="5"/>
        <v>0</v>
      </c>
      <c r="BQ11" s="73">
        <f t="shared" si="5"/>
        <v>0</v>
      </c>
      <c r="BR11" s="73">
        <f t="shared" si="5"/>
        <v>0</v>
      </c>
      <c r="BS11" s="73">
        <f t="shared" si="5"/>
        <v>0</v>
      </c>
      <c r="BT11" s="73">
        <f t="shared" si="5"/>
        <v>0</v>
      </c>
      <c r="BU11" s="73">
        <f t="shared" si="5"/>
        <v>0</v>
      </c>
      <c r="BV11" s="73">
        <f t="shared" si="5"/>
        <v>0</v>
      </c>
      <c r="BW11" s="73">
        <f t="shared" si="5"/>
        <v>0</v>
      </c>
      <c r="BX11" s="73">
        <f t="shared" si="5"/>
        <v>0</v>
      </c>
      <c r="BY11" s="73">
        <f t="shared" si="5"/>
        <v>0</v>
      </c>
      <c r="BZ11" s="285"/>
      <c r="CA11" s="72">
        <f>SUM(D11:AN11)-'E1'!Y11-'E2'!P11-'E2'!X11-'E2'!Z11*2</f>
        <v>0</v>
      </c>
      <c r="CC11" s="73">
        <f>+IF(OR((D11&gt;'A4'!D13),(D11&lt;'A4'!D14)),111,0)</f>
        <v>0</v>
      </c>
      <c r="CD11" s="73">
        <f>+IF(OR((E11&gt;'A4'!E13),(E11&lt;'A4'!E14)),111,0)</f>
        <v>0</v>
      </c>
      <c r="CE11" s="73">
        <f>+IF(OR((F11&gt;'A4'!F13),(F11&lt;'A4'!F14)),111,0)</f>
        <v>0</v>
      </c>
      <c r="CF11" s="73">
        <f>+IF(OR((G11&gt;'A4'!G13),(G11&lt;'A4'!G14)),111,0)</f>
        <v>0</v>
      </c>
      <c r="CG11" s="73">
        <f>+IF(OR((H11&gt;'A4'!H13),(H11&lt;'A4'!H14)),111,0)</f>
        <v>0</v>
      </c>
      <c r="CH11" s="73">
        <f>+IF(OR((I11&gt;'A4'!I13),(I11&lt;'A4'!I14)),111,0)</f>
        <v>0</v>
      </c>
      <c r="CI11" s="73">
        <f>+IF(OR((J11&gt;'A4'!J13),(J11&lt;'A4'!J14)),111,0)</f>
        <v>0</v>
      </c>
      <c r="CJ11" s="73">
        <f>+IF(OR((K11&gt;'A4'!K13),(K11&lt;'A4'!K14)),111,0)</f>
        <v>0</v>
      </c>
      <c r="CK11" s="73">
        <f>+IF(OR((L11&gt;'A4'!L13),(L11&lt;'A4'!L14)),111,0)</f>
        <v>111</v>
      </c>
      <c r="CL11" s="73">
        <f>+IF(OR((M11&gt;'A4'!M13),(M11&lt;'A4'!M14)),111,0)</f>
        <v>0</v>
      </c>
      <c r="CM11" s="73">
        <f>+IF(OR((N11&gt;'A4'!N13),(N11&lt;'A4'!N14)),111,0)</f>
        <v>0</v>
      </c>
      <c r="CN11" s="73">
        <f>+IF(OR((O11&gt;'A4'!O13),(O11&lt;'A4'!O14)),111,0)</f>
        <v>111</v>
      </c>
      <c r="CO11" s="73">
        <f>+IF(OR((P11&gt;'A4'!P13),(P11&lt;'A4'!P14)),111,0)</f>
        <v>0</v>
      </c>
      <c r="CP11" s="73">
        <f>+IF(OR((Q11&gt;'A4'!Q13),(Q11&lt;'A4'!Q14)),111,0)</f>
        <v>111</v>
      </c>
      <c r="CQ11" s="73">
        <f>+IF(OR((R11&gt;'A4'!R13),(R11&lt;'A4'!R14)),111,0)</f>
        <v>0</v>
      </c>
      <c r="CR11" s="73">
        <f>+IF(OR((S11&gt;'A4'!S13),(S11&lt;'A4'!S14)),111,0)</f>
        <v>0</v>
      </c>
      <c r="CS11" s="73">
        <f>+IF(OR((T11&gt;'A4'!T13),(T11&lt;'A4'!T14)),111,0)</f>
        <v>0</v>
      </c>
      <c r="CT11" s="73">
        <f>+IF(OR((U11&gt;'A4'!U13),(U11&lt;'A4'!U14)),111,0)</f>
        <v>0</v>
      </c>
      <c r="CU11" s="73">
        <f>+IF(OR((V11&gt;'A4'!V13),(V11&lt;'A4'!V14)),111,0)</f>
        <v>0</v>
      </c>
      <c r="CV11" s="73">
        <f>+IF(OR((W11&gt;'A4'!W13),(W11&lt;'A4'!W14)),111,0)</f>
        <v>0</v>
      </c>
      <c r="CW11" s="73">
        <f>+IF(OR((X11&gt;'A4'!X13),(X11&lt;'A4'!X14)),111,0)</f>
        <v>0</v>
      </c>
      <c r="CX11" s="73">
        <f>+IF(OR((Y11&gt;'A4'!Y13),(Y11&lt;'A4'!Y14)),111,0)</f>
        <v>111</v>
      </c>
      <c r="CY11" s="73">
        <f>+IF(OR((Z11&gt;'A4'!Z13),(Z11&lt;'A4'!Z14)),111,0)</f>
        <v>0</v>
      </c>
      <c r="CZ11" s="73">
        <f>+IF(OR((AA11&gt;'A4'!AA13),(AA11&lt;'A4'!AA14)),111,0)</f>
        <v>0</v>
      </c>
      <c r="DA11" s="73">
        <f>+IF(OR((AB11&gt;'A4'!AB13),(AB11&lt;'A4'!AB14)),111,0)</f>
        <v>0</v>
      </c>
      <c r="DB11" s="73">
        <f>+IF(OR((AC11&gt;'A4'!AC13),(AC11&lt;'A4'!AC14)),111,0)</f>
        <v>111</v>
      </c>
      <c r="DC11" s="73">
        <f>+IF(OR((AD11&gt;'A4'!AD13),(AD11&lt;'A4'!AD14)),111,0)</f>
        <v>0</v>
      </c>
      <c r="DD11" s="73">
        <f>+IF(OR((AE11&gt;'A4'!AE13),(AE11&lt;'A4'!AE14)),111,0)</f>
        <v>0</v>
      </c>
      <c r="DE11" s="73">
        <f>+IF(OR((AF11&gt;'A4'!AF13),(AF11&lt;'A4'!AF14)),111,0)</f>
        <v>0</v>
      </c>
      <c r="DF11" s="73">
        <f>+IF(OR((AG11&gt;'A4'!AG13),(AG11&lt;'A4'!AG14)),111,0)</f>
        <v>0</v>
      </c>
      <c r="DG11" s="73">
        <f>+IF(OR((AH11&gt;'A4'!AH13),(AH11&lt;'A4'!AH14)),111,0)</f>
        <v>0</v>
      </c>
      <c r="DH11" s="73">
        <f>+IF(OR((AI11&gt;'A4'!AI13),(AI11&lt;'A4'!AI14)),111,0)</f>
        <v>111</v>
      </c>
      <c r="DI11" s="73">
        <f>+IF(OR((AJ11&gt;'A4'!AJ13),(AJ11&lt;'A4'!AJ14)),111,0)</f>
        <v>111</v>
      </c>
      <c r="DJ11" s="73">
        <f>+IF(OR((AK11&gt;'A4'!AK13),(AK11&lt;'A4'!AK14)),111,0)</f>
        <v>0</v>
      </c>
      <c r="DK11" s="73">
        <f>+IF(OR((AL11&gt;'A4'!AL13),(AL11&lt;'A4'!AL14)),111,0)</f>
        <v>0</v>
      </c>
      <c r="DL11" s="73">
        <f>+IF(OR((AM11&gt;'A4'!AM13),(AM11&lt;'A4'!AM14)),111,0)</f>
        <v>111</v>
      </c>
    </row>
    <row r="12" spans="2:116" s="40" customFormat="1" ht="17.100000000000001" customHeight="1">
      <c r="B12" s="446"/>
      <c r="C12" s="447" t="s">
        <v>105</v>
      </c>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43"/>
      <c r="AN12" s="361"/>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39"/>
      <c r="CA12" s="75">
        <f>SUM(D12:AN12)-'E1'!Y12-'E2'!P12-'E2'!X12-'E2'!Z12*2</f>
        <v>0</v>
      </c>
      <c r="CC12" s="75">
        <f>+IF((D12&gt;'A4'!D16),111,0)</f>
        <v>0</v>
      </c>
      <c r="CD12" s="75">
        <f>+IF((E12&gt;'A4'!E16),111,0)</f>
        <v>0</v>
      </c>
      <c r="CE12" s="75">
        <f>+IF((F12&gt;'A4'!F16),111,0)</f>
        <v>0</v>
      </c>
      <c r="CF12" s="75">
        <f>+IF((G12&gt;'A4'!G16),111,0)</f>
        <v>0</v>
      </c>
      <c r="CG12" s="75">
        <f>+IF((H12&gt;'A4'!H16),111,0)</f>
        <v>0</v>
      </c>
      <c r="CH12" s="75">
        <f>+IF((I12&gt;'A4'!I16),111,0)</f>
        <v>0</v>
      </c>
      <c r="CI12" s="75">
        <f>+IF((J12&gt;'A4'!J16),111,0)</f>
        <v>0</v>
      </c>
      <c r="CJ12" s="75">
        <f>+IF((K12&gt;'A4'!K16),111,0)</f>
        <v>0</v>
      </c>
      <c r="CK12" s="75">
        <f>+IF((L12&gt;'A4'!L16),111,0)</f>
        <v>0</v>
      </c>
      <c r="CL12" s="75">
        <f>+IF((M12&gt;'A4'!M16),111,0)</f>
        <v>0</v>
      </c>
      <c r="CM12" s="75">
        <f>+IF((N12&gt;'A4'!N16),111,0)</f>
        <v>0</v>
      </c>
      <c r="CN12" s="75">
        <f>+IF((O12&gt;'A4'!O16),111,0)</f>
        <v>0</v>
      </c>
      <c r="CO12" s="75">
        <f>+IF((P12&gt;'A4'!P16),111,0)</f>
        <v>0</v>
      </c>
      <c r="CP12" s="75">
        <f>+IF((Q12&gt;'A4'!Q16),111,0)</f>
        <v>0</v>
      </c>
      <c r="CQ12" s="75">
        <f>+IF((R12&gt;'A4'!R16),111,0)</f>
        <v>0</v>
      </c>
      <c r="CR12" s="75">
        <f>+IF((S12&gt;'A4'!S16),111,0)</f>
        <v>0</v>
      </c>
      <c r="CS12" s="75">
        <f>+IF((T12&gt;'A4'!T16),111,0)</f>
        <v>0</v>
      </c>
      <c r="CT12" s="75">
        <f>+IF((U12&gt;'A4'!U16),111,0)</f>
        <v>0</v>
      </c>
      <c r="CU12" s="75">
        <f>+IF((V12&gt;'A4'!V16),111,0)</f>
        <v>0</v>
      </c>
      <c r="CV12" s="75">
        <f>+IF((W12&gt;'A4'!W16),111,0)</f>
        <v>0</v>
      </c>
      <c r="CW12" s="75">
        <f>+IF((X12&gt;'A4'!X16),111,0)</f>
        <v>0</v>
      </c>
      <c r="CX12" s="75">
        <f>+IF((Y12&gt;'A4'!Y16),111,0)</f>
        <v>0</v>
      </c>
      <c r="CY12" s="75">
        <f>+IF((Z12&gt;'A4'!Z16),111,0)</f>
        <v>0</v>
      </c>
      <c r="CZ12" s="75">
        <f>+IF((AA12&gt;'A4'!AA16),111,0)</f>
        <v>0</v>
      </c>
      <c r="DA12" s="75">
        <f>+IF((AB12&gt;'A4'!AB16),111,0)</f>
        <v>0</v>
      </c>
      <c r="DB12" s="75">
        <f>+IF((AC12&gt;'A4'!AC16),111,0)</f>
        <v>0</v>
      </c>
      <c r="DC12" s="75">
        <f>+IF((AD12&gt;'A4'!AD16),111,0)</f>
        <v>0</v>
      </c>
      <c r="DD12" s="75">
        <f>+IF((AE12&gt;'A4'!AE16),111,0)</f>
        <v>0</v>
      </c>
      <c r="DE12" s="75">
        <f>+IF((AF12&gt;'A4'!AF16),111,0)</f>
        <v>0</v>
      </c>
      <c r="DF12" s="75">
        <f>+IF((AG12&gt;'A4'!AG16),111,0)</f>
        <v>0</v>
      </c>
      <c r="DG12" s="75">
        <f>+IF((AH12&gt;'A4'!AH16),111,0)</f>
        <v>0</v>
      </c>
      <c r="DH12" s="75">
        <f>+IF((AI12&gt;'A4'!AI16),111,0)</f>
        <v>0</v>
      </c>
      <c r="DI12" s="75">
        <f>+IF((AJ12&gt;'A4'!AJ16),111,0)</f>
        <v>0</v>
      </c>
      <c r="DJ12" s="75">
        <f>+IF((AK12&gt;'A4'!AK16),111,0)</f>
        <v>0</v>
      </c>
      <c r="DK12" s="75">
        <f>+IF((AL12&gt;'A4'!AL16),111,0)</f>
        <v>0</v>
      </c>
      <c r="DL12" s="75">
        <f>+IF((AM12&gt;'A4'!AM16),111,0)</f>
        <v>0</v>
      </c>
    </row>
    <row r="13" spans="2:116" s="36" customFormat="1" ht="17.100000000000001" customHeight="1">
      <c r="B13" s="445"/>
      <c r="C13" s="198" t="s">
        <v>75</v>
      </c>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31"/>
      <c r="AN13" s="362"/>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35"/>
      <c r="CA13" s="75">
        <f>SUM(D13:AN13)-'E1'!Y13-'E2'!P13-'E2'!X13-'E2'!Z13*2</f>
        <v>0</v>
      </c>
      <c r="CC13" s="73">
        <f>+IF((D13&gt;'A4'!D17),111,0)</f>
        <v>0</v>
      </c>
      <c r="CD13" s="73">
        <f>+IF((E13&gt;'A4'!E17),111,0)</f>
        <v>0</v>
      </c>
      <c r="CE13" s="73">
        <f>+IF((F13&gt;'A4'!F17),111,0)</f>
        <v>0</v>
      </c>
      <c r="CF13" s="73">
        <f>+IF((G13&gt;'A4'!G17),111,0)</f>
        <v>0</v>
      </c>
      <c r="CG13" s="73">
        <f>+IF((H13&gt;'A4'!H17),111,0)</f>
        <v>0</v>
      </c>
      <c r="CH13" s="73">
        <f>+IF((I13&gt;'A4'!I17),111,0)</f>
        <v>0</v>
      </c>
      <c r="CI13" s="73">
        <f>+IF((J13&gt;'A4'!J17),111,0)</f>
        <v>0</v>
      </c>
      <c r="CJ13" s="73">
        <f>+IF((K13&gt;'A4'!K17),111,0)</f>
        <v>0</v>
      </c>
      <c r="CK13" s="73">
        <f>+IF((L13&gt;'A4'!L17),111,0)</f>
        <v>0</v>
      </c>
      <c r="CL13" s="73">
        <f>+IF((M13&gt;'A4'!M17),111,0)</f>
        <v>0</v>
      </c>
      <c r="CM13" s="73">
        <f>+IF((N13&gt;'A4'!N17),111,0)</f>
        <v>0</v>
      </c>
      <c r="CN13" s="73">
        <f>+IF((O13&gt;'A4'!O17),111,0)</f>
        <v>0</v>
      </c>
      <c r="CO13" s="73">
        <f>+IF((P13&gt;'A4'!P17),111,0)</f>
        <v>0</v>
      </c>
      <c r="CP13" s="73">
        <f>+IF((Q13&gt;'A4'!Q17),111,0)</f>
        <v>0</v>
      </c>
      <c r="CQ13" s="73">
        <f>+IF((R13&gt;'A4'!R17),111,0)</f>
        <v>0</v>
      </c>
      <c r="CR13" s="73">
        <f>+IF((S13&gt;'A4'!S17),111,0)</f>
        <v>0</v>
      </c>
      <c r="CS13" s="73">
        <f>+IF((T13&gt;'A4'!T17),111,0)</f>
        <v>0</v>
      </c>
      <c r="CT13" s="73">
        <f>+IF((U13&gt;'A4'!U17),111,0)</f>
        <v>0</v>
      </c>
      <c r="CU13" s="73">
        <f>+IF((V13&gt;'A4'!V17),111,0)</f>
        <v>0</v>
      </c>
      <c r="CV13" s="73">
        <f>+IF((W13&gt;'A4'!W17),111,0)</f>
        <v>0</v>
      </c>
      <c r="CW13" s="73">
        <f>+IF((X13&gt;'A4'!X17),111,0)</f>
        <v>0</v>
      </c>
      <c r="CX13" s="73">
        <f>+IF((Y13&gt;'A4'!Y17),111,0)</f>
        <v>0</v>
      </c>
      <c r="CY13" s="73">
        <f>+IF((Z13&gt;'A4'!Z17),111,0)</f>
        <v>0</v>
      </c>
      <c r="CZ13" s="73">
        <f>+IF((AA13&gt;'A4'!AA17),111,0)</f>
        <v>0</v>
      </c>
      <c r="DA13" s="73">
        <f>+IF((AB13&gt;'A4'!AB17),111,0)</f>
        <v>0</v>
      </c>
      <c r="DB13" s="73">
        <f>+IF((AC13&gt;'A4'!AC17),111,0)</f>
        <v>0</v>
      </c>
      <c r="DC13" s="73">
        <f>+IF((AD13&gt;'A4'!AD17),111,0)</f>
        <v>0</v>
      </c>
      <c r="DD13" s="73">
        <f>+IF((AE13&gt;'A4'!AE17),111,0)</f>
        <v>0</v>
      </c>
      <c r="DE13" s="73">
        <f>+IF((AF13&gt;'A4'!AF17),111,0)</f>
        <v>0</v>
      </c>
      <c r="DF13" s="73">
        <f>+IF((AG13&gt;'A4'!AG17),111,0)</f>
        <v>0</v>
      </c>
      <c r="DG13" s="73">
        <f>+IF((AH13&gt;'A4'!AH17),111,0)</f>
        <v>0</v>
      </c>
      <c r="DH13" s="73">
        <f>+IF((AI13&gt;'A4'!AI17),111,0)</f>
        <v>0</v>
      </c>
      <c r="DI13" s="73">
        <f>+IF((AJ13&gt;'A4'!AJ17),111,0)</f>
        <v>0</v>
      </c>
      <c r="DJ13" s="73">
        <f>+IF((AK13&gt;'A4'!AK17),111,0)</f>
        <v>0</v>
      </c>
      <c r="DK13" s="73">
        <f>+IF((AL13&gt;'A4'!AL17),111,0)</f>
        <v>0</v>
      </c>
      <c r="DL13" s="73">
        <f>+IF((AM13&gt;'A4'!AM17),111,0)</f>
        <v>0</v>
      </c>
    </row>
    <row r="14" spans="2:116" s="36" customFormat="1" ht="17.100000000000001" customHeight="1">
      <c r="B14" s="445"/>
      <c r="C14" s="198" t="s">
        <v>190</v>
      </c>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31"/>
      <c r="AN14" s="362"/>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35"/>
      <c r="CA14" s="75">
        <f>SUM(D14:AN14)-'E1'!Y14-'E2'!P14-'E2'!X14-'E2'!Z14*2</f>
        <v>0</v>
      </c>
      <c r="CC14" s="73">
        <f>+IF((D14&gt;'A4'!D18),111,0)</f>
        <v>0</v>
      </c>
      <c r="CD14" s="73">
        <f>+IF((E14&gt;'A4'!E18),111,0)</f>
        <v>0</v>
      </c>
      <c r="CE14" s="73">
        <f>+IF((F14&gt;'A4'!F18),111,0)</f>
        <v>0</v>
      </c>
      <c r="CF14" s="73">
        <f>+IF((G14&gt;'A4'!G18),111,0)</f>
        <v>0</v>
      </c>
      <c r="CG14" s="73">
        <f>+IF((H14&gt;'A4'!H18),111,0)</f>
        <v>0</v>
      </c>
      <c r="CH14" s="73">
        <f>+IF((I14&gt;'A4'!I18),111,0)</f>
        <v>0</v>
      </c>
      <c r="CI14" s="73">
        <f>+IF((J14&gt;'A4'!J18),111,0)</f>
        <v>0</v>
      </c>
      <c r="CJ14" s="73">
        <f>+IF((K14&gt;'A4'!K18),111,0)</f>
        <v>0</v>
      </c>
      <c r="CK14" s="73">
        <f>+IF((L14&gt;'A4'!L18),111,0)</f>
        <v>0</v>
      </c>
      <c r="CL14" s="73">
        <f>+IF((M14&gt;'A4'!M18),111,0)</f>
        <v>0</v>
      </c>
      <c r="CM14" s="73">
        <f>+IF((N14&gt;'A4'!N18),111,0)</f>
        <v>0</v>
      </c>
      <c r="CN14" s="73">
        <f>+IF((O14&gt;'A4'!O18),111,0)</f>
        <v>0</v>
      </c>
      <c r="CO14" s="73">
        <f>+IF((P14&gt;'A4'!P18),111,0)</f>
        <v>0</v>
      </c>
      <c r="CP14" s="73">
        <f>+IF((Q14&gt;'A4'!Q18),111,0)</f>
        <v>0</v>
      </c>
      <c r="CQ14" s="73">
        <f>+IF((R14&gt;'A4'!R18),111,0)</f>
        <v>0</v>
      </c>
      <c r="CR14" s="73">
        <f>+IF((S14&gt;'A4'!S18),111,0)</f>
        <v>0</v>
      </c>
      <c r="CS14" s="73">
        <f>+IF((T14&gt;'A4'!T18),111,0)</f>
        <v>0</v>
      </c>
      <c r="CT14" s="73">
        <f>+IF((U14&gt;'A4'!U18),111,0)</f>
        <v>0</v>
      </c>
      <c r="CU14" s="73">
        <f>+IF((V14&gt;'A4'!V18),111,0)</f>
        <v>0</v>
      </c>
      <c r="CV14" s="73">
        <f>+IF((W14&gt;'A4'!W18),111,0)</f>
        <v>0</v>
      </c>
      <c r="CW14" s="73">
        <f>+IF((X14&gt;'A4'!X18),111,0)</f>
        <v>0</v>
      </c>
      <c r="CX14" s="73">
        <f>+IF((Y14&gt;'A4'!Y18),111,0)</f>
        <v>0</v>
      </c>
      <c r="CY14" s="73">
        <f>+IF((Z14&gt;'A4'!Z18),111,0)</f>
        <v>0</v>
      </c>
      <c r="CZ14" s="73">
        <f>+IF((AA14&gt;'A4'!AA18),111,0)</f>
        <v>0</v>
      </c>
      <c r="DA14" s="73">
        <f>+IF((AB14&gt;'A4'!AB18),111,0)</f>
        <v>0</v>
      </c>
      <c r="DB14" s="73">
        <f>+IF((AC14&gt;'A4'!AC18),111,0)</f>
        <v>0</v>
      </c>
      <c r="DC14" s="73">
        <f>+IF((AD14&gt;'A4'!AD18),111,0)</f>
        <v>0</v>
      </c>
      <c r="DD14" s="73">
        <f>+IF((AE14&gt;'A4'!AE18),111,0)</f>
        <v>0</v>
      </c>
      <c r="DE14" s="73">
        <f>+IF((AF14&gt;'A4'!AF18),111,0)</f>
        <v>0</v>
      </c>
      <c r="DF14" s="73">
        <f>+IF((AG14&gt;'A4'!AG18),111,0)</f>
        <v>0</v>
      </c>
      <c r="DG14" s="73">
        <f>+IF((AH14&gt;'A4'!AH18),111,0)</f>
        <v>0</v>
      </c>
      <c r="DH14" s="73">
        <f>+IF((AI14&gt;'A4'!AI18),111,0)</f>
        <v>0</v>
      </c>
      <c r="DI14" s="73">
        <f>+IF((AJ14&gt;'A4'!AJ18),111,0)</f>
        <v>0</v>
      </c>
      <c r="DJ14" s="73">
        <f>+IF((AK14&gt;'A4'!AK18),111,0)</f>
        <v>0</v>
      </c>
      <c r="DK14" s="73">
        <f>+IF((AL14&gt;'A4'!AL18),111,0)</f>
        <v>0</v>
      </c>
      <c r="DL14" s="73">
        <f>+IF((AM14&gt;'A4'!AM18),111,0)</f>
        <v>0</v>
      </c>
    </row>
    <row r="15" spans="2:116" s="36" customFormat="1" ht="17.100000000000001" customHeight="1">
      <c r="B15" s="445"/>
      <c r="C15" s="198" t="s">
        <v>106</v>
      </c>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31"/>
      <c r="AN15" s="362"/>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35"/>
      <c r="CA15" s="75">
        <f>SUM(D15:AN15)-'E1'!Y15-'E2'!P15-'E2'!X15-'E2'!Z15*2</f>
        <v>0</v>
      </c>
      <c r="CC15" s="73">
        <f>+IF((D15&gt;'A4'!D19),111,0)</f>
        <v>0</v>
      </c>
      <c r="CD15" s="73">
        <f>+IF((E15&gt;'A4'!E19),111,0)</f>
        <v>0</v>
      </c>
      <c r="CE15" s="73">
        <f>+IF((F15&gt;'A4'!F19),111,0)</f>
        <v>0</v>
      </c>
      <c r="CF15" s="73">
        <f>+IF((G15&gt;'A4'!G19),111,0)</f>
        <v>0</v>
      </c>
      <c r="CG15" s="73">
        <f>+IF((H15&gt;'A4'!H19),111,0)</f>
        <v>0</v>
      </c>
      <c r="CH15" s="73">
        <f>+IF((I15&gt;'A4'!I19),111,0)</f>
        <v>0</v>
      </c>
      <c r="CI15" s="73">
        <f>+IF((J15&gt;'A4'!J19),111,0)</f>
        <v>0</v>
      </c>
      <c r="CJ15" s="73">
        <f>+IF((K15&gt;'A4'!K19),111,0)</f>
        <v>0</v>
      </c>
      <c r="CK15" s="73">
        <f>+IF((L15&gt;'A4'!L19),111,0)</f>
        <v>0</v>
      </c>
      <c r="CL15" s="73">
        <f>+IF((M15&gt;'A4'!M19),111,0)</f>
        <v>0</v>
      </c>
      <c r="CM15" s="73">
        <f>+IF((N15&gt;'A4'!N19),111,0)</f>
        <v>0</v>
      </c>
      <c r="CN15" s="73">
        <f>+IF((O15&gt;'A4'!O19),111,0)</f>
        <v>0</v>
      </c>
      <c r="CO15" s="73">
        <f>+IF((P15&gt;'A4'!P19),111,0)</f>
        <v>0</v>
      </c>
      <c r="CP15" s="73">
        <f>+IF((Q15&gt;'A4'!Q19),111,0)</f>
        <v>0</v>
      </c>
      <c r="CQ15" s="73">
        <f>+IF((R15&gt;'A4'!R19),111,0)</f>
        <v>0</v>
      </c>
      <c r="CR15" s="73">
        <f>+IF((S15&gt;'A4'!S19),111,0)</f>
        <v>0</v>
      </c>
      <c r="CS15" s="73">
        <f>+IF((T15&gt;'A4'!T19),111,0)</f>
        <v>0</v>
      </c>
      <c r="CT15" s="73">
        <f>+IF((U15&gt;'A4'!U19),111,0)</f>
        <v>0</v>
      </c>
      <c r="CU15" s="73">
        <f>+IF((V15&gt;'A4'!V19),111,0)</f>
        <v>0</v>
      </c>
      <c r="CV15" s="73">
        <f>+IF((W15&gt;'A4'!W19),111,0)</f>
        <v>0</v>
      </c>
      <c r="CW15" s="73">
        <f>+IF((X15&gt;'A4'!X19),111,0)</f>
        <v>0</v>
      </c>
      <c r="CX15" s="73">
        <f>+IF((Y15&gt;'A4'!Y19),111,0)</f>
        <v>0</v>
      </c>
      <c r="CY15" s="73">
        <f>+IF((Z15&gt;'A4'!Z19),111,0)</f>
        <v>0</v>
      </c>
      <c r="CZ15" s="73">
        <f>+IF((AA15&gt;'A4'!AA19),111,0)</f>
        <v>0</v>
      </c>
      <c r="DA15" s="73">
        <f>+IF((AB15&gt;'A4'!AB19),111,0)</f>
        <v>0</v>
      </c>
      <c r="DB15" s="73">
        <f>+IF((AC15&gt;'A4'!AC19),111,0)</f>
        <v>0</v>
      </c>
      <c r="DC15" s="73">
        <f>+IF((AD15&gt;'A4'!AD19),111,0)</f>
        <v>0</v>
      </c>
      <c r="DD15" s="73">
        <f>+IF((AE15&gt;'A4'!AE19),111,0)</f>
        <v>0</v>
      </c>
      <c r="DE15" s="73">
        <f>+IF((AF15&gt;'A4'!AF19),111,0)</f>
        <v>0</v>
      </c>
      <c r="DF15" s="73">
        <f>+IF((AG15&gt;'A4'!AG19),111,0)</f>
        <v>0</v>
      </c>
      <c r="DG15" s="73">
        <f>+IF((AH15&gt;'A4'!AH19),111,0)</f>
        <v>0</v>
      </c>
      <c r="DH15" s="73">
        <f>+IF((AI15&gt;'A4'!AI19),111,0)</f>
        <v>0</v>
      </c>
      <c r="DI15" s="73">
        <f>+IF((AJ15&gt;'A4'!AJ19),111,0)</f>
        <v>0</v>
      </c>
      <c r="DJ15" s="73">
        <f>+IF((AK15&gt;'A4'!AK19),111,0)</f>
        <v>0</v>
      </c>
      <c r="DK15" s="73">
        <f>+IF((AL15&gt;'A4'!AL19),111,0)</f>
        <v>0</v>
      </c>
      <c r="DL15" s="73">
        <f>+IF((AM15&gt;'A4'!AM19),111,0)</f>
        <v>0</v>
      </c>
    </row>
    <row r="16" spans="2:116" s="36" customFormat="1" ht="17.100000000000001" customHeight="1">
      <c r="B16" s="445"/>
      <c r="C16" s="451" t="s">
        <v>53</v>
      </c>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31"/>
      <c r="AN16" s="362"/>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35"/>
      <c r="CA16" s="75">
        <f>SUM(D16:AN16)-'E1'!Y16-'E2'!P16-'E2'!X16-'E2'!Z16*2</f>
        <v>0</v>
      </c>
      <c r="CC16" s="73">
        <f>+IF((D16&gt;'A4'!D20),111,0)</f>
        <v>0</v>
      </c>
      <c r="CD16" s="73">
        <f>+IF((E16&gt;'A4'!E20),111,0)</f>
        <v>0</v>
      </c>
      <c r="CE16" s="73">
        <f>+IF((F16&gt;'A4'!F20),111,0)</f>
        <v>0</v>
      </c>
      <c r="CF16" s="73">
        <f>+IF((G16&gt;'A4'!G20),111,0)</f>
        <v>0</v>
      </c>
      <c r="CG16" s="73">
        <f>+IF((H16&gt;'A4'!H20),111,0)</f>
        <v>0</v>
      </c>
      <c r="CH16" s="73">
        <f>+IF((I16&gt;'A4'!I20),111,0)</f>
        <v>0</v>
      </c>
      <c r="CI16" s="73">
        <f>+IF((J16&gt;'A4'!J20),111,0)</f>
        <v>0</v>
      </c>
      <c r="CJ16" s="73">
        <f>+IF((K16&gt;'A4'!K20),111,0)</f>
        <v>0</v>
      </c>
      <c r="CK16" s="73">
        <f>+IF((L16&gt;'A4'!L20),111,0)</f>
        <v>0</v>
      </c>
      <c r="CL16" s="73">
        <f>+IF((M16&gt;'A4'!M20),111,0)</f>
        <v>0</v>
      </c>
      <c r="CM16" s="73">
        <f>+IF((N16&gt;'A4'!N20),111,0)</f>
        <v>0</v>
      </c>
      <c r="CN16" s="73">
        <f>+IF((O16&gt;'A4'!O20),111,0)</f>
        <v>0</v>
      </c>
      <c r="CO16" s="73">
        <f>+IF((P16&gt;'A4'!P20),111,0)</f>
        <v>0</v>
      </c>
      <c r="CP16" s="73">
        <f>+IF((Q16&gt;'A4'!Q20),111,0)</f>
        <v>0</v>
      </c>
      <c r="CQ16" s="73">
        <f>+IF((R16&gt;'A4'!R20),111,0)</f>
        <v>0</v>
      </c>
      <c r="CR16" s="73">
        <f>+IF((S16&gt;'A4'!S20),111,0)</f>
        <v>0</v>
      </c>
      <c r="CS16" s="73">
        <f>+IF((T16&gt;'A4'!T20),111,0)</f>
        <v>0</v>
      </c>
      <c r="CT16" s="73">
        <f>+IF((U16&gt;'A4'!U20),111,0)</f>
        <v>0</v>
      </c>
      <c r="CU16" s="73">
        <f>+IF((V16&gt;'A4'!V20),111,0)</f>
        <v>0</v>
      </c>
      <c r="CV16" s="73">
        <f>+IF((W16&gt;'A4'!W20),111,0)</f>
        <v>0</v>
      </c>
      <c r="CW16" s="73">
        <f>+IF((X16&gt;'A4'!X20),111,0)</f>
        <v>0</v>
      </c>
      <c r="CX16" s="73">
        <f>+IF((Y16&gt;'A4'!Y20),111,0)</f>
        <v>0</v>
      </c>
      <c r="CY16" s="73">
        <f>+IF((Z16&gt;'A4'!Z20),111,0)</f>
        <v>0</v>
      </c>
      <c r="CZ16" s="73">
        <f>+IF((AA16&gt;'A4'!AA20),111,0)</f>
        <v>0</v>
      </c>
      <c r="DA16" s="73">
        <f>+IF((AB16&gt;'A4'!AB20),111,0)</f>
        <v>0</v>
      </c>
      <c r="DB16" s="73">
        <f>+IF((AC16&gt;'A4'!AC20),111,0)</f>
        <v>0</v>
      </c>
      <c r="DC16" s="73">
        <f>+IF((AD16&gt;'A4'!AD20),111,0)</f>
        <v>0</v>
      </c>
      <c r="DD16" s="73">
        <f>+IF((AE16&gt;'A4'!AE20),111,0)</f>
        <v>0</v>
      </c>
      <c r="DE16" s="73">
        <f>+IF((AF16&gt;'A4'!AF20),111,0)</f>
        <v>0</v>
      </c>
      <c r="DF16" s="73">
        <f>+IF((AG16&gt;'A4'!AG20),111,0)</f>
        <v>0</v>
      </c>
      <c r="DG16" s="73">
        <f>+IF((AH16&gt;'A4'!AH20),111,0)</f>
        <v>0</v>
      </c>
      <c r="DH16" s="73">
        <f>+IF((AI16&gt;'A4'!AI20),111,0)</f>
        <v>0</v>
      </c>
      <c r="DI16" s="73">
        <f>+IF((AJ16&gt;'A4'!AJ20),111,0)</f>
        <v>0</v>
      </c>
      <c r="DJ16" s="73">
        <f>+IF((AK16&gt;'A4'!AK20),111,0)</f>
        <v>0</v>
      </c>
      <c r="DK16" s="73">
        <f>+IF((AL16&gt;'A4'!AL20),111,0)</f>
        <v>0</v>
      </c>
      <c r="DL16" s="73">
        <f>+IF((AM16&gt;'A4'!AM20),111,0)</f>
        <v>0</v>
      </c>
    </row>
    <row r="17" spans="2:116" s="36" customFormat="1" ht="17.100000000000001" customHeight="1">
      <c r="B17" s="445"/>
      <c r="C17" s="448" t="s">
        <v>162</v>
      </c>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31"/>
      <c r="AN17" s="362"/>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35"/>
      <c r="CA17" s="75">
        <f>SUM(D17:AN17)-'E1'!Y17-'E2'!P17-'E2'!X17-'E2'!Z17*2</f>
        <v>0</v>
      </c>
      <c r="CC17" s="73">
        <f>+IF((D17&gt;'A4'!D21),111,0)</f>
        <v>0</v>
      </c>
      <c r="CD17" s="73">
        <f>+IF((E17&gt;'A4'!E21),111,0)</f>
        <v>0</v>
      </c>
      <c r="CE17" s="73">
        <f>+IF((F17&gt;'A4'!F21),111,0)</f>
        <v>0</v>
      </c>
      <c r="CF17" s="73">
        <f>+IF((G17&gt;'A4'!G21),111,0)</f>
        <v>0</v>
      </c>
      <c r="CG17" s="73">
        <f>+IF((H17&gt;'A4'!H21),111,0)</f>
        <v>0</v>
      </c>
      <c r="CH17" s="73">
        <f>+IF((I17&gt;'A4'!I21),111,0)</f>
        <v>0</v>
      </c>
      <c r="CI17" s="73">
        <f>+IF((J17&gt;'A4'!J21),111,0)</f>
        <v>0</v>
      </c>
      <c r="CJ17" s="73">
        <f>+IF((K17&gt;'A4'!K21),111,0)</f>
        <v>0</v>
      </c>
      <c r="CK17" s="73">
        <f>+IF((L17&gt;'A4'!L21),111,0)</f>
        <v>0</v>
      </c>
      <c r="CL17" s="73">
        <f>+IF((M17&gt;'A4'!M21),111,0)</f>
        <v>0</v>
      </c>
      <c r="CM17" s="73">
        <f>+IF((N17&gt;'A4'!N21),111,0)</f>
        <v>0</v>
      </c>
      <c r="CN17" s="73">
        <f>+IF((O17&gt;'A4'!O21),111,0)</f>
        <v>0</v>
      </c>
      <c r="CO17" s="73">
        <f>+IF((P17&gt;'A4'!P21),111,0)</f>
        <v>0</v>
      </c>
      <c r="CP17" s="73">
        <f>+IF((Q17&gt;'A4'!Q21),111,0)</f>
        <v>0</v>
      </c>
      <c r="CQ17" s="73">
        <f>+IF((R17&gt;'A4'!R21),111,0)</f>
        <v>0</v>
      </c>
      <c r="CR17" s="73">
        <f>+IF((S17&gt;'A4'!S21),111,0)</f>
        <v>0</v>
      </c>
      <c r="CS17" s="73">
        <f>+IF((T17&gt;'A4'!T21),111,0)</f>
        <v>0</v>
      </c>
      <c r="CT17" s="73">
        <f>+IF((U17&gt;'A4'!U21),111,0)</f>
        <v>0</v>
      </c>
      <c r="CU17" s="73">
        <f>+IF((V17&gt;'A4'!V21),111,0)</f>
        <v>0</v>
      </c>
      <c r="CV17" s="73">
        <f>+IF((W17&gt;'A4'!W21),111,0)</f>
        <v>0</v>
      </c>
      <c r="CW17" s="73">
        <f>+IF((X17&gt;'A4'!X21),111,0)</f>
        <v>0</v>
      </c>
      <c r="CX17" s="73">
        <f>+IF((Y17&gt;'A4'!Y21),111,0)</f>
        <v>0</v>
      </c>
      <c r="CY17" s="73">
        <f>+IF((Z17&gt;'A4'!Z21),111,0)</f>
        <v>0</v>
      </c>
      <c r="CZ17" s="73">
        <f>+IF((AA17&gt;'A4'!AA21),111,0)</f>
        <v>0</v>
      </c>
      <c r="DA17" s="73">
        <f>+IF((AB17&gt;'A4'!AB21),111,0)</f>
        <v>0</v>
      </c>
      <c r="DB17" s="73">
        <f>+IF((AC17&gt;'A4'!AC21),111,0)</f>
        <v>0</v>
      </c>
      <c r="DC17" s="73">
        <f>+IF((AD17&gt;'A4'!AD21),111,0)</f>
        <v>0</v>
      </c>
      <c r="DD17" s="73">
        <f>+IF((AE17&gt;'A4'!AE21),111,0)</f>
        <v>0</v>
      </c>
      <c r="DE17" s="73">
        <f>+IF((AF17&gt;'A4'!AF21),111,0)</f>
        <v>0</v>
      </c>
      <c r="DF17" s="73">
        <f>+IF((AG17&gt;'A4'!AG21),111,0)</f>
        <v>0</v>
      </c>
      <c r="DG17" s="73">
        <f>+IF((AH17&gt;'A4'!AH21),111,0)</f>
        <v>0</v>
      </c>
      <c r="DH17" s="73">
        <f>+IF((AI17&gt;'A4'!AI21),111,0)</f>
        <v>0</v>
      </c>
      <c r="DI17" s="73">
        <f>+IF((AJ17&gt;'A4'!AJ21),111,0)</f>
        <v>0</v>
      </c>
      <c r="DJ17" s="73">
        <f>+IF((AK17&gt;'A4'!AK21),111,0)</f>
        <v>0</v>
      </c>
      <c r="DK17" s="73">
        <f>+IF((AL17&gt;'A4'!AL21),111,0)</f>
        <v>0</v>
      </c>
      <c r="DL17" s="73">
        <f>+IF((AM17&gt;'A4'!AM21),111,0)</f>
        <v>0</v>
      </c>
    </row>
    <row r="18" spans="2:116" s="42" customFormat="1" ht="17.100000000000001" customHeight="1">
      <c r="B18" s="495"/>
      <c r="C18" s="195" t="s">
        <v>12</v>
      </c>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2"/>
      <c r="AN18" s="362"/>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285"/>
      <c r="CA18" s="72">
        <f>SUM(D18:AN18)-'E1'!Y18-'E2'!P18-'E2'!X18-'E2'!Z18*2</f>
        <v>0</v>
      </c>
      <c r="CC18" s="73">
        <f>+IF(OR((D18&gt;'A4'!D22),(D18&lt;'A4'!D23)),111,0)</f>
        <v>0</v>
      </c>
      <c r="CD18" s="75">
        <f>+IF(OR((E18&gt;'A4'!E22),(E18&lt;'A4'!E23)),111,0)</f>
        <v>111</v>
      </c>
      <c r="CE18" s="75">
        <f>+IF(OR((F18&gt;'A4'!F22),(F18&lt;'A4'!F23)),111,0)</f>
        <v>0</v>
      </c>
      <c r="CF18" s="75">
        <f>+IF(OR((G18&gt;'A4'!G22),(G18&lt;'A4'!G23)),111,0)</f>
        <v>0</v>
      </c>
      <c r="CG18" s="75">
        <f>+IF(OR((H18&gt;'A4'!H22),(H18&lt;'A4'!H23)),111,0)</f>
        <v>0</v>
      </c>
      <c r="CH18" s="75">
        <f>+IF(OR((I18&gt;'A4'!I22),(I18&lt;'A4'!I23)),111,0)</f>
        <v>111</v>
      </c>
      <c r="CI18" s="75">
        <f>+IF(OR((J18&gt;'A4'!J22),(J18&lt;'A4'!J23)),111,0)</f>
        <v>111</v>
      </c>
      <c r="CJ18" s="75">
        <f>+IF(OR((K18&gt;'A4'!K22),(K18&lt;'A4'!K23)),111,0)</f>
        <v>0</v>
      </c>
      <c r="CK18" s="75">
        <f>+IF(OR((L18&gt;'A4'!L22),(L18&lt;'A4'!L23)),111,0)</f>
        <v>111</v>
      </c>
      <c r="CL18" s="75">
        <f>+IF(OR((M18&gt;'A4'!M22),(M18&lt;'A4'!M23)),111,0)</f>
        <v>0</v>
      </c>
      <c r="CM18" s="75">
        <f>+IF(OR((N18&gt;'A4'!N22),(N18&lt;'A4'!N23)),111,0)</f>
        <v>111</v>
      </c>
      <c r="CN18" s="75">
        <f>+IF(OR((O18&gt;'A4'!O22),(O18&lt;'A4'!O23)),111,0)</f>
        <v>111</v>
      </c>
      <c r="CO18" s="75">
        <f>+IF(OR((P18&gt;'A4'!P22),(P18&lt;'A4'!P23)),111,0)</f>
        <v>111</v>
      </c>
      <c r="CP18" s="75">
        <f>+IF(OR((Q18&gt;'A4'!Q22),(Q18&lt;'A4'!Q23)),111,0)</f>
        <v>111</v>
      </c>
      <c r="CQ18" s="75">
        <f>+IF(OR((R18&gt;'A4'!R22),(R18&lt;'A4'!R23)),111,0)</f>
        <v>111</v>
      </c>
      <c r="CR18" s="75">
        <f>+IF(OR((S18&gt;'A4'!S22),(S18&lt;'A4'!S23)),111,0)</f>
        <v>0</v>
      </c>
      <c r="CS18" s="75">
        <f>+IF(OR((T18&gt;'A4'!T22),(T18&lt;'A4'!T23)),111,0)</f>
        <v>0</v>
      </c>
      <c r="CT18" s="75">
        <f>+IF(OR((U18&gt;'A4'!U22),(U18&lt;'A4'!U23)),111,0)</f>
        <v>0</v>
      </c>
      <c r="CU18" s="75">
        <f>+IF(OR((V18&gt;'A4'!V22),(V18&lt;'A4'!V23)),111,0)</f>
        <v>0</v>
      </c>
      <c r="CV18" s="75">
        <f>+IF(OR((W18&gt;'A4'!W22),(W18&lt;'A4'!W23)),111,0)</f>
        <v>0</v>
      </c>
      <c r="CW18" s="75">
        <f>+IF(OR((X18&gt;'A4'!X22),(X18&lt;'A4'!X23)),111,0)</f>
        <v>111</v>
      </c>
      <c r="CX18" s="75">
        <f>+IF(OR((Y18&gt;'A4'!Y22),(Y18&lt;'A4'!Y23)),111,0)</f>
        <v>111</v>
      </c>
      <c r="CY18" s="75">
        <f>+IF(OR((Z18&gt;'A4'!Z22),(Z18&lt;'A4'!Z23)),111,0)</f>
        <v>111</v>
      </c>
      <c r="CZ18" s="75">
        <f>+IF(OR((AA18&gt;'A4'!AA22),(AA18&lt;'A4'!AA23)),111,0)</f>
        <v>0</v>
      </c>
      <c r="DA18" s="75">
        <f>+IF(OR((AB18&gt;'A4'!AB22),(AB18&lt;'A4'!AB23)),111,0)</f>
        <v>0</v>
      </c>
      <c r="DB18" s="75">
        <f>+IF(OR((AC18&gt;'A4'!AC22),(AC18&lt;'A4'!AC23)),111,0)</f>
        <v>111</v>
      </c>
      <c r="DC18" s="75">
        <f>+IF(OR((AD18&gt;'A4'!AD22),(AD18&lt;'A4'!AD23)),111,0)</f>
        <v>0</v>
      </c>
      <c r="DD18" s="75">
        <f>+IF(OR((AE18&gt;'A4'!AE22),(AE18&lt;'A4'!AE23)),111,0)</f>
        <v>0</v>
      </c>
      <c r="DE18" s="75">
        <f>+IF(OR((AF18&gt;'A4'!AF22),(AF18&lt;'A4'!AF23)),111,0)</f>
        <v>0</v>
      </c>
      <c r="DF18" s="75">
        <f>+IF(OR((AG18&gt;'A4'!AG22),(AG18&lt;'A4'!AG23)),111,0)</f>
        <v>0</v>
      </c>
      <c r="DG18" s="75">
        <f>+IF(OR((AH18&gt;'A4'!AH22),(AH18&lt;'A4'!AH23)),111,0)</f>
        <v>111</v>
      </c>
      <c r="DH18" s="75">
        <f>+IF(OR((AI18&gt;'A4'!AI22),(AI18&lt;'A4'!AI23)),111,0)</f>
        <v>111</v>
      </c>
      <c r="DI18" s="75">
        <f>+IF(OR((AJ18&gt;'A4'!AJ22),(AJ18&lt;'A4'!AJ23)),111,0)</f>
        <v>111</v>
      </c>
      <c r="DJ18" s="75">
        <f>+IF(OR((AK18&gt;'A4'!AK22),(AK18&lt;'A4'!AK23)),111,0)</f>
        <v>0</v>
      </c>
      <c r="DK18" s="75">
        <f>+IF(OR((AL18&gt;'A4'!AL22),(AL18&lt;'A4'!AL23)),111,0)</f>
        <v>111</v>
      </c>
      <c r="DL18" s="75">
        <f>+IF(OR((AM18&gt;'A4'!AM22),(AM18&lt;'A4'!AM23)),111,0)</f>
        <v>111</v>
      </c>
    </row>
    <row r="19" spans="2:116" s="97" customFormat="1" ht="20.100000000000001" customHeight="1">
      <c r="B19" s="496"/>
      <c r="C19" s="195" t="s">
        <v>54</v>
      </c>
      <c r="D19" s="325">
        <f>SUM(D10:D11,D18)</f>
        <v>0</v>
      </c>
      <c r="E19" s="325">
        <f t="shared" ref="E19:AM19" si="6">SUM(E10:E11,E18)</f>
        <v>0</v>
      </c>
      <c r="F19" s="325">
        <f t="shared" si="6"/>
        <v>0</v>
      </c>
      <c r="G19" s="325">
        <f t="shared" si="6"/>
        <v>0</v>
      </c>
      <c r="H19" s="325">
        <f t="shared" si="6"/>
        <v>0</v>
      </c>
      <c r="I19" s="325">
        <f t="shared" si="6"/>
        <v>0</v>
      </c>
      <c r="J19" s="325">
        <f t="shared" si="6"/>
        <v>0</v>
      </c>
      <c r="K19" s="325">
        <f t="shared" si="6"/>
        <v>0</v>
      </c>
      <c r="L19" s="325">
        <f t="shared" si="6"/>
        <v>0</v>
      </c>
      <c r="M19" s="325">
        <f t="shared" si="6"/>
        <v>0</v>
      </c>
      <c r="N19" s="325">
        <f t="shared" si="6"/>
        <v>0</v>
      </c>
      <c r="O19" s="325">
        <f t="shared" si="6"/>
        <v>0</v>
      </c>
      <c r="P19" s="325">
        <f t="shared" si="6"/>
        <v>0</v>
      </c>
      <c r="Q19" s="325">
        <f t="shared" si="6"/>
        <v>0</v>
      </c>
      <c r="R19" s="325">
        <f t="shared" si="6"/>
        <v>0</v>
      </c>
      <c r="S19" s="325">
        <f t="shared" si="6"/>
        <v>0</v>
      </c>
      <c r="T19" s="325">
        <f t="shared" si="6"/>
        <v>0</v>
      </c>
      <c r="U19" s="325">
        <f t="shared" si="6"/>
        <v>0</v>
      </c>
      <c r="V19" s="325">
        <f t="shared" si="6"/>
        <v>0</v>
      </c>
      <c r="W19" s="325">
        <f t="shared" si="6"/>
        <v>0</v>
      </c>
      <c r="X19" s="325">
        <f t="shared" si="6"/>
        <v>0</v>
      </c>
      <c r="Y19" s="325">
        <f t="shared" si="6"/>
        <v>0</v>
      </c>
      <c r="Z19" s="325">
        <f t="shared" si="6"/>
        <v>0</v>
      </c>
      <c r="AA19" s="325">
        <f t="shared" si="6"/>
        <v>0</v>
      </c>
      <c r="AB19" s="325">
        <f t="shared" si="6"/>
        <v>0</v>
      </c>
      <c r="AC19" s="325">
        <f t="shared" si="6"/>
        <v>0</v>
      </c>
      <c r="AD19" s="325">
        <f t="shared" si="6"/>
        <v>0</v>
      </c>
      <c r="AE19" s="325">
        <f t="shared" si="6"/>
        <v>0</v>
      </c>
      <c r="AF19" s="325">
        <f t="shared" si="6"/>
        <v>0</v>
      </c>
      <c r="AG19" s="325">
        <f t="shared" si="6"/>
        <v>0</v>
      </c>
      <c r="AH19" s="325">
        <f t="shared" si="6"/>
        <v>0</v>
      </c>
      <c r="AI19" s="325">
        <f t="shared" si="6"/>
        <v>0</v>
      </c>
      <c r="AJ19" s="325">
        <f t="shared" si="6"/>
        <v>0</v>
      </c>
      <c r="AK19" s="325">
        <f t="shared" si="6"/>
        <v>0</v>
      </c>
      <c r="AL19" s="325">
        <f t="shared" si="6"/>
        <v>0</v>
      </c>
      <c r="AM19" s="323">
        <f t="shared" si="6"/>
        <v>0</v>
      </c>
      <c r="AN19" s="361"/>
      <c r="AP19" s="75">
        <f t="shared" ref="AP19:BH19" si="7">+D19-D10-D11-D18</f>
        <v>0</v>
      </c>
      <c r="AQ19" s="75">
        <f t="shared" si="7"/>
        <v>0</v>
      </c>
      <c r="AR19" s="75">
        <f t="shared" si="7"/>
        <v>0</v>
      </c>
      <c r="AS19" s="75">
        <f t="shared" si="7"/>
        <v>0</v>
      </c>
      <c r="AT19" s="75">
        <f t="shared" si="7"/>
        <v>0</v>
      </c>
      <c r="AU19" s="75">
        <f t="shared" si="7"/>
        <v>0</v>
      </c>
      <c r="AV19" s="75">
        <f t="shared" si="7"/>
        <v>0</v>
      </c>
      <c r="AW19" s="75">
        <f t="shared" si="7"/>
        <v>0</v>
      </c>
      <c r="AX19" s="75">
        <f t="shared" si="7"/>
        <v>0</v>
      </c>
      <c r="AY19" s="75">
        <f t="shared" si="7"/>
        <v>0</v>
      </c>
      <c r="AZ19" s="75">
        <f t="shared" si="7"/>
        <v>0</v>
      </c>
      <c r="BA19" s="75">
        <f t="shared" si="7"/>
        <v>0</v>
      </c>
      <c r="BB19" s="75">
        <f t="shared" si="7"/>
        <v>0</v>
      </c>
      <c r="BC19" s="75">
        <f t="shared" si="7"/>
        <v>0</v>
      </c>
      <c r="BD19" s="75">
        <f t="shared" si="7"/>
        <v>0</v>
      </c>
      <c r="BE19" s="75">
        <f t="shared" si="7"/>
        <v>0</v>
      </c>
      <c r="BF19" s="75">
        <f t="shared" si="7"/>
        <v>0</v>
      </c>
      <c r="BG19" s="75">
        <f t="shared" si="7"/>
        <v>0</v>
      </c>
      <c r="BH19" s="75">
        <f t="shared" si="7"/>
        <v>0</v>
      </c>
      <c r="BI19" s="75">
        <f t="shared" ref="BI19:BY19" si="8">+W19-W10-W11-W18</f>
        <v>0</v>
      </c>
      <c r="BJ19" s="75">
        <f t="shared" si="8"/>
        <v>0</v>
      </c>
      <c r="BK19" s="75">
        <f t="shared" si="8"/>
        <v>0</v>
      </c>
      <c r="BL19" s="75">
        <f t="shared" si="8"/>
        <v>0</v>
      </c>
      <c r="BM19" s="75">
        <f t="shared" si="8"/>
        <v>0</v>
      </c>
      <c r="BN19" s="75">
        <f t="shared" si="8"/>
        <v>0</v>
      </c>
      <c r="BO19" s="75">
        <f t="shared" si="8"/>
        <v>0</v>
      </c>
      <c r="BP19" s="75">
        <f t="shared" si="8"/>
        <v>0</v>
      </c>
      <c r="BQ19" s="75">
        <f t="shared" si="8"/>
        <v>0</v>
      </c>
      <c r="BR19" s="75">
        <f t="shared" si="8"/>
        <v>0</v>
      </c>
      <c r="BS19" s="75">
        <f t="shared" si="8"/>
        <v>0</v>
      </c>
      <c r="BT19" s="75">
        <f t="shared" si="8"/>
        <v>0</v>
      </c>
      <c r="BU19" s="75">
        <f t="shared" si="8"/>
        <v>0</v>
      </c>
      <c r="BV19" s="75">
        <f t="shared" si="8"/>
        <v>0</v>
      </c>
      <c r="BW19" s="75">
        <f t="shared" si="8"/>
        <v>0</v>
      </c>
      <c r="BX19" s="75">
        <f t="shared" si="8"/>
        <v>0</v>
      </c>
      <c r="BY19" s="75">
        <f t="shared" si="8"/>
        <v>0</v>
      </c>
      <c r="BZ19" s="283"/>
      <c r="CA19" s="253">
        <f>SUM(D19:AN19)-'E1'!Y19-'E2'!P19-'E2'!X19-'E2'!Z19*2</f>
        <v>0</v>
      </c>
      <c r="CC19" s="75">
        <f>+IF((D19&gt;'A4'!D25),111,0)</f>
        <v>0</v>
      </c>
      <c r="CD19" s="75">
        <f>+IF((E19&gt;'A4'!E25),111,0)</f>
        <v>0</v>
      </c>
      <c r="CE19" s="75">
        <f>+IF((F19&gt;'A4'!F25),111,0)</f>
        <v>0</v>
      </c>
      <c r="CF19" s="75">
        <f>+IF((G19&gt;'A4'!G25),111,0)</f>
        <v>0</v>
      </c>
      <c r="CG19" s="75">
        <f>+IF((H19&gt;'A4'!H25),111,0)</f>
        <v>0</v>
      </c>
      <c r="CH19" s="75">
        <f>+IF((I19&gt;'A4'!I25),111,0)</f>
        <v>0</v>
      </c>
      <c r="CI19" s="75">
        <f>+IF((J19&gt;'A4'!J25),111,0)</f>
        <v>0</v>
      </c>
      <c r="CJ19" s="75">
        <f>+IF((K19&gt;'A4'!K25),111,0)</f>
        <v>0</v>
      </c>
      <c r="CK19" s="75">
        <f>+IF((L19&gt;'A4'!L25),111,0)</f>
        <v>0</v>
      </c>
      <c r="CL19" s="75">
        <f>+IF((M19&gt;'A4'!M25),111,0)</f>
        <v>0</v>
      </c>
      <c r="CM19" s="75">
        <f>+IF((N19&gt;'A4'!N25),111,0)</f>
        <v>0</v>
      </c>
      <c r="CN19" s="75">
        <f>+IF((O19&gt;'A4'!O25),111,0)</f>
        <v>0</v>
      </c>
      <c r="CO19" s="75">
        <f>+IF((P19&gt;'A4'!P25),111,0)</f>
        <v>0</v>
      </c>
      <c r="CP19" s="75">
        <f>+IF((Q19&gt;'A4'!Q25),111,0)</f>
        <v>0</v>
      </c>
      <c r="CQ19" s="75">
        <f>+IF((R19&gt;'A4'!R25),111,0)</f>
        <v>0</v>
      </c>
      <c r="CR19" s="75">
        <f>+IF((S19&gt;'A4'!S25),111,0)</f>
        <v>0</v>
      </c>
      <c r="CS19" s="75">
        <f>+IF((T19&gt;'A4'!T25),111,0)</f>
        <v>0</v>
      </c>
      <c r="CT19" s="75">
        <f>+IF((U19&gt;'A4'!U25),111,0)</f>
        <v>0</v>
      </c>
      <c r="CU19" s="75">
        <f>+IF((V19&gt;'A4'!V25),111,0)</f>
        <v>0</v>
      </c>
      <c r="CV19" s="75">
        <f>+IF((W19&gt;'A4'!W25),111,0)</f>
        <v>0</v>
      </c>
      <c r="CW19" s="75">
        <f>+IF((X19&gt;'A4'!X25),111,0)</f>
        <v>0</v>
      </c>
      <c r="CX19" s="75">
        <f>+IF((Y19&gt;'A4'!Y25),111,0)</f>
        <v>0</v>
      </c>
      <c r="CY19" s="75">
        <f>+IF((Z19&gt;'A4'!Z25),111,0)</f>
        <v>0</v>
      </c>
      <c r="CZ19" s="75">
        <f>+IF((AA19&gt;'A4'!AA25),111,0)</f>
        <v>0</v>
      </c>
      <c r="DA19" s="75">
        <f>+IF((AB19&gt;'A4'!AB25),111,0)</f>
        <v>0</v>
      </c>
      <c r="DB19" s="75">
        <f>+IF((AC19&gt;'A4'!AC25),111,0)</f>
        <v>0</v>
      </c>
      <c r="DC19" s="75">
        <f>+IF((AD19&gt;'A4'!AD25),111,0)</f>
        <v>0</v>
      </c>
      <c r="DD19" s="75">
        <f>+IF((AE19&gt;'A4'!AE25),111,0)</f>
        <v>0</v>
      </c>
      <c r="DE19" s="75">
        <f>+IF((AF19&gt;'A4'!AF25),111,0)</f>
        <v>0</v>
      </c>
      <c r="DF19" s="75">
        <f>+IF((AG19&gt;'A4'!AG25),111,0)</f>
        <v>0</v>
      </c>
      <c r="DG19" s="75">
        <f>+IF((AH19&gt;'A4'!AH25),111,0)</f>
        <v>0</v>
      </c>
      <c r="DH19" s="75">
        <f>+IF((AI19&gt;'A4'!AI25),111,0)</f>
        <v>0</v>
      </c>
      <c r="DI19" s="75">
        <f>+IF((AJ19&gt;'A4'!AJ25),111,0)</f>
        <v>0</v>
      </c>
      <c r="DJ19" s="75">
        <f>+IF((AK19&gt;'A4'!AK25),111,0)</f>
        <v>0</v>
      </c>
      <c r="DK19" s="75">
        <f>+IF((AL19&gt;'A4'!AL25),111,0)</f>
        <v>0</v>
      </c>
      <c r="DL19" s="75">
        <f>+IF((AM19&gt;'A4'!AM25),111,0)</f>
        <v>0</v>
      </c>
    </row>
    <row r="20" spans="2:116" s="88" customFormat="1" ht="17.100000000000001" customHeight="1">
      <c r="B20" s="316"/>
      <c r="C20" s="317" t="s">
        <v>174</v>
      </c>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42"/>
      <c r="AN20" s="363"/>
      <c r="AP20" s="84">
        <f t="shared" ref="AP20:BH20" si="9">+IF((D20&gt;D19),111,0)</f>
        <v>0</v>
      </c>
      <c r="AQ20" s="84">
        <f t="shared" si="9"/>
        <v>0</v>
      </c>
      <c r="AR20" s="84">
        <f t="shared" si="9"/>
        <v>0</v>
      </c>
      <c r="AS20" s="84">
        <f t="shared" si="9"/>
        <v>0</v>
      </c>
      <c r="AT20" s="84">
        <f t="shared" si="9"/>
        <v>0</v>
      </c>
      <c r="AU20" s="84">
        <f t="shared" si="9"/>
        <v>0</v>
      </c>
      <c r="AV20" s="84">
        <f t="shared" si="9"/>
        <v>0</v>
      </c>
      <c r="AW20" s="84">
        <f t="shared" si="9"/>
        <v>0</v>
      </c>
      <c r="AX20" s="84">
        <f t="shared" si="9"/>
        <v>0</v>
      </c>
      <c r="AY20" s="84">
        <f t="shared" si="9"/>
        <v>0</v>
      </c>
      <c r="AZ20" s="84">
        <f t="shared" si="9"/>
        <v>0</v>
      </c>
      <c r="BA20" s="84">
        <f t="shared" si="9"/>
        <v>0</v>
      </c>
      <c r="BB20" s="84">
        <f t="shared" si="9"/>
        <v>0</v>
      </c>
      <c r="BC20" s="84">
        <f t="shared" si="9"/>
        <v>0</v>
      </c>
      <c r="BD20" s="84">
        <f t="shared" si="9"/>
        <v>0</v>
      </c>
      <c r="BE20" s="84">
        <f t="shared" si="9"/>
        <v>0</v>
      </c>
      <c r="BF20" s="84">
        <f t="shared" si="9"/>
        <v>0</v>
      </c>
      <c r="BG20" s="84">
        <f t="shared" si="9"/>
        <v>0</v>
      </c>
      <c r="BH20" s="84">
        <f t="shared" si="9"/>
        <v>0</v>
      </c>
      <c r="BI20" s="84">
        <f t="shared" ref="BI20:BY20" si="10">+IF((W20&gt;W19),111,0)</f>
        <v>0</v>
      </c>
      <c r="BJ20" s="84">
        <f t="shared" si="10"/>
        <v>0</v>
      </c>
      <c r="BK20" s="84">
        <f t="shared" si="10"/>
        <v>0</v>
      </c>
      <c r="BL20" s="84">
        <f t="shared" si="10"/>
        <v>0</v>
      </c>
      <c r="BM20" s="84">
        <f t="shared" si="10"/>
        <v>0</v>
      </c>
      <c r="BN20" s="84">
        <f t="shared" si="10"/>
        <v>0</v>
      </c>
      <c r="BO20" s="84">
        <f t="shared" si="10"/>
        <v>0</v>
      </c>
      <c r="BP20" s="84">
        <f t="shared" si="10"/>
        <v>0</v>
      </c>
      <c r="BQ20" s="84">
        <f t="shared" si="10"/>
        <v>0</v>
      </c>
      <c r="BR20" s="84">
        <f t="shared" si="10"/>
        <v>0</v>
      </c>
      <c r="BS20" s="84">
        <f t="shared" si="10"/>
        <v>0</v>
      </c>
      <c r="BT20" s="84">
        <f t="shared" si="10"/>
        <v>0</v>
      </c>
      <c r="BU20" s="84">
        <f t="shared" si="10"/>
        <v>0</v>
      </c>
      <c r="BV20" s="84">
        <f t="shared" si="10"/>
        <v>0</v>
      </c>
      <c r="BW20" s="84">
        <f t="shared" si="10"/>
        <v>0</v>
      </c>
      <c r="BX20" s="84">
        <f t="shared" si="10"/>
        <v>0</v>
      </c>
      <c r="BY20" s="84">
        <f t="shared" si="10"/>
        <v>0</v>
      </c>
      <c r="BZ20" s="286"/>
      <c r="CA20" s="84">
        <f>SUM(D20:AN20)-'E1'!Y20-'E2'!P20-'E2'!X20-'E2'!Z20*2</f>
        <v>0</v>
      </c>
      <c r="CC20" s="84">
        <f>+IF((D20&gt;'A4'!D26),111,0)</f>
        <v>0</v>
      </c>
      <c r="CD20" s="84">
        <f>+IF((E20&gt;'A4'!E26),111,0)</f>
        <v>0</v>
      </c>
      <c r="CE20" s="84">
        <f>+IF((F20&gt;'A4'!F26),111,0)</f>
        <v>0</v>
      </c>
      <c r="CF20" s="84">
        <f>+IF((G20&gt;'A4'!G26),111,0)</f>
        <v>0</v>
      </c>
      <c r="CG20" s="84">
        <f>+IF((H20&gt;'A4'!H26),111,0)</f>
        <v>0</v>
      </c>
      <c r="CH20" s="84">
        <f>+IF((I20&gt;'A4'!I26),111,0)</f>
        <v>0</v>
      </c>
      <c r="CI20" s="84">
        <f>+IF((J20&gt;'A4'!J26),111,0)</f>
        <v>0</v>
      </c>
      <c r="CJ20" s="84">
        <f>+IF((K20&gt;'A4'!K26),111,0)</f>
        <v>0</v>
      </c>
      <c r="CK20" s="84">
        <f>+IF((L20&gt;'A4'!L26),111,0)</f>
        <v>0</v>
      </c>
      <c r="CL20" s="84">
        <f>+IF((M20&gt;'A4'!M26),111,0)</f>
        <v>0</v>
      </c>
      <c r="CM20" s="84">
        <f>+IF((N20&gt;'A4'!N26),111,0)</f>
        <v>0</v>
      </c>
      <c r="CN20" s="84">
        <f>+IF((O20&gt;'A4'!O26),111,0)</f>
        <v>0</v>
      </c>
      <c r="CO20" s="84">
        <f>+IF((P20&gt;'A4'!P26),111,0)</f>
        <v>0</v>
      </c>
      <c r="CP20" s="84">
        <f>+IF((Q20&gt;'A4'!Q26),111,0)</f>
        <v>0</v>
      </c>
      <c r="CQ20" s="84">
        <f>+IF((R20&gt;'A4'!R26),111,0)</f>
        <v>0</v>
      </c>
      <c r="CR20" s="84">
        <f>+IF((S20&gt;'A4'!S26),111,0)</f>
        <v>0</v>
      </c>
      <c r="CS20" s="84">
        <f>+IF((T20&gt;'A4'!T26),111,0)</f>
        <v>0</v>
      </c>
      <c r="CT20" s="84">
        <f>+IF((U20&gt;'A4'!U26),111,0)</f>
        <v>0</v>
      </c>
      <c r="CU20" s="84">
        <f>+IF((V20&gt;'A4'!V26),111,0)</f>
        <v>0</v>
      </c>
      <c r="CV20" s="84">
        <f>+IF((W20&gt;'A4'!W26),111,0)</f>
        <v>0</v>
      </c>
      <c r="CW20" s="84">
        <f>+IF((X20&gt;'A4'!X26),111,0)</f>
        <v>0</v>
      </c>
      <c r="CX20" s="84">
        <f>+IF((Y20&gt;'A4'!Y26),111,0)</f>
        <v>0</v>
      </c>
      <c r="CY20" s="84">
        <f>+IF((Z20&gt;'A4'!Z26),111,0)</f>
        <v>0</v>
      </c>
      <c r="CZ20" s="84">
        <f>+IF((AA20&gt;'A4'!AA26),111,0)</f>
        <v>0</v>
      </c>
      <c r="DA20" s="84">
        <f>+IF((AB20&gt;'A4'!AB26),111,0)</f>
        <v>0</v>
      </c>
      <c r="DB20" s="84">
        <f>+IF((AC20&gt;'A4'!AC26),111,0)</f>
        <v>0</v>
      </c>
      <c r="DC20" s="84">
        <f>+IF((AD20&gt;'A4'!AD26),111,0)</f>
        <v>0</v>
      </c>
      <c r="DD20" s="84">
        <f>+IF((AE20&gt;'A4'!AE26),111,0)</f>
        <v>0</v>
      </c>
      <c r="DE20" s="84">
        <f>+IF((AF20&gt;'A4'!AF26),111,0)</f>
        <v>0</v>
      </c>
      <c r="DF20" s="84">
        <f>+IF((AG20&gt;'A4'!AG26),111,0)</f>
        <v>0</v>
      </c>
      <c r="DG20" s="84">
        <f>+IF((AH20&gt;'A4'!AH26),111,0)</f>
        <v>0</v>
      </c>
      <c r="DH20" s="84">
        <f>+IF((AI20&gt;'A4'!AI26),111,0)</f>
        <v>0</v>
      </c>
      <c r="DI20" s="84">
        <f>+IF((AJ20&gt;'A4'!AJ26),111,0)</f>
        <v>0</v>
      </c>
      <c r="DJ20" s="84">
        <f>+IF((AK20&gt;'A4'!AK26),111,0)</f>
        <v>0</v>
      </c>
      <c r="DK20" s="84">
        <f>+IF((AL20&gt;'A4'!AL26),111,0)</f>
        <v>0</v>
      </c>
      <c r="DL20" s="84">
        <f>+IF((AM20&gt;'A4'!AM26),111,0)</f>
        <v>0</v>
      </c>
    </row>
    <row r="21" spans="2:116" s="88" customFormat="1" ht="17.100000000000001" customHeight="1">
      <c r="B21" s="316"/>
      <c r="C21" s="319" t="s">
        <v>175</v>
      </c>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42"/>
      <c r="AN21" s="363"/>
      <c r="AP21" s="84">
        <f t="shared" ref="AP21:BH21" si="11">+IF((D21&gt;D19),111,0)</f>
        <v>0</v>
      </c>
      <c r="AQ21" s="84">
        <f t="shared" si="11"/>
        <v>0</v>
      </c>
      <c r="AR21" s="84">
        <f t="shared" si="11"/>
        <v>0</v>
      </c>
      <c r="AS21" s="84">
        <f t="shared" si="11"/>
        <v>0</v>
      </c>
      <c r="AT21" s="84">
        <f t="shared" si="11"/>
        <v>0</v>
      </c>
      <c r="AU21" s="84">
        <f t="shared" si="11"/>
        <v>0</v>
      </c>
      <c r="AV21" s="84">
        <f t="shared" si="11"/>
        <v>0</v>
      </c>
      <c r="AW21" s="84">
        <f t="shared" si="11"/>
        <v>0</v>
      </c>
      <c r="AX21" s="84">
        <f t="shared" si="11"/>
        <v>0</v>
      </c>
      <c r="AY21" s="84">
        <f t="shared" si="11"/>
        <v>0</v>
      </c>
      <c r="AZ21" s="84">
        <f t="shared" si="11"/>
        <v>0</v>
      </c>
      <c r="BA21" s="84">
        <f t="shared" si="11"/>
        <v>0</v>
      </c>
      <c r="BB21" s="84">
        <f t="shared" si="11"/>
        <v>0</v>
      </c>
      <c r="BC21" s="84">
        <f t="shared" si="11"/>
        <v>0</v>
      </c>
      <c r="BD21" s="84">
        <f t="shared" si="11"/>
        <v>0</v>
      </c>
      <c r="BE21" s="84">
        <f t="shared" si="11"/>
        <v>0</v>
      </c>
      <c r="BF21" s="84">
        <f t="shared" si="11"/>
        <v>0</v>
      </c>
      <c r="BG21" s="84">
        <f t="shared" si="11"/>
        <v>0</v>
      </c>
      <c r="BH21" s="84">
        <f t="shared" si="11"/>
        <v>0</v>
      </c>
      <c r="BI21" s="84">
        <f t="shared" ref="BI21:BY21" si="12">+IF((W21&gt;W19),111,0)</f>
        <v>0</v>
      </c>
      <c r="BJ21" s="84">
        <f t="shared" si="12"/>
        <v>0</v>
      </c>
      <c r="BK21" s="84">
        <f t="shared" si="12"/>
        <v>0</v>
      </c>
      <c r="BL21" s="84">
        <f t="shared" si="12"/>
        <v>0</v>
      </c>
      <c r="BM21" s="84">
        <f t="shared" si="12"/>
        <v>0</v>
      </c>
      <c r="BN21" s="84">
        <f t="shared" si="12"/>
        <v>0</v>
      </c>
      <c r="BO21" s="84">
        <f t="shared" si="12"/>
        <v>0</v>
      </c>
      <c r="BP21" s="84">
        <f t="shared" si="12"/>
        <v>0</v>
      </c>
      <c r="BQ21" s="84">
        <f t="shared" si="12"/>
        <v>0</v>
      </c>
      <c r="BR21" s="84">
        <f t="shared" si="12"/>
        <v>0</v>
      </c>
      <c r="BS21" s="84">
        <f t="shared" si="12"/>
        <v>0</v>
      </c>
      <c r="BT21" s="84">
        <f t="shared" si="12"/>
        <v>0</v>
      </c>
      <c r="BU21" s="84">
        <f t="shared" si="12"/>
        <v>0</v>
      </c>
      <c r="BV21" s="84">
        <f t="shared" si="12"/>
        <v>0</v>
      </c>
      <c r="BW21" s="84">
        <f t="shared" si="12"/>
        <v>0</v>
      </c>
      <c r="BX21" s="84">
        <f t="shared" si="12"/>
        <v>0</v>
      </c>
      <c r="BY21" s="84">
        <f t="shared" si="12"/>
        <v>0</v>
      </c>
      <c r="BZ21" s="286"/>
      <c r="CA21" s="84">
        <f>SUM(D21:AN21)-'E1'!Y21-'E2'!P21-'E2'!X21-'E2'!Z21*2</f>
        <v>0</v>
      </c>
      <c r="CC21" s="84">
        <f>+IF((D21&gt;'A4'!D27),111,0)</f>
        <v>0</v>
      </c>
      <c r="CD21" s="84">
        <f>+IF((E21&gt;'A4'!E27),111,0)</f>
        <v>0</v>
      </c>
      <c r="CE21" s="84">
        <f>+IF((F21&gt;'A4'!F27),111,0)</f>
        <v>0</v>
      </c>
      <c r="CF21" s="84">
        <f>+IF((G21&gt;'A4'!G27),111,0)</f>
        <v>0</v>
      </c>
      <c r="CG21" s="84">
        <f>+IF((H21&gt;'A4'!H27),111,0)</f>
        <v>0</v>
      </c>
      <c r="CH21" s="84">
        <f>+IF((I21&gt;'A4'!I27),111,0)</f>
        <v>0</v>
      </c>
      <c r="CI21" s="84">
        <f>+IF((J21&gt;'A4'!J27),111,0)</f>
        <v>0</v>
      </c>
      <c r="CJ21" s="84">
        <f>+IF((K21&gt;'A4'!K27),111,0)</f>
        <v>0</v>
      </c>
      <c r="CK21" s="84">
        <f>+IF((L21&gt;'A4'!L27),111,0)</f>
        <v>0</v>
      </c>
      <c r="CL21" s="84">
        <f>+IF((M21&gt;'A4'!M27),111,0)</f>
        <v>0</v>
      </c>
      <c r="CM21" s="84">
        <f>+IF((N21&gt;'A4'!N27),111,0)</f>
        <v>0</v>
      </c>
      <c r="CN21" s="84">
        <f>+IF((O21&gt;'A4'!O27),111,0)</f>
        <v>0</v>
      </c>
      <c r="CO21" s="84">
        <f>+IF((P21&gt;'A4'!P27),111,0)</f>
        <v>0</v>
      </c>
      <c r="CP21" s="84">
        <f>+IF((Q21&gt;'A4'!Q27),111,0)</f>
        <v>0</v>
      </c>
      <c r="CQ21" s="84">
        <f>+IF((R21&gt;'A4'!R27),111,0)</f>
        <v>0</v>
      </c>
      <c r="CR21" s="84">
        <f>+IF((S21&gt;'A4'!S27),111,0)</f>
        <v>0</v>
      </c>
      <c r="CS21" s="84">
        <f>+IF((T21&gt;'A4'!T27),111,0)</f>
        <v>0</v>
      </c>
      <c r="CT21" s="84">
        <f>+IF((U21&gt;'A4'!U27),111,0)</f>
        <v>0</v>
      </c>
      <c r="CU21" s="84">
        <f>+IF((V21&gt;'A4'!V27),111,0)</f>
        <v>0</v>
      </c>
      <c r="CV21" s="84">
        <f>+IF((W21&gt;'A4'!W27),111,0)</f>
        <v>0</v>
      </c>
      <c r="CW21" s="84">
        <f>+IF((X21&gt;'A4'!X27),111,0)</f>
        <v>0</v>
      </c>
      <c r="CX21" s="84">
        <f>+IF((Y21&gt;'A4'!Y27),111,0)</f>
        <v>0</v>
      </c>
      <c r="CY21" s="84">
        <f>+IF((Z21&gt;'A4'!Z27),111,0)</f>
        <v>0</v>
      </c>
      <c r="CZ21" s="84">
        <f>+IF((AA21&gt;'A4'!AA27),111,0)</f>
        <v>0</v>
      </c>
      <c r="DA21" s="84">
        <f>+IF((AB21&gt;'A4'!AB27),111,0)</f>
        <v>0</v>
      </c>
      <c r="DB21" s="84">
        <f>+IF((AC21&gt;'A4'!AC27),111,0)</f>
        <v>0</v>
      </c>
      <c r="DC21" s="84">
        <f>+IF((AD21&gt;'A4'!AD27),111,0)</f>
        <v>0</v>
      </c>
      <c r="DD21" s="84">
        <f>+IF((AE21&gt;'A4'!AE27),111,0)</f>
        <v>0</v>
      </c>
      <c r="DE21" s="84">
        <f>+IF((AF21&gt;'A4'!AF27),111,0)</f>
        <v>0</v>
      </c>
      <c r="DF21" s="84">
        <f>+IF((AG21&gt;'A4'!AG27),111,0)</f>
        <v>0</v>
      </c>
      <c r="DG21" s="84">
        <f>+IF((AH21&gt;'A4'!AH27),111,0)</f>
        <v>0</v>
      </c>
      <c r="DH21" s="84">
        <f>+IF((AI21&gt;'A4'!AI27),111,0)</f>
        <v>0</v>
      </c>
      <c r="DI21" s="84">
        <f>+IF((AJ21&gt;'A4'!AJ27),111,0)</f>
        <v>0</v>
      </c>
      <c r="DJ21" s="84">
        <f>+IF((AK21&gt;'A4'!AK27),111,0)</f>
        <v>0</v>
      </c>
      <c r="DK21" s="84">
        <f>+IF((AL21&gt;'A4'!AL27),111,0)</f>
        <v>0</v>
      </c>
      <c r="DL21" s="84">
        <f>+IF((AM21&gt;'A4'!AM27),111,0)</f>
        <v>0</v>
      </c>
    </row>
    <row r="22" spans="2:116" s="36" customFormat="1" ht="30" customHeight="1">
      <c r="B22" s="497"/>
      <c r="C22" s="202" t="s">
        <v>123</v>
      </c>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6"/>
      <c r="AN22" s="362"/>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286"/>
      <c r="CA22" s="72"/>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row>
    <row r="23" spans="2:116" s="36" customFormat="1" ht="17.100000000000001" customHeight="1">
      <c r="B23" s="495"/>
      <c r="C23" s="183" t="s">
        <v>10</v>
      </c>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2"/>
      <c r="AN23" s="362"/>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285"/>
      <c r="CA23" s="72">
        <f>SUM(D23:AN23)-'E1'!Y23-'E2'!P23-'E2'!X23-'E2'!Z23*2</f>
        <v>0</v>
      </c>
      <c r="CC23" s="73">
        <f>+IF(OR((D23&gt;'A4'!D29),(D23&lt;'A4'!D30)),111,0)</f>
        <v>0</v>
      </c>
      <c r="CD23" s="73">
        <f>+IF(OR((E23&gt;'A4'!E29),(E23&lt;'A4'!E30)),111,0)</f>
        <v>0</v>
      </c>
      <c r="CE23" s="73">
        <f>+IF(OR((F23&gt;'A4'!F29),(F23&lt;'A4'!F30)),111,0)</f>
        <v>0</v>
      </c>
      <c r="CF23" s="73">
        <f>+IF(OR((G23&gt;'A4'!G29),(G23&lt;'A4'!G30)),111,0)</f>
        <v>0</v>
      </c>
      <c r="CG23" s="73">
        <f>+IF(OR((H23&gt;'A4'!H29),(H23&lt;'A4'!H30)),111,0)</f>
        <v>0</v>
      </c>
      <c r="CH23" s="73">
        <f>+IF(OR((I23&gt;'A4'!I29),(I23&lt;'A4'!I30)),111,0)</f>
        <v>0</v>
      </c>
      <c r="CI23" s="73">
        <f>+IF(OR((J23&gt;'A4'!J29),(J23&lt;'A4'!J30)),111,0)</f>
        <v>0</v>
      </c>
      <c r="CJ23" s="73">
        <f>+IF(OR((K23&gt;'A4'!K29),(K23&lt;'A4'!K30)),111,0)</f>
        <v>0</v>
      </c>
      <c r="CK23" s="73">
        <f>+IF(OR((L23&gt;'A4'!L29),(L23&lt;'A4'!L30)),111,0)</f>
        <v>0</v>
      </c>
      <c r="CL23" s="73">
        <f>+IF(OR((M23&gt;'A4'!M29),(M23&lt;'A4'!M30)),111,0)</f>
        <v>0</v>
      </c>
      <c r="CM23" s="73">
        <f>+IF(OR((N23&gt;'A4'!N29),(N23&lt;'A4'!N30)),111,0)</f>
        <v>0</v>
      </c>
      <c r="CN23" s="73">
        <f>+IF(OR((O23&gt;'A4'!O29),(O23&lt;'A4'!O30)),111,0)</f>
        <v>0</v>
      </c>
      <c r="CO23" s="73">
        <f>+IF(OR((P23&gt;'A4'!P29),(P23&lt;'A4'!P30)),111,0)</f>
        <v>0</v>
      </c>
      <c r="CP23" s="73">
        <f>+IF(OR((Q23&gt;'A4'!Q29),(Q23&lt;'A4'!Q30)),111,0)</f>
        <v>0</v>
      </c>
      <c r="CQ23" s="73">
        <f>+IF(OR((R23&gt;'A4'!R29),(R23&lt;'A4'!R30)),111,0)</f>
        <v>0</v>
      </c>
      <c r="CR23" s="73">
        <f>+IF(OR((S23&gt;'A4'!S29),(S23&lt;'A4'!S30)),111,0)</f>
        <v>0</v>
      </c>
      <c r="CS23" s="73">
        <f>+IF(OR((T23&gt;'A4'!T29),(T23&lt;'A4'!T30)),111,0)</f>
        <v>0</v>
      </c>
      <c r="CT23" s="73">
        <f>+IF(OR((U23&gt;'A4'!U29),(U23&lt;'A4'!U30)),111,0)</f>
        <v>0</v>
      </c>
      <c r="CU23" s="73">
        <f>+IF(OR((V23&gt;'A4'!V29),(V23&lt;'A4'!V30)),111,0)</f>
        <v>0</v>
      </c>
      <c r="CV23" s="73">
        <f>+IF(OR((W23&gt;'A4'!W29),(W23&lt;'A4'!W30)),111,0)</f>
        <v>0</v>
      </c>
      <c r="CW23" s="73">
        <f>+IF(OR((X23&gt;'A4'!X29),(X23&lt;'A4'!X30)),111,0)</f>
        <v>0</v>
      </c>
      <c r="CX23" s="73">
        <f>+IF(OR((Y23&gt;'A4'!Y29),(Y23&lt;'A4'!Y30)),111,0)</f>
        <v>0</v>
      </c>
      <c r="CY23" s="73">
        <f>+IF(OR((Z23&gt;'A4'!Z29),(Z23&lt;'A4'!Z30)),111,0)</f>
        <v>0</v>
      </c>
      <c r="CZ23" s="73">
        <f>+IF(OR((AA23&gt;'A4'!AA29),(AA23&lt;'A4'!AA30)),111,0)</f>
        <v>0</v>
      </c>
      <c r="DA23" s="73">
        <f>+IF(OR((AB23&gt;'A4'!AB29),(AB23&lt;'A4'!AB30)),111,0)</f>
        <v>0</v>
      </c>
      <c r="DB23" s="73">
        <f>+IF(OR((AC23&gt;'A4'!AC29),(AC23&lt;'A4'!AC30)),111,0)</f>
        <v>0</v>
      </c>
      <c r="DC23" s="73">
        <f>+IF(OR((AD23&gt;'A4'!AD29),(AD23&lt;'A4'!AD30)),111,0)</f>
        <v>0</v>
      </c>
      <c r="DD23" s="73">
        <f>+IF(OR((AE23&gt;'A4'!AE29),(AE23&lt;'A4'!AE30)),111,0)</f>
        <v>0</v>
      </c>
      <c r="DE23" s="73">
        <f>+IF(OR((AF23&gt;'A4'!AF29),(AF23&lt;'A4'!AF30)),111,0)</f>
        <v>0</v>
      </c>
      <c r="DF23" s="73">
        <f>+IF(OR((AG23&gt;'A4'!AG29),(AG23&lt;'A4'!AG30)),111,0)</f>
        <v>0</v>
      </c>
      <c r="DG23" s="73">
        <f>+IF(OR((AH23&gt;'A4'!AH29),(AH23&lt;'A4'!AH30)),111,0)</f>
        <v>0</v>
      </c>
      <c r="DH23" s="73">
        <f>+IF(OR((AI23&gt;'A4'!AI29),(AI23&lt;'A4'!AI30)),111,0)</f>
        <v>0</v>
      </c>
      <c r="DI23" s="73">
        <f>+IF(OR((AJ23&gt;'A4'!AJ29),(AJ23&lt;'A4'!AJ30)),111,0)</f>
        <v>0</v>
      </c>
      <c r="DJ23" s="73">
        <f>+IF(OR((AK23&gt;'A4'!AK29),(AK23&lt;'A4'!AK30)),111,0)</f>
        <v>0</v>
      </c>
      <c r="DK23" s="73">
        <f>+IF(OR((AL23&gt;'A4'!AL29),(AL23&lt;'A4'!AL30)),111,0)</f>
        <v>0</v>
      </c>
      <c r="DL23" s="73">
        <f>+IF(OR((AM23&gt;'A4'!AM29),(AM23&lt;'A4'!AM30)),111,0)</f>
        <v>0</v>
      </c>
    </row>
    <row r="24" spans="2:116" s="36" customFormat="1" ht="17.100000000000001" customHeight="1">
      <c r="B24" s="495"/>
      <c r="C24" s="183" t="s">
        <v>11</v>
      </c>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2"/>
      <c r="AN24" s="362"/>
      <c r="AP24" s="73">
        <f t="shared" ref="AP24:BH24" si="13">+D24-SUM(D25:D30)</f>
        <v>0</v>
      </c>
      <c r="AQ24" s="73">
        <f t="shared" si="13"/>
        <v>0</v>
      </c>
      <c r="AR24" s="73">
        <f t="shared" si="13"/>
        <v>0</v>
      </c>
      <c r="AS24" s="73">
        <f t="shared" si="13"/>
        <v>0</v>
      </c>
      <c r="AT24" s="73">
        <f t="shared" si="13"/>
        <v>0</v>
      </c>
      <c r="AU24" s="73">
        <f t="shared" si="13"/>
        <v>0</v>
      </c>
      <c r="AV24" s="73">
        <f t="shared" si="13"/>
        <v>0</v>
      </c>
      <c r="AW24" s="73">
        <f t="shared" si="13"/>
        <v>0</v>
      </c>
      <c r="AX24" s="73">
        <f t="shared" si="13"/>
        <v>0</v>
      </c>
      <c r="AY24" s="73">
        <f t="shared" si="13"/>
        <v>0</v>
      </c>
      <c r="AZ24" s="73">
        <f t="shared" si="13"/>
        <v>0</v>
      </c>
      <c r="BA24" s="73">
        <f t="shared" si="13"/>
        <v>0</v>
      </c>
      <c r="BB24" s="73">
        <f t="shared" si="13"/>
        <v>0</v>
      </c>
      <c r="BC24" s="73">
        <f t="shared" si="13"/>
        <v>0</v>
      </c>
      <c r="BD24" s="73">
        <f t="shared" si="13"/>
        <v>0</v>
      </c>
      <c r="BE24" s="73">
        <f t="shared" si="13"/>
        <v>0</v>
      </c>
      <c r="BF24" s="73">
        <f t="shared" si="13"/>
        <v>0</v>
      </c>
      <c r="BG24" s="73">
        <f t="shared" si="13"/>
        <v>0</v>
      </c>
      <c r="BH24" s="73">
        <f t="shared" si="13"/>
        <v>0</v>
      </c>
      <c r="BI24" s="73">
        <f t="shared" ref="BI24:BY24" si="14">+W24-SUM(W25:W30)</f>
        <v>0</v>
      </c>
      <c r="BJ24" s="73">
        <f t="shared" si="14"/>
        <v>0</v>
      </c>
      <c r="BK24" s="73">
        <f t="shared" si="14"/>
        <v>0</v>
      </c>
      <c r="BL24" s="73">
        <f t="shared" si="14"/>
        <v>0</v>
      </c>
      <c r="BM24" s="73">
        <f t="shared" si="14"/>
        <v>0</v>
      </c>
      <c r="BN24" s="73">
        <f t="shared" si="14"/>
        <v>0</v>
      </c>
      <c r="BO24" s="73">
        <f t="shared" si="14"/>
        <v>0</v>
      </c>
      <c r="BP24" s="73">
        <f t="shared" si="14"/>
        <v>0</v>
      </c>
      <c r="BQ24" s="73">
        <f t="shared" si="14"/>
        <v>0</v>
      </c>
      <c r="BR24" s="73">
        <f t="shared" si="14"/>
        <v>0</v>
      </c>
      <c r="BS24" s="73">
        <f t="shared" si="14"/>
        <v>0</v>
      </c>
      <c r="BT24" s="73">
        <f t="shared" si="14"/>
        <v>0</v>
      </c>
      <c r="BU24" s="73">
        <f t="shared" si="14"/>
        <v>0</v>
      </c>
      <c r="BV24" s="73">
        <f t="shared" si="14"/>
        <v>0</v>
      </c>
      <c r="BW24" s="73">
        <f t="shared" si="14"/>
        <v>0</v>
      </c>
      <c r="BX24" s="73">
        <f t="shared" si="14"/>
        <v>0</v>
      </c>
      <c r="BY24" s="73">
        <f t="shared" si="14"/>
        <v>0</v>
      </c>
      <c r="BZ24" s="285"/>
      <c r="CA24" s="72">
        <f>SUM(D24:AN24)-'E1'!Y24-'E2'!P24-'E2'!X24-'E2'!Z24*2</f>
        <v>0</v>
      </c>
      <c r="CC24" s="73">
        <f>+IF(OR((D24&gt;'A4'!D32),(D24&lt;'A4'!D33)),111,0)</f>
        <v>0</v>
      </c>
      <c r="CD24" s="73">
        <f>+IF(OR((E24&gt;'A4'!E32),(E24&lt;'A4'!E33)),111,0)</f>
        <v>0</v>
      </c>
      <c r="CE24" s="73">
        <f>+IF(OR((F24&gt;'A4'!F32),(F24&lt;'A4'!F33)),111,0)</f>
        <v>0</v>
      </c>
      <c r="CF24" s="73">
        <f>+IF(OR((G24&gt;'A4'!G32),(G24&lt;'A4'!G33)),111,0)</f>
        <v>0</v>
      </c>
      <c r="CG24" s="73">
        <f>+IF(OR((H24&gt;'A4'!H32),(H24&lt;'A4'!H33)),111,0)</f>
        <v>0</v>
      </c>
      <c r="CH24" s="73">
        <f>+IF(OR((I24&gt;'A4'!I32),(I24&lt;'A4'!I33)),111,0)</f>
        <v>0</v>
      </c>
      <c r="CI24" s="73">
        <f>+IF(OR((J24&gt;'A4'!J32),(J24&lt;'A4'!J33)),111,0)</f>
        <v>0</v>
      </c>
      <c r="CJ24" s="73">
        <f>+IF(OR((K24&gt;'A4'!K32),(K24&lt;'A4'!K33)),111,0)</f>
        <v>0</v>
      </c>
      <c r="CK24" s="73">
        <f>+IF(OR((L24&gt;'A4'!L32),(L24&lt;'A4'!L33)),111,0)</f>
        <v>0</v>
      </c>
      <c r="CL24" s="73">
        <f>+IF(OR((M24&gt;'A4'!M32),(M24&lt;'A4'!M33)),111,0)</f>
        <v>0</v>
      </c>
      <c r="CM24" s="73">
        <f>+IF(OR((N24&gt;'A4'!N32),(N24&lt;'A4'!N33)),111,0)</f>
        <v>0</v>
      </c>
      <c r="CN24" s="73">
        <f>+IF(OR((O24&gt;'A4'!O32),(O24&lt;'A4'!O33)),111,0)</f>
        <v>0</v>
      </c>
      <c r="CO24" s="73">
        <f>+IF(OR((P24&gt;'A4'!P32),(P24&lt;'A4'!P33)),111,0)</f>
        <v>0</v>
      </c>
      <c r="CP24" s="73">
        <f>+IF(OR((Q24&gt;'A4'!Q32),(Q24&lt;'A4'!Q33)),111,0)</f>
        <v>0</v>
      </c>
      <c r="CQ24" s="73">
        <f>+IF(OR((R24&gt;'A4'!R32),(R24&lt;'A4'!R33)),111,0)</f>
        <v>0</v>
      </c>
      <c r="CR24" s="73">
        <f>+IF(OR((S24&gt;'A4'!S32),(S24&lt;'A4'!S33)),111,0)</f>
        <v>0</v>
      </c>
      <c r="CS24" s="73">
        <f>+IF(OR((T24&gt;'A4'!T32),(T24&lt;'A4'!T33)),111,0)</f>
        <v>0</v>
      </c>
      <c r="CT24" s="73">
        <f>+IF(OR((U24&gt;'A4'!U32),(U24&lt;'A4'!U33)),111,0)</f>
        <v>0</v>
      </c>
      <c r="CU24" s="73">
        <f>+IF(OR((V24&gt;'A4'!V32),(V24&lt;'A4'!V33)),111,0)</f>
        <v>0</v>
      </c>
      <c r="CV24" s="73">
        <f>+IF(OR((W24&gt;'A4'!W32),(W24&lt;'A4'!W33)),111,0)</f>
        <v>0</v>
      </c>
      <c r="CW24" s="73">
        <f>+IF(OR((X24&gt;'A4'!X32),(X24&lt;'A4'!X33)),111,0)</f>
        <v>0</v>
      </c>
      <c r="CX24" s="73">
        <f>+IF(OR((Y24&gt;'A4'!Y32),(Y24&lt;'A4'!Y33)),111,0)</f>
        <v>0</v>
      </c>
      <c r="CY24" s="73">
        <f>+IF(OR((Z24&gt;'A4'!Z32),(Z24&lt;'A4'!Z33)),111,0)</f>
        <v>0</v>
      </c>
      <c r="CZ24" s="73">
        <f>+IF(OR((AA24&gt;'A4'!AA32),(AA24&lt;'A4'!AA33)),111,0)</f>
        <v>0</v>
      </c>
      <c r="DA24" s="73">
        <f>+IF(OR((AB24&gt;'A4'!AB32),(AB24&lt;'A4'!AB33)),111,0)</f>
        <v>0</v>
      </c>
      <c r="DB24" s="73">
        <f>+IF(OR((AC24&gt;'A4'!AC32),(AC24&lt;'A4'!AC33)),111,0)</f>
        <v>0</v>
      </c>
      <c r="DC24" s="73">
        <f>+IF(OR((AD24&gt;'A4'!AD32),(AD24&lt;'A4'!AD33)),111,0)</f>
        <v>0</v>
      </c>
      <c r="DD24" s="73">
        <f>+IF(OR((AE24&gt;'A4'!AE32),(AE24&lt;'A4'!AE33)),111,0)</f>
        <v>0</v>
      </c>
      <c r="DE24" s="73">
        <f>+IF(OR((AF24&gt;'A4'!AF32),(AF24&lt;'A4'!AF33)),111,0)</f>
        <v>0</v>
      </c>
      <c r="DF24" s="73">
        <f>+IF(OR((AG24&gt;'A4'!AG32),(AG24&lt;'A4'!AG33)),111,0)</f>
        <v>0</v>
      </c>
      <c r="DG24" s="73">
        <f>+IF(OR((AH24&gt;'A4'!AH32),(AH24&lt;'A4'!AH33)),111,0)</f>
        <v>0</v>
      </c>
      <c r="DH24" s="73">
        <f>+IF(OR((AI24&gt;'A4'!AI32),(AI24&lt;'A4'!AI33)),111,0)</f>
        <v>0</v>
      </c>
      <c r="DI24" s="73">
        <f>+IF(OR((AJ24&gt;'A4'!AJ32),(AJ24&lt;'A4'!AJ33)),111,0)</f>
        <v>0</v>
      </c>
      <c r="DJ24" s="73">
        <f>+IF(OR((AK24&gt;'A4'!AK32),(AK24&lt;'A4'!AK33)),111,0)</f>
        <v>0</v>
      </c>
      <c r="DK24" s="73">
        <f>+IF(OR((AL24&gt;'A4'!AL32),(AL24&lt;'A4'!AL33)),111,0)</f>
        <v>0</v>
      </c>
      <c r="DL24" s="73">
        <f>+IF(OR((AM24&gt;'A4'!AM32),(AM24&lt;'A4'!AM33)),111,0)</f>
        <v>0</v>
      </c>
    </row>
    <row r="25" spans="2:116" s="40" customFormat="1" ht="17.100000000000001" customHeight="1">
      <c r="B25" s="446"/>
      <c r="C25" s="447" t="s">
        <v>105</v>
      </c>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43"/>
      <c r="AN25" s="361"/>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39"/>
      <c r="CA25" s="75">
        <f>SUM(D25:AN25)-'E1'!Y25-'E2'!P25-'E2'!X25-'E2'!Z25*2</f>
        <v>0</v>
      </c>
      <c r="CC25" s="75">
        <f>+IF((D25&gt;'A4'!D35),111,0)</f>
        <v>0</v>
      </c>
      <c r="CD25" s="75">
        <f>+IF((E25&gt;'A4'!E35),111,0)</f>
        <v>0</v>
      </c>
      <c r="CE25" s="75">
        <f>+IF((F25&gt;'A4'!F35),111,0)</f>
        <v>0</v>
      </c>
      <c r="CF25" s="75">
        <f>+IF((G25&gt;'A4'!G35),111,0)</f>
        <v>0</v>
      </c>
      <c r="CG25" s="75">
        <f>+IF((H25&gt;'A4'!H35),111,0)</f>
        <v>0</v>
      </c>
      <c r="CH25" s="75">
        <f>+IF((I25&gt;'A4'!I35),111,0)</f>
        <v>0</v>
      </c>
      <c r="CI25" s="75">
        <f>+IF((J25&gt;'A4'!J35),111,0)</f>
        <v>0</v>
      </c>
      <c r="CJ25" s="75">
        <f>+IF((K25&gt;'A4'!K35),111,0)</f>
        <v>0</v>
      </c>
      <c r="CK25" s="75">
        <f>+IF((L25&gt;'A4'!L35),111,0)</f>
        <v>0</v>
      </c>
      <c r="CL25" s="75">
        <f>+IF((M25&gt;'A4'!M35),111,0)</f>
        <v>0</v>
      </c>
      <c r="CM25" s="75">
        <f>+IF((N25&gt;'A4'!N35),111,0)</f>
        <v>0</v>
      </c>
      <c r="CN25" s="75">
        <f>+IF((O25&gt;'A4'!O35),111,0)</f>
        <v>0</v>
      </c>
      <c r="CO25" s="75">
        <f>+IF((P25&gt;'A4'!P35),111,0)</f>
        <v>0</v>
      </c>
      <c r="CP25" s="75">
        <f>+IF((Q25&gt;'A4'!Q35),111,0)</f>
        <v>0</v>
      </c>
      <c r="CQ25" s="75">
        <f>+IF((R25&gt;'A4'!R35),111,0)</f>
        <v>0</v>
      </c>
      <c r="CR25" s="75">
        <f>+IF((S25&gt;'A4'!S35),111,0)</f>
        <v>0</v>
      </c>
      <c r="CS25" s="75">
        <f>+IF((T25&gt;'A4'!T35),111,0)</f>
        <v>0</v>
      </c>
      <c r="CT25" s="75">
        <f>+IF((U25&gt;'A4'!U35),111,0)</f>
        <v>0</v>
      </c>
      <c r="CU25" s="75">
        <f>+IF((V25&gt;'A4'!V35),111,0)</f>
        <v>0</v>
      </c>
      <c r="CV25" s="75">
        <f>+IF((W25&gt;'A4'!W35),111,0)</f>
        <v>0</v>
      </c>
      <c r="CW25" s="75">
        <f>+IF((X25&gt;'A4'!X35),111,0)</f>
        <v>0</v>
      </c>
      <c r="CX25" s="75">
        <f>+IF((Y25&gt;'A4'!Y35),111,0)</f>
        <v>0</v>
      </c>
      <c r="CY25" s="75">
        <f>+IF((Z25&gt;'A4'!Z35),111,0)</f>
        <v>0</v>
      </c>
      <c r="CZ25" s="75">
        <f>+IF((AA25&gt;'A4'!AA35),111,0)</f>
        <v>0</v>
      </c>
      <c r="DA25" s="75">
        <f>+IF((AB25&gt;'A4'!AB35),111,0)</f>
        <v>0</v>
      </c>
      <c r="DB25" s="75">
        <f>+IF((AC25&gt;'A4'!AC35),111,0)</f>
        <v>0</v>
      </c>
      <c r="DC25" s="75">
        <f>+IF((AD25&gt;'A4'!AD35),111,0)</f>
        <v>0</v>
      </c>
      <c r="DD25" s="75">
        <f>+IF((AE25&gt;'A4'!AE35),111,0)</f>
        <v>0</v>
      </c>
      <c r="DE25" s="75">
        <f>+IF((AF25&gt;'A4'!AF35),111,0)</f>
        <v>0</v>
      </c>
      <c r="DF25" s="75">
        <f>+IF((AG25&gt;'A4'!AG35),111,0)</f>
        <v>0</v>
      </c>
      <c r="DG25" s="75">
        <f>+IF((AH25&gt;'A4'!AH35),111,0)</f>
        <v>0</v>
      </c>
      <c r="DH25" s="75">
        <f>+IF((AI25&gt;'A4'!AI35),111,0)</f>
        <v>0</v>
      </c>
      <c r="DI25" s="75">
        <f>+IF((AJ25&gt;'A4'!AJ35),111,0)</f>
        <v>0</v>
      </c>
      <c r="DJ25" s="75">
        <f>+IF((AK25&gt;'A4'!AK35),111,0)</f>
        <v>0</v>
      </c>
      <c r="DK25" s="75">
        <f>+IF((AL25&gt;'A4'!AL35),111,0)</f>
        <v>0</v>
      </c>
      <c r="DL25" s="75">
        <f>+IF((AM25&gt;'A4'!AM35),111,0)</f>
        <v>0</v>
      </c>
    </row>
    <row r="26" spans="2:116" s="36" customFormat="1" ht="17.100000000000001" customHeight="1">
      <c r="B26" s="445"/>
      <c r="C26" s="198" t="s">
        <v>75</v>
      </c>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31"/>
      <c r="AN26" s="362"/>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35"/>
      <c r="CA26" s="75">
        <f>SUM(D26:AN26)-'E1'!Y26-'E2'!P26-'E2'!X26-'E2'!Z26*2</f>
        <v>0</v>
      </c>
      <c r="CC26" s="73">
        <f>+IF((D26&gt;'A4'!D36),111,0)</f>
        <v>0</v>
      </c>
      <c r="CD26" s="73">
        <f>+IF((E26&gt;'A4'!E36),111,0)</f>
        <v>0</v>
      </c>
      <c r="CE26" s="73">
        <f>+IF((F26&gt;'A4'!F36),111,0)</f>
        <v>0</v>
      </c>
      <c r="CF26" s="73">
        <f>+IF((G26&gt;'A4'!G36),111,0)</f>
        <v>0</v>
      </c>
      <c r="CG26" s="73">
        <f>+IF((H26&gt;'A4'!H36),111,0)</f>
        <v>0</v>
      </c>
      <c r="CH26" s="73">
        <f>+IF((I26&gt;'A4'!I36),111,0)</f>
        <v>0</v>
      </c>
      <c r="CI26" s="73">
        <f>+IF((J26&gt;'A4'!J36),111,0)</f>
        <v>0</v>
      </c>
      <c r="CJ26" s="73">
        <f>+IF((K26&gt;'A4'!K36),111,0)</f>
        <v>0</v>
      </c>
      <c r="CK26" s="73">
        <f>+IF((L26&gt;'A4'!L36),111,0)</f>
        <v>0</v>
      </c>
      <c r="CL26" s="73">
        <f>+IF((M26&gt;'A4'!M36),111,0)</f>
        <v>0</v>
      </c>
      <c r="CM26" s="73">
        <f>+IF((N26&gt;'A4'!N36),111,0)</f>
        <v>0</v>
      </c>
      <c r="CN26" s="73">
        <f>+IF((O26&gt;'A4'!O36),111,0)</f>
        <v>0</v>
      </c>
      <c r="CO26" s="73">
        <f>+IF((P26&gt;'A4'!P36),111,0)</f>
        <v>0</v>
      </c>
      <c r="CP26" s="73">
        <f>+IF((Q26&gt;'A4'!Q36),111,0)</f>
        <v>0</v>
      </c>
      <c r="CQ26" s="73">
        <f>+IF((R26&gt;'A4'!R36),111,0)</f>
        <v>0</v>
      </c>
      <c r="CR26" s="73">
        <f>+IF((S26&gt;'A4'!S36),111,0)</f>
        <v>0</v>
      </c>
      <c r="CS26" s="73">
        <f>+IF((T26&gt;'A4'!T36),111,0)</f>
        <v>0</v>
      </c>
      <c r="CT26" s="73">
        <f>+IF((U26&gt;'A4'!U36),111,0)</f>
        <v>0</v>
      </c>
      <c r="CU26" s="73">
        <f>+IF((V26&gt;'A4'!V36),111,0)</f>
        <v>0</v>
      </c>
      <c r="CV26" s="73">
        <f>+IF((W26&gt;'A4'!W36),111,0)</f>
        <v>0</v>
      </c>
      <c r="CW26" s="73">
        <f>+IF((X26&gt;'A4'!X36),111,0)</f>
        <v>0</v>
      </c>
      <c r="CX26" s="73">
        <f>+IF((Y26&gt;'A4'!Y36),111,0)</f>
        <v>0</v>
      </c>
      <c r="CY26" s="73">
        <f>+IF((Z26&gt;'A4'!Z36),111,0)</f>
        <v>0</v>
      </c>
      <c r="CZ26" s="73">
        <f>+IF((AA26&gt;'A4'!AA36),111,0)</f>
        <v>0</v>
      </c>
      <c r="DA26" s="73">
        <f>+IF((AB26&gt;'A4'!AB36),111,0)</f>
        <v>0</v>
      </c>
      <c r="DB26" s="73">
        <f>+IF((AC26&gt;'A4'!AC36),111,0)</f>
        <v>0</v>
      </c>
      <c r="DC26" s="73">
        <f>+IF((AD26&gt;'A4'!AD36),111,0)</f>
        <v>0</v>
      </c>
      <c r="DD26" s="73">
        <f>+IF((AE26&gt;'A4'!AE36),111,0)</f>
        <v>0</v>
      </c>
      <c r="DE26" s="73">
        <f>+IF((AF26&gt;'A4'!AF36),111,0)</f>
        <v>0</v>
      </c>
      <c r="DF26" s="73">
        <f>+IF((AG26&gt;'A4'!AG36),111,0)</f>
        <v>0</v>
      </c>
      <c r="DG26" s="73">
        <f>+IF((AH26&gt;'A4'!AH36),111,0)</f>
        <v>0</v>
      </c>
      <c r="DH26" s="73">
        <f>+IF((AI26&gt;'A4'!AI36),111,0)</f>
        <v>0</v>
      </c>
      <c r="DI26" s="73">
        <f>+IF((AJ26&gt;'A4'!AJ36),111,0)</f>
        <v>0</v>
      </c>
      <c r="DJ26" s="73">
        <f>+IF((AK26&gt;'A4'!AK36),111,0)</f>
        <v>0</v>
      </c>
      <c r="DK26" s="73">
        <f>+IF((AL26&gt;'A4'!AL36),111,0)</f>
        <v>0</v>
      </c>
      <c r="DL26" s="73">
        <f>+IF((AM26&gt;'A4'!AM36),111,0)</f>
        <v>0</v>
      </c>
    </row>
    <row r="27" spans="2:116" s="36" customFormat="1" ht="17.100000000000001" customHeight="1">
      <c r="B27" s="445"/>
      <c r="C27" s="198" t="s">
        <v>190</v>
      </c>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31"/>
      <c r="AN27" s="362"/>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35"/>
      <c r="CA27" s="75">
        <f>SUM(D27:AN27)-'E1'!Y27-'E2'!P27-'E2'!X27-'E2'!Z27*2</f>
        <v>0</v>
      </c>
      <c r="CC27" s="73">
        <f>+IF((D27&gt;'A4'!D37),111,0)</f>
        <v>0</v>
      </c>
      <c r="CD27" s="73">
        <f>+IF((E27&gt;'A4'!E37),111,0)</f>
        <v>0</v>
      </c>
      <c r="CE27" s="73">
        <f>+IF((F27&gt;'A4'!F37),111,0)</f>
        <v>0</v>
      </c>
      <c r="CF27" s="73">
        <f>+IF((G27&gt;'A4'!G37),111,0)</f>
        <v>0</v>
      </c>
      <c r="CG27" s="73">
        <f>+IF((H27&gt;'A4'!H37),111,0)</f>
        <v>0</v>
      </c>
      <c r="CH27" s="73">
        <f>+IF((I27&gt;'A4'!I37),111,0)</f>
        <v>0</v>
      </c>
      <c r="CI27" s="73">
        <f>+IF((J27&gt;'A4'!J37),111,0)</f>
        <v>0</v>
      </c>
      <c r="CJ27" s="73">
        <f>+IF((K27&gt;'A4'!K37),111,0)</f>
        <v>0</v>
      </c>
      <c r="CK27" s="73">
        <f>+IF((L27&gt;'A4'!L37),111,0)</f>
        <v>0</v>
      </c>
      <c r="CL27" s="73">
        <f>+IF((M27&gt;'A4'!M37),111,0)</f>
        <v>0</v>
      </c>
      <c r="CM27" s="73">
        <f>+IF((N27&gt;'A4'!N37),111,0)</f>
        <v>0</v>
      </c>
      <c r="CN27" s="73">
        <f>+IF((O27&gt;'A4'!O37),111,0)</f>
        <v>0</v>
      </c>
      <c r="CO27" s="73">
        <f>+IF((P27&gt;'A4'!P37),111,0)</f>
        <v>0</v>
      </c>
      <c r="CP27" s="73">
        <f>+IF((Q27&gt;'A4'!Q37),111,0)</f>
        <v>0</v>
      </c>
      <c r="CQ27" s="73">
        <f>+IF((R27&gt;'A4'!R37),111,0)</f>
        <v>0</v>
      </c>
      <c r="CR27" s="73">
        <f>+IF((S27&gt;'A4'!S37),111,0)</f>
        <v>0</v>
      </c>
      <c r="CS27" s="73">
        <f>+IF((T27&gt;'A4'!T37),111,0)</f>
        <v>0</v>
      </c>
      <c r="CT27" s="73">
        <f>+IF((U27&gt;'A4'!U37),111,0)</f>
        <v>0</v>
      </c>
      <c r="CU27" s="73">
        <f>+IF((V27&gt;'A4'!V37),111,0)</f>
        <v>0</v>
      </c>
      <c r="CV27" s="73">
        <f>+IF((W27&gt;'A4'!W37),111,0)</f>
        <v>0</v>
      </c>
      <c r="CW27" s="73">
        <f>+IF((X27&gt;'A4'!X37),111,0)</f>
        <v>0</v>
      </c>
      <c r="CX27" s="73">
        <f>+IF((Y27&gt;'A4'!Y37),111,0)</f>
        <v>0</v>
      </c>
      <c r="CY27" s="73">
        <f>+IF((Z27&gt;'A4'!Z37),111,0)</f>
        <v>0</v>
      </c>
      <c r="CZ27" s="73">
        <f>+IF((AA27&gt;'A4'!AA37),111,0)</f>
        <v>0</v>
      </c>
      <c r="DA27" s="73">
        <f>+IF((AB27&gt;'A4'!AB37),111,0)</f>
        <v>0</v>
      </c>
      <c r="DB27" s="73">
        <f>+IF((AC27&gt;'A4'!AC37),111,0)</f>
        <v>0</v>
      </c>
      <c r="DC27" s="73">
        <f>+IF((AD27&gt;'A4'!AD37),111,0)</f>
        <v>0</v>
      </c>
      <c r="DD27" s="73">
        <f>+IF((AE27&gt;'A4'!AE37),111,0)</f>
        <v>0</v>
      </c>
      <c r="DE27" s="73">
        <f>+IF((AF27&gt;'A4'!AF37),111,0)</f>
        <v>0</v>
      </c>
      <c r="DF27" s="73">
        <f>+IF((AG27&gt;'A4'!AG37),111,0)</f>
        <v>0</v>
      </c>
      <c r="DG27" s="73">
        <f>+IF((AH27&gt;'A4'!AH37),111,0)</f>
        <v>0</v>
      </c>
      <c r="DH27" s="73">
        <f>+IF((AI27&gt;'A4'!AI37),111,0)</f>
        <v>0</v>
      </c>
      <c r="DI27" s="73">
        <f>+IF((AJ27&gt;'A4'!AJ37),111,0)</f>
        <v>0</v>
      </c>
      <c r="DJ27" s="73">
        <f>+IF((AK27&gt;'A4'!AK37),111,0)</f>
        <v>0</v>
      </c>
      <c r="DK27" s="73">
        <f>+IF((AL27&gt;'A4'!AL37),111,0)</f>
        <v>0</v>
      </c>
      <c r="DL27" s="73">
        <f>+IF((AM27&gt;'A4'!AM37),111,0)</f>
        <v>0</v>
      </c>
    </row>
    <row r="28" spans="2:116" s="36" customFormat="1" ht="17.100000000000001" customHeight="1">
      <c r="B28" s="445"/>
      <c r="C28" s="198" t="s">
        <v>106</v>
      </c>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31"/>
      <c r="AN28" s="362"/>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35"/>
      <c r="CA28" s="75">
        <f>SUM(D28:AN28)-'E1'!Y28-'E2'!P28-'E2'!X28-'E2'!Z28*2</f>
        <v>0</v>
      </c>
      <c r="CC28" s="73">
        <f>+IF((D28&gt;'A4'!D38),111,0)</f>
        <v>0</v>
      </c>
      <c r="CD28" s="73">
        <f>+IF((E28&gt;'A4'!E38),111,0)</f>
        <v>0</v>
      </c>
      <c r="CE28" s="73">
        <f>+IF((F28&gt;'A4'!F38),111,0)</f>
        <v>0</v>
      </c>
      <c r="CF28" s="73">
        <f>+IF((G28&gt;'A4'!G38),111,0)</f>
        <v>0</v>
      </c>
      <c r="CG28" s="73">
        <f>+IF((H28&gt;'A4'!H38),111,0)</f>
        <v>0</v>
      </c>
      <c r="CH28" s="73">
        <f>+IF((I28&gt;'A4'!I38),111,0)</f>
        <v>0</v>
      </c>
      <c r="CI28" s="73">
        <f>+IF((J28&gt;'A4'!J38),111,0)</f>
        <v>0</v>
      </c>
      <c r="CJ28" s="73">
        <f>+IF((K28&gt;'A4'!K38),111,0)</f>
        <v>0</v>
      </c>
      <c r="CK28" s="73">
        <f>+IF((L28&gt;'A4'!L38),111,0)</f>
        <v>0</v>
      </c>
      <c r="CL28" s="73">
        <f>+IF((M28&gt;'A4'!M38),111,0)</f>
        <v>0</v>
      </c>
      <c r="CM28" s="73">
        <f>+IF((N28&gt;'A4'!N38),111,0)</f>
        <v>0</v>
      </c>
      <c r="CN28" s="73">
        <f>+IF((O28&gt;'A4'!O38),111,0)</f>
        <v>0</v>
      </c>
      <c r="CO28" s="73">
        <f>+IF((P28&gt;'A4'!P38),111,0)</f>
        <v>0</v>
      </c>
      <c r="CP28" s="73">
        <f>+IF((Q28&gt;'A4'!Q38),111,0)</f>
        <v>0</v>
      </c>
      <c r="CQ28" s="73">
        <f>+IF((R28&gt;'A4'!R38),111,0)</f>
        <v>0</v>
      </c>
      <c r="CR28" s="73">
        <f>+IF((S28&gt;'A4'!S38),111,0)</f>
        <v>0</v>
      </c>
      <c r="CS28" s="73">
        <f>+IF((T28&gt;'A4'!T38),111,0)</f>
        <v>0</v>
      </c>
      <c r="CT28" s="73">
        <f>+IF((U28&gt;'A4'!U38),111,0)</f>
        <v>0</v>
      </c>
      <c r="CU28" s="73">
        <f>+IF((V28&gt;'A4'!V38),111,0)</f>
        <v>0</v>
      </c>
      <c r="CV28" s="73">
        <f>+IF((W28&gt;'A4'!W38),111,0)</f>
        <v>0</v>
      </c>
      <c r="CW28" s="73">
        <f>+IF((X28&gt;'A4'!X38),111,0)</f>
        <v>0</v>
      </c>
      <c r="CX28" s="73">
        <f>+IF((Y28&gt;'A4'!Y38),111,0)</f>
        <v>0</v>
      </c>
      <c r="CY28" s="73">
        <f>+IF((Z28&gt;'A4'!Z38),111,0)</f>
        <v>0</v>
      </c>
      <c r="CZ28" s="73">
        <f>+IF((AA28&gt;'A4'!AA38),111,0)</f>
        <v>0</v>
      </c>
      <c r="DA28" s="73">
        <f>+IF((AB28&gt;'A4'!AB38),111,0)</f>
        <v>0</v>
      </c>
      <c r="DB28" s="73">
        <f>+IF((AC28&gt;'A4'!AC38),111,0)</f>
        <v>0</v>
      </c>
      <c r="DC28" s="73">
        <f>+IF((AD28&gt;'A4'!AD38),111,0)</f>
        <v>0</v>
      </c>
      <c r="DD28" s="73">
        <f>+IF((AE28&gt;'A4'!AE38),111,0)</f>
        <v>0</v>
      </c>
      <c r="DE28" s="73">
        <f>+IF((AF28&gt;'A4'!AF38),111,0)</f>
        <v>0</v>
      </c>
      <c r="DF28" s="73">
        <f>+IF((AG28&gt;'A4'!AG38),111,0)</f>
        <v>0</v>
      </c>
      <c r="DG28" s="73">
        <f>+IF((AH28&gt;'A4'!AH38),111,0)</f>
        <v>0</v>
      </c>
      <c r="DH28" s="73">
        <f>+IF((AI28&gt;'A4'!AI38),111,0)</f>
        <v>0</v>
      </c>
      <c r="DI28" s="73">
        <f>+IF((AJ28&gt;'A4'!AJ38),111,0)</f>
        <v>0</v>
      </c>
      <c r="DJ28" s="73">
        <f>+IF((AK28&gt;'A4'!AK38),111,0)</f>
        <v>0</v>
      </c>
      <c r="DK28" s="73">
        <f>+IF((AL28&gt;'A4'!AL38),111,0)</f>
        <v>0</v>
      </c>
      <c r="DL28" s="73">
        <f>+IF((AM28&gt;'A4'!AM38),111,0)</f>
        <v>0</v>
      </c>
    </row>
    <row r="29" spans="2:116" s="36" customFormat="1" ht="17.100000000000001" customHeight="1">
      <c r="B29" s="445"/>
      <c r="C29" s="451" t="s">
        <v>53</v>
      </c>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31"/>
      <c r="AN29" s="362"/>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35"/>
      <c r="CA29" s="75">
        <f>SUM(D29:AN29)-'E1'!Y29-'E2'!P29-'E2'!X29-'E2'!Z29*2</f>
        <v>0</v>
      </c>
      <c r="CC29" s="73">
        <f>+IF((D29&gt;'A4'!D39),111,0)</f>
        <v>0</v>
      </c>
      <c r="CD29" s="73">
        <f>+IF((E29&gt;'A4'!E39),111,0)</f>
        <v>0</v>
      </c>
      <c r="CE29" s="73">
        <f>+IF((F29&gt;'A4'!F39),111,0)</f>
        <v>0</v>
      </c>
      <c r="CF29" s="73">
        <f>+IF((G29&gt;'A4'!G39),111,0)</f>
        <v>0</v>
      </c>
      <c r="CG29" s="73">
        <f>+IF((H29&gt;'A4'!H39),111,0)</f>
        <v>0</v>
      </c>
      <c r="CH29" s="73">
        <f>+IF((I29&gt;'A4'!I39),111,0)</f>
        <v>0</v>
      </c>
      <c r="CI29" s="73">
        <f>+IF((J29&gt;'A4'!J39),111,0)</f>
        <v>0</v>
      </c>
      <c r="CJ29" s="73">
        <f>+IF((K29&gt;'A4'!K39),111,0)</f>
        <v>0</v>
      </c>
      <c r="CK29" s="73">
        <f>+IF((L29&gt;'A4'!L39),111,0)</f>
        <v>0</v>
      </c>
      <c r="CL29" s="73">
        <f>+IF((M29&gt;'A4'!M39),111,0)</f>
        <v>0</v>
      </c>
      <c r="CM29" s="73">
        <f>+IF((N29&gt;'A4'!N39),111,0)</f>
        <v>0</v>
      </c>
      <c r="CN29" s="73">
        <f>+IF((O29&gt;'A4'!O39),111,0)</f>
        <v>0</v>
      </c>
      <c r="CO29" s="73">
        <f>+IF((P29&gt;'A4'!P39),111,0)</f>
        <v>0</v>
      </c>
      <c r="CP29" s="73">
        <f>+IF((Q29&gt;'A4'!Q39),111,0)</f>
        <v>0</v>
      </c>
      <c r="CQ29" s="73">
        <f>+IF((R29&gt;'A4'!R39),111,0)</f>
        <v>0</v>
      </c>
      <c r="CR29" s="73">
        <f>+IF((S29&gt;'A4'!S39),111,0)</f>
        <v>0</v>
      </c>
      <c r="CS29" s="73">
        <f>+IF((T29&gt;'A4'!T39),111,0)</f>
        <v>0</v>
      </c>
      <c r="CT29" s="73">
        <f>+IF((U29&gt;'A4'!U39),111,0)</f>
        <v>0</v>
      </c>
      <c r="CU29" s="73">
        <f>+IF((V29&gt;'A4'!V39),111,0)</f>
        <v>0</v>
      </c>
      <c r="CV29" s="73">
        <f>+IF((W29&gt;'A4'!W39),111,0)</f>
        <v>0</v>
      </c>
      <c r="CW29" s="73">
        <f>+IF((X29&gt;'A4'!X39),111,0)</f>
        <v>0</v>
      </c>
      <c r="CX29" s="73">
        <f>+IF((Y29&gt;'A4'!Y39),111,0)</f>
        <v>0</v>
      </c>
      <c r="CY29" s="73">
        <f>+IF((Z29&gt;'A4'!Z39),111,0)</f>
        <v>0</v>
      </c>
      <c r="CZ29" s="73">
        <f>+IF((AA29&gt;'A4'!AA39),111,0)</f>
        <v>0</v>
      </c>
      <c r="DA29" s="73">
        <f>+IF((AB29&gt;'A4'!AB39),111,0)</f>
        <v>0</v>
      </c>
      <c r="DB29" s="73">
        <f>+IF((AC29&gt;'A4'!AC39),111,0)</f>
        <v>0</v>
      </c>
      <c r="DC29" s="73">
        <f>+IF((AD29&gt;'A4'!AD39),111,0)</f>
        <v>0</v>
      </c>
      <c r="DD29" s="73">
        <f>+IF((AE29&gt;'A4'!AE39),111,0)</f>
        <v>0</v>
      </c>
      <c r="DE29" s="73">
        <f>+IF((AF29&gt;'A4'!AF39),111,0)</f>
        <v>0</v>
      </c>
      <c r="DF29" s="73">
        <f>+IF((AG29&gt;'A4'!AG39),111,0)</f>
        <v>0</v>
      </c>
      <c r="DG29" s="73">
        <f>+IF((AH29&gt;'A4'!AH39),111,0)</f>
        <v>0</v>
      </c>
      <c r="DH29" s="73">
        <f>+IF((AI29&gt;'A4'!AI39),111,0)</f>
        <v>0</v>
      </c>
      <c r="DI29" s="73">
        <f>+IF((AJ29&gt;'A4'!AJ39),111,0)</f>
        <v>0</v>
      </c>
      <c r="DJ29" s="73">
        <f>+IF((AK29&gt;'A4'!AK39),111,0)</f>
        <v>0</v>
      </c>
      <c r="DK29" s="73">
        <f>+IF((AL29&gt;'A4'!AL39),111,0)</f>
        <v>0</v>
      </c>
      <c r="DL29" s="73">
        <f>+IF((AM29&gt;'A4'!AM39),111,0)</f>
        <v>0</v>
      </c>
    </row>
    <row r="30" spans="2:116" s="36" customFormat="1" ht="17.100000000000001" customHeight="1">
      <c r="B30" s="445"/>
      <c r="C30" s="448" t="s">
        <v>162</v>
      </c>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31"/>
      <c r="AN30" s="362"/>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35"/>
      <c r="CA30" s="75">
        <f>SUM(D30:AN30)-'E1'!Y30-'E2'!P30-'E2'!X30-'E2'!Z30*2</f>
        <v>0</v>
      </c>
      <c r="CC30" s="73">
        <f>+IF((D30&gt;'A4'!D40),111,0)</f>
        <v>0</v>
      </c>
      <c r="CD30" s="73">
        <f>+IF((E30&gt;'A4'!E40),111,0)</f>
        <v>0</v>
      </c>
      <c r="CE30" s="73">
        <f>+IF((F30&gt;'A4'!F40),111,0)</f>
        <v>0</v>
      </c>
      <c r="CF30" s="73">
        <f>+IF((G30&gt;'A4'!G40),111,0)</f>
        <v>0</v>
      </c>
      <c r="CG30" s="73">
        <f>+IF((H30&gt;'A4'!H40),111,0)</f>
        <v>0</v>
      </c>
      <c r="CH30" s="73">
        <f>+IF((I30&gt;'A4'!I40),111,0)</f>
        <v>0</v>
      </c>
      <c r="CI30" s="73">
        <f>+IF((J30&gt;'A4'!J40),111,0)</f>
        <v>0</v>
      </c>
      <c r="CJ30" s="73">
        <f>+IF((K30&gt;'A4'!K40),111,0)</f>
        <v>0</v>
      </c>
      <c r="CK30" s="73">
        <f>+IF((L30&gt;'A4'!L40),111,0)</f>
        <v>0</v>
      </c>
      <c r="CL30" s="73">
        <f>+IF((M30&gt;'A4'!M40),111,0)</f>
        <v>0</v>
      </c>
      <c r="CM30" s="73">
        <f>+IF((N30&gt;'A4'!N40),111,0)</f>
        <v>0</v>
      </c>
      <c r="CN30" s="73">
        <f>+IF((O30&gt;'A4'!O40),111,0)</f>
        <v>0</v>
      </c>
      <c r="CO30" s="73">
        <f>+IF((P30&gt;'A4'!P40),111,0)</f>
        <v>0</v>
      </c>
      <c r="CP30" s="73">
        <f>+IF((Q30&gt;'A4'!Q40),111,0)</f>
        <v>0</v>
      </c>
      <c r="CQ30" s="73">
        <f>+IF((R30&gt;'A4'!R40),111,0)</f>
        <v>0</v>
      </c>
      <c r="CR30" s="73">
        <f>+IF((S30&gt;'A4'!S40),111,0)</f>
        <v>0</v>
      </c>
      <c r="CS30" s="73">
        <f>+IF((T30&gt;'A4'!T40),111,0)</f>
        <v>0</v>
      </c>
      <c r="CT30" s="73">
        <f>+IF((U30&gt;'A4'!U40),111,0)</f>
        <v>0</v>
      </c>
      <c r="CU30" s="73">
        <f>+IF((V30&gt;'A4'!V40),111,0)</f>
        <v>0</v>
      </c>
      <c r="CV30" s="73">
        <f>+IF((W30&gt;'A4'!W40),111,0)</f>
        <v>0</v>
      </c>
      <c r="CW30" s="73">
        <f>+IF((X30&gt;'A4'!X40),111,0)</f>
        <v>0</v>
      </c>
      <c r="CX30" s="73">
        <f>+IF((Y30&gt;'A4'!Y40),111,0)</f>
        <v>0</v>
      </c>
      <c r="CY30" s="73">
        <f>+IF((Z30&gt;'A4'!Z40),111,0)</f>
        <v>0</v>
      </c>
      <c r="CZ30" s="73">
        <f>+IF((AA30&gt;'A4'!AA40),111,0)</f>
        <v>0</v>
      </c>
      <c r="DA30" s="73">
        <f>+IF((AB30&gt;'A4'!AB40),111,0)</f>
        <v>0</v>
      </c>
      <c r="DB30" s="73">
        <f>+IF((AC30&gt;'A4'!AC40),111,0)</f>
        <v>0</v>
      </c>
      <c r="DC30" s="73">
        <f>+IF((AD30&gt;'A4'!AD40),111,0)</f>
        <v>0</v>
      </c>
      <c r="DD30" s="73">
        <f>+IF((AE30&gt;'A4'!AE40),111,0)</f>
        <v>0</v>
      </c>
      <c r="DE30" s="73">
        <f>+IF((AF30&gt;'A4'!AF40),111,0)</f>
        <v>0</v>
      </c>
      <c r="DF30" s="73">
        <f>+IF((AG30&gt;'A4'!AG40),111,0)</f>
        <v>0</v>
      </c>
      <c r="DG30" s="73">
        <f>+IF((AH30&gt;'A4'!AH40),111,0)</f>
        <v>0</v>
      </c>
      <c r="DH30" s="73">
        <f>+IF((AI30&gt;'A4'!AI40),111,0)</f>
        <v>0</v>
      </c>
      <c r="DI30" s="73">
        <f>+IF((AJ30&gt;'A4'!AJ40),111,0)</f>
        <v>0</v>
      </c>
      <c r="DJ30" s="73">
        <f>+IF((AK30&gt;'A4'!AK40),111,0)</f>
        <v>0</v>
      </c>
      <c r="DK30" s="73">
        <f>+IF((AL30&gt;'A4'!AL40),111,0)</f>
        <v>0</v>
      </c>
      <c r="DL30" s="73">
        <f>+IF((AM30&gt;'A4'!AM40),111,0)</f>
        <v>0</v>
      </c>
    </row>
    <row r="31" spans="2:116" s="42" customFormat="1" ht="17.100000000000001" customHeight="1">
      <c r="B31" s="495"/>
      <c r="C31" s="195" t="s">
        <v>12</v>
      </c>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2"/>
      <c r="AN31" s="362"/>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285"/>
      <c r="CA31" s="72">
        <f>SUM(D31:AN31)-'E1'!Y31-'E2'!P31-'E2'!X31-'E2'!Z31*2</f>
        <v>0</v>
      </c>
      <c r="CC31" s="73">
        <f>+IF(OR((D31&gt;'A4'!D41),(D31&lt;'A4'!D42)),111,0)</f>
        <v>0</v>
      </c>
      <c r="CD31" s="75">
        <f>+IF(OR((E31&gt;'A4'!E41),(E31&lt;'A4'!E42)),111,0)</f>
        <v>0</v>
      </c>
      <c r="CE31" s="75">
        <f>+IF(OR((F31&gt;'A4'!F41),(F31&lt;'A4'!F42)),111,0)</f>
        <v>0</v>
      </c>
      <c r="CF31" s="75">
        <f>+IF(OR((G31&gt;'A4'!G41),(G31&lt;'A4'!G42)),111,0)</f>
        <v>0</v>
      </c>
      <c r="CG31" s="75">
        <f>+IF(OR((H31&gt;'A4'!H41),(H31&lt;'A4'!H42)),111,0)</f>
        <v>0</v>
      </c>
      <c r="CH31" s="75">
        <f>+IF(OR((I31&gt;'A4'!I41),(I31&lt;'A4'!I42)),111,0)</f>
        <v>0</v>
      </c>
      <c r="CI31" s="75">
        <f>+IF(OR((J31&gt;'A4'!J41),(J31&lt;'A4'!J42)),111,0)</f>
        <v>0</v>
      </c>
      <c r="CJ31" s="75">
        <f>+IF(OR((K31&gt;'A4'!K41),(K31&lt;'A4'!K42)),111,0)</f>
        <v>0</v>
      </c>
      <c r="CK31" s="75">
        <f>+IF(OR((L31&gt;'A4'!L41),(L31&lt;'A4'!L42)),111,0)</f>
        <v>111</v>
      </c>
      <c r="CL31" s="75">
        <f>+IF(OR((M31&gt;'A4'!M41),(M31&lt;'A4'!M42)),111,0)</f>
        <v>0</v>
      </c>
      <c r="CM31" s="75">
        <f>+IF(OR((N31&gt;'A4'!N41),(N31&lt;'A4'!N42)),111,0)</f>
        <v>0</v>
      </c>
      <c r="CN31" s="75">
        <f>+IF(OR((O31&gt;'A4'!O41),(O31&lt;'A4'!O42)),111,0)</f>
        <v>0</v>
      </c>
      <c r="CO31" s="75">
        <f>+IF(OR((P31&gt;'A4'!P41),(P31&lt;'A4'!P42)),111,0)</f>
        <v>0</v>
      </c>
      <c r="CP31" s="75">
        <f>+IF(OR((Q31&gt;'A4'!Q41),(Q31&lt;'A4'!Q42)),111,0)</f>
        <v>0</v>
      </c>
      <c r="CQ31" s="75">
        <f>+IF(OR((R31&gt;'A4'!R41),(R31&lt;'A4'!R42)),111,0)</f>
        <v>0</v>
      </c>
      <c r="CR31" s="75">
        <f>+IF(OR((S31&gt;'A4'!S41),(S31&lt;'A4'!S42)),111,0)</f>
        <v>0</v>
      </c>
      <c r="CS31" s="75">
        <f>+IF(OR((T31&gt;'A4'!T41),(T31&lt;'A4'!T42)),111,0)</f>
        <v>0</v>
      </c>
      <c r="CT31" s="75">
        <f>+IF(OR((U31&gt;'A4'!U41),(U31&lt;'A4'!U42)),111,0)</f>
        <v>0</v>
      </c>
      <c r="CU31" s="75">
        <f>+IF(OR((V31&gt;'A4'!V41),(V31&lt;'A4'!V42)),111,0)</f>
        <v>0</v>
      </c>
      <c r="CV31" s="75">
        <f>+IF(OR((W31&gt;'A4'!W41),(W31&lt;'A4'!W42)),111,0)</f>
        <v>0</v>
      </c>
      <c r="CW31" s="75">
        <f>+IF(OR((X31&gt;'A4'!X41),(X31&lt;'A4'!X42)),111,0)</f>
        <v>0</v>
      </c>
      <c r="CX31" s="75">
        <f>+IF(OR((Y31&gt;'A4'!Y41),(Y31&lt;'A4'!Y42)),111,0)</f>
        <v>0</v>
      </c>
      <c r="CY31" s="75">
        <f>+IF(OR((Z31&gt;'A4'!Z41),(Z31&lt;'A4'!Z42)),111,0)</f>
        <v>0</v>
      </c>
      <c r="CZ31" s="75">
        <f>+IF(OR((AA31&gt;'A4'!AA41),(AA31&lt;'A4'!AA42)),111,0)</f>
        <v>0</v>
      </c>
      <c r="DA31" s="75">
        <f>+IF(OR((AB31&gt;'A4'!AB41),(AB31&lt;'A4'!AB42)),111,0)</f>
        <v>0</v>
      </c>
      <c r="DB31" s="75">
        <f>+IF(OR((AC31&gt;'A4'!AC41),(AC31&lt;'A4'!AC42)),111,0)</f>
        <v>0</v>
      </c>
      <c r="DC31" s="75">
        <f>+IF(OR((AD31&gt;'A4'!AD41),(AD31&lt;'A4'!AD42)),111,0)</f>
        <v>0</v>
      </c>
      <c r="DD31" s="75">
        <f>+IF(OR((AE31&gt;'A4'!AE41),(AE31&lt;'A4'!AE42)),111,0)</f>
        <v>0</v>
      </c>
      <c r="DE31" s="75">
        <f>+IF(OR((AF31&gt;'A4'!AF41),(AF31&lt;'A4'!AF42)),111,0)</f>
        <v>0</v>
      </c>
      <c r="DF31" s="75">
        <f>+IF(OR((AG31&gt;'A4'!AG41),(AG31&lt;'A4'!AG42)),111,0)</f>
        <v>0</v>
      </c>
      <c r="DG31" s="75">
        <f>+IF(OR((AH31&gt;'A4'!AH41),(AH31&lt;'A4'!AH42)),111,0)</f>
        <v>0</v>
      </c>
      <c r="DH31" s="75">
        <f>+IF(OR((AI31&gt;'A4'!AI41),(AI31&lt;'A4'!AI42)),111,0)</f>
        <v>0</v>
      </c>
      <c r="DI31" s="75">
        <f>+IF(OR((AJ31&gt;'A4'!AJ41),(AJ31&lt;'A4'!AJ42)),111,0)</f>
        <v>0</v>
      </c>
      <c r="DJ31" s="75">
        <f>+IF(OR((AK31&gt;'A4'!AK41),(AK31&lt;'A4'!AK42)),111,0)</f>
        <v>0</v>
      </c>
      <c r="DK31" s="75">
        <f>+IF(OR((AL31&gt;'A4'!AL41),(AL31&lt;'A4'!AL42)),111,0)</f>
        <v>0</v>
      </c>
      <c r="DL31" s="75">
        <f>+IF(OR((AM31&gt;'A4'!AM41),(AM31&lt;'A4'!AM42)),111,0)</f>
        <v>111</v>
      </c>
    </row>
    <row r="32" spans="2:116" s="40" customFormat="1" ht="20.100000000000001" customHeight="1">
      <c r="B32" s="498"/>
      <c r="C32" s="195" t="s">
        <v>55</v>
      </c>
      <c r="D32" s="325">
        <f t="shared" ref="D32:AM32" si="15">SUM(D23:D24,D31)</f>
        <v>0</v>
      </c>
      <c r="E32" s="325">
        <f t="shared" si="15"/>
        <v>0</v>
      </c>
      <c r="F32" s="325">
        <f t="shared" si="15"/>
        <v>0</v>
      </c>
      <c r="G32" s="325">
        <f t="shared" si="15"/>
        <v>0</v>
      </c>
      <c r="H32" s="325">
        <f t="shared" si="15"/>
        <v>0</v>
      </c>
      <c r="I32" s="325">
        <f t="shared" si="15"/>
        <v>0</v>
      </c>
      <c r="J32" s="325">
        <f t="shared" si="15"/>
        <v>0</v>
      </c>
      <c r="K32" s="325">
        <f t="shared" si="15"/>
        <v>0</v>
      </c>
      <c r="L32" s="325">
        <f t="shared" si="15"/>
        <v>0</v>
      </c>
      <c r="M32" s="325">
        <f t="shared" si="15"/>
        <v>0</v>
      </c>
      <c r="N32" s="325">
        <f t="shared" si="15"/>
        <v>0</v>
      </c>
      <c r="O32" s="325">
        <f t="shared" si="15"/>
        <v>0</v>
      </c>
      <c r="P32" s="325">
        <f t="shared" si="15"/>
        <v>0</v>
      </c>
      <c r="Q32" s="325">
        <f t="shared" si="15"/>
        <v>0</v>
      </c>
      <c r="R32" s="325">
        <f t="shared" si="15"/>
        <v>0</v>
      </c>
      <c r="S32" s="325">
        <f t="shared" si="15"/>
        <v>0</v>
      </c>
      <c r="T32" s="325">
        <f t="shared" si="15"/>
        <v>0</v>
      </c>
      <c r="U32" s="325">
        <f t="shared" si="15"/>
        <v>0</v>
      </c>
      <c r="V32" s="325">
        <f t="shared" si="15"/>
        <v>0</v>
      </c>
      <c r="W32" s="325">
        <f t="shared" si="15"/>
        <v>0</v>
      </c>
      <c r="X32" s="325">
        <f t="shared" si="15"/>
        <v>0</v>
      </c>
      <c r="Y32" s="325">
        <f t="shared" si="15"/>
        <v>0</v>
      </c>
      <c r="Z32" s="325">
        <f t="shared" si="15"/>
        <v>0</v>
      </c>
      <c r="AA32" s="325">
        <f t="shared" si="15"/>
        <v>0</v>
      </c>
      <c r="AB32" s="325">
        <f t="shared" si="15"/>
        <v>0</v>
      </c>
      <c r="AC32" s="325">
        <f t="shared" si="15"/>
        <v>0</v>
      </c>
      <c r="AD32" s="325">
        <f t="shared" si="15"/>
        <v>0</v>
      </c>
      <c r="AE32" s="325">
        <f t="shared" si="15"/>
        <v>0</v>
      </c>
      <c r="AF32" s="325">
        <f t="shared" si="15"/>
        <v>0</v>
      </c>
      <c r="AG32" s="325">
        <f t="shared" si="15"/>
        <v>0</v>
      </c>
      <c r="AH32" s="325">
        <f t="shared" si="15"/>
        <v>0</v>
      </c>
      <c r="AI32" s="325">
        <f t="shared" si="15"/>
        <v>0</v>
      </c>
      <c r="AJ32" s="325">
        <f t="shared" si="15"/>
        <v>0</v>
      </c>
      <c r="AK32" s="325">
        <f t="shared" si="15"/>
        <v>0</v>
      </c>
      <c r="AL32" s="325">
        <f t="shared" si="15"/>
        <v>0</v>
      </c>
      <c r="AM32" s="323">
        <f t="shared" si="15"/>
        <v>0</v>
      </c>
      <c r="AN32" s="361"/>
      <c r="AP32" s="75">
        <f t="shared" ref="AP32:BH32" si="16">+D32-D23-D24-D31</f>
        <v>0</v>
      </c>
      <c r="AQ32" s="75">
        <f t="shared" si="16"/>
        <v>0</v>
      </c>
      <c r="AR32" s="75">
        <f t="shared" si="16"/>
        <v>0</v>
      </c>
      <c r="AS32" s="75">
        <f t="shared" si="16"/>
        <v>0</v>
      </c>
      <c r="AT32" s="75">
        <f t="shared" si="16"/>
        <v>0</v>
      </c>
      <c r="AU32" s="75">
        <f t="shared" si="16"/>
        <v>0</v>
      </c>
      <c r="AV32" s="75">
        <f t="shared" si="16"/>
        <v>0</v>
      </c>
      <c r="AW32" s="75">
        <f t="shared" si="16"/>
        <v>0</v>
      </c>
      <c r="AX32" s="75">
        <f t="shared" si="16"/>
        <v>0</v>
      </c>
      <c r="AY32" s="75">
        <f t="shared" si="16"/>
        <v>0</v>
      </c>
      <c r="AZ32" s="75">
        <f t="shared" si="16"/>
        <v>0</v>
      </c>
      <c r="BA32" s="75">
        <f t="shared" si="16"/>
        <v>0</v>
      </c>
      <c r="BB32" s="75">
        <f t="shared" si="16"/>
        <v>0</v>
      </c>
      <c r="BC32" s="75">
        <f t="shared" si="16"/>
        <v>0</v>
      </c>
      <c r="BD32" s="75">
        <f t="shared" si="16"/>
        <v>0</v>
      </c>
      <c r="BE32" s="75">
        <f t="shared" si="16"/>
        <v>0</v>
      </c>
      <c r="BF32" s="75">
        <f t="shared" si="16"/>
        <v>0</v>
      </c>
      <c r="BG32" s="75">
        <f t="shared" si="16"/>
        <v>0</v>
      </c>
      <c r="BH32" s="75">
        <f t="shared" si="16"/>
        <v>0</v>
      </c>
      <c r="BI32" s="75">
        <f t="shared" ref="BI32:BY32" si="17">+W32-W23-W24-W31</f>
        <v>0</v>
      </c>
      <c r="BJ32" s="75">
        <f t="shared" si="17"/>
        <v>0</v>
      </c>
      <c r="BK32" s="75">
        <f t="shared" si="17"/>
        <v>0</v>
      </c>
      <c r="BL32" s="75">
        <f t="shared" si="17"/>
        <v>0</v>
      </c>
      <c r="BM32" s="75">
        <f t="shared" si="17"/>
        <v>0</v>
      </c>
      <c r="BN32" s="75">
        <f t="shared" si="17"/>
        <v>0</v>
      </c>
      <c r="BO32" s="75">
        <f t="shared" si="17"/>
        <v>0</v>
      </c>
      <c r="BP32" s="75">
        <f t="shared" si="17"/>
        <v>0</v>
      </c>
      <c r="BQ32" s="75">
        <f t="shared" si="17"/>
        <v>0</v>
      </c>
      <c r="BR32" s="75">
        <f t="shared" si="17"/>
        <v>0</v>
      </c>
      <c r="BS32" s="75">
        <f t="shared" si="17"/>
        <v>0</v>
      </c>
      <c r="BT32" s="75">
        <f t="shared" si="17"/>
        <v>0</v>
      </c>
      <c r="BU32" s="75">
        <f t="shared" si="17"/>
        <v>0</v>
      </c>
      <c r="BV32" s="75">
        <f t="shared" si="17"/>
        <v>0</v>
      </c>
      <c r="BW32" s="75">
        <f t="shared" si="17"/>
        <v>0</v>
      </c>
      <c r="BX32" s="75">
        <f t="shared" si="17"/>
        <v>0</v>
      </c>
      <c r="BY32" s="75">
        <f t="shared" si="17"/>
        <v>0</v>
      </c>
      <c r="BZ32" s="110"/>
      <c r="CA32" s="253">
        <f>SUM(D32:AN32)-'E1'!Y32-'E2'!P32-'E2'!X32-'E2'!Z32*2</f>
        <v>0</v>
      </c>
      <c r="CC32" s="73">
        <f>+IF((D32&gt;'A4'!D44),111,0)</f>
        <v>0</v>
      </c>
      <c r="CD32" s="73">
        <f>+IF((E32&gt;'A4'!E44),111,0)</f>
        <v>0</v>
      </c>
      <c r="CE32" s="73">
        <f>+IF((F32&gt;'A4'!F44),111,0)</f>
        <v>0</v>
      </c>
      <c r="CF32" s="73">
        <f>+IF((G32&gt;'A4'!G44),111,0)</f>
        <v>0</v>
      </c>
      <c r="CG32" s="73">
        <f>+IF((H32&gt;'A4'!H44),111,0)</f>
        <v>0</v>
      </c>
      <c r="CH32" s="73">
        <f>+IF((I32&gt;'A4'!I44),111,0)</f>
        <v>0</v>
      </c>
      <c r="CI32" s="73">
        <f>+IF((J32&gt;'A4'!J44),111,0)</f>
        <v>0</v>
      </c>
      <c r="CJ32" s="73">
        <f>+IF((K32&gt;'A4'!K44),111,0)</f>
        <v>0</v>
      </c>
      <c r="CK32" s="73">
        <f>+IF((L32&gt;'A4'!L44),111,0)</f>
        <v>0</v>
      </c>
      <c r="CL32" s="73">
        <f>+IF((M32&gt;'A4'!M44),111,0)</f>
        <v>0</v>
      </c>
      <c r="CM32" s="73">
        <f>+IF((N32&gt;'A4'!N44),111,0)</f>
        <v>0</v>
      </c>
      <c r="CN32" s="73">
        <f>+IF((O32&gt;'A4'!O44),111,0)</f>
        <v>0</v>
      </c>
      <c r="CO32" s="73">
        <f>+IF((P32&gt;'A4'!P44),111,0)</f>
        <v>0</v>
      </c>
      <c r="CP32" s="73">
        <f>+IF((Q32&gt;'A4'!Q44),111,0)</f>
        <v>0</v>
      </c>
      <c r="CQ32" s="73">
        <f>+IF((R32&gt;'A4'!R44),111,0)</f>
        <v>0</v>
      </c>
      <c r="CR32" s="73">
        <f>+IF((S32&gt;'A4'!S44),111,0)</f>
        <v>0</v>
      </c>
      <c r="CS32" s="73">
        <f>+IF((T32&gt;'A4'!T44),111,0)</f>
        <v>0</v>
      </c>
      <c r="CT32" s="73">
        <f>+IF((U32&gt;'A4'!U44),111,0)</f>
        <v>0</v>
      </c>
      <c r="CU32" s="73">
        <f>+IF((V32&gt;'A4'!V44),111,0)</f>
        <v>0</v>
      </c>
      <c r="CV32" s="73">
        <f>+IF((W32&gt;'A4'!W44),111,0)</f>
        <v>0</v>
      </c>
      <c r="CW32" s="73">
        <f>+IF((X32&gt;'A4'!X44),111,0)</f>
        <v>0</v>
      </c>
      <c r="CX32" s="73">
        <f>+IF((Y32&gt;'A4'!Y44),111,0)</f>
        <v>0</v>
      </c>
      <c r="CY32" s="73">
        <f>+IF((Z32&gt;'A4'!Z44),111,0)</f>
        <v>0</v>
      </c>
      <c r="CZ32" s="73">
        <f>+IF((AA32&gt;'A4'!AA44),111,0)</f>
        <v>0</v>
      </c>
      <c r="DA32" s="73">
        <f>+IF((AB32&gt;'A4'!AB44),111,0)</f>
        <v>0</v>
      </c>
      <c r="DB32" s="73">
        <f>+IF((AC32&gt;'A4'!AC44),111,0)</f>
        <v>0</v>
      </c>
      <c r="DC32" s="73">
        <f>+IF((AD32&gt;'A4'!AD44),111,0)</f>
        <v>0</v>
      </c>
      <c r="DD32" s="73">
        <f>+IF((AE32&gt;'A4'!AE44),111,0)</f>
        <v>0</v>
      </c>
      <c r="DE32" s="73">
        <f>+IF((AF32&gt;'A4'!AF44),111,0)</f>
        <v>0</v>
      </c>
      <c r="DF32" s="73">
        <f>+IF((AG32&gt;'A4'!AG44),111,0)</f>
        <v>0</v>
      </c>
      <c r="DG32" s="73">
        <f>+IF((AH32&gt;'A4'!AH44),111,0)</f>
        <v>0</v>
      </c>
      <c r="DH32" s="73">
        <f>+IF((AI32&gt;'A4'!AI44),111,0)</f>
        <v>0</v>
      </c>
      <c r="DI32" s="73">
        <f>+IF((AJ32&gt;'A4'!AJ44),111,0)</f>
        <v>0</v>
      </c>
      <c r="DJ32" s="73">
        <f>+IF((AK32&gt;'A4'!AK44),111,0)</f>
        <v>0</v>
      </c>
      <c r="DK32" s="73">
        <f>+IF((AL32&gt;'A4'!AL44),111,0)</f>
        <v>0</v>
      </c>
      <c r="DL32" s="73">
        <f>+IF((AM32&gt;'A4'!AM44),111,0)</f>
        <v>0</v>
      </c>
    </row>
    <row r="33" spans="2:116" s="88" customFormat="1" ht="17.100000000000001" customHeight="1">
      <c r="B33" s="316"/>
      <c r="C33" s="317" t="s">
        <v>174</v>
      </c>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42"/>
      <c r="AN33" s="363"/>
      <c r="AP33" s="84">
        <f t="shared" ref="AP33:BH33" si="18">+IF((D33&gt;D32),111,0)</f>
        <v>0</v>
      </c>
      <c r="AQ33" s="84">
        <f t="shared" si="18"/>
        <v>0</v>
      </c>
      <c r="AR33" s="84">
        <f t="shared" si="18"/>
        <v>0</v>
      </c>
      <c r="AS33" s="84">
        <f t="shared" si="18"/>
        <v>0</v>
      </c>
      <c r="AT33" s="84">
        <f t="shared" si="18"/>
        <v>0</v>
      </c>
      <c r="AU33" s="84">
        <f t="shared" si="18"/>
        <v>0</v>
      </c>
      <c r="AV33" s="84">
        <f t="shared" si="18"/>
        <v>0</v>
      </c>
      <c r="AW33" s="84">
        <f t="shared" si="18"/>
        <v>0</v>
      </c>
      <c r="AX33" s="84">
        <f t="shared" si="18"/>
        <v>0</v>
      </c>
      <c r="AY33" s="84">
        <f t="shared" si="18"/>
        <v>0</v>
      </c>
      <c r="AZ33" s="84">
        <f t="shared" si="18"/>
        <v>0</v>
      </c>
      <c r="BA33" s="84">
        <f t="shared" si="18"/>
        <v>0</v>
      </c>
      <c r="BB33" s="84">
        <f t="shared" si="18"/>
        <v>0</v>
      </c>
      <c r="BC33" s="84">
        <f t="shared" si="18"/>
        <v>0</v>
      </c>
      <c r="BD33" s="84">
        <f t="shared" si="18"/>
        <v>0</v>
      </c>
      <c r="BE33" s="84">
        <f t="shared" si="18"/>
        <v>0</v>
      </c>
      <c r="BF33" s="84">
        <f t="shared" si="18"/>
        <v>0</v>
      </c>
      <c r="BG33" s="84">
        <f t="shared" si="18"/>
        <v>0</v>
      </c>
      <c r="BH33" s="84">
        <f t="shared" si="18"/>
        <v>0</v>
      </c>
      <c r="BI33" s="84">
        <f t="shared" ref="BI33:BZ33" si="19">+IF((W33&gt;W32),111,0)</f>
        <v>0</v>
      </c>
      <c r="BJ33" s="84">
        <f t="shared" si="19"/>
        <v>0</v>
      </c>
      <c r="BK33" s="84">
        <f t="shared" si="19"/>
        <v>0</v>
      </c>
      <c r="BL33" s="84">
        <f t="shared" si="19"/>
        <v>0</v>
      </c>
      <c r="BM33" s="84">
        <f t="shared" si="19"/>
        <v>0</v>
      </c>
      <c r="BN33" s="84">
        <f t="shared" si="19"/>
        <v>0</v>
      </c>
      <c r="BO33" s="84">
        <f t="shared" si="19"/>
        <v>0</v>
      </c>
      <c r="BP33" s="84">
        <f t="shared" si="19"/>
        <v>0</v>
      </c>
      <c r="BQ33" s="84">
        <f t="shared" si="19"/>
        <v>0</v>
      </c>
      <c r="BR33" s="84">
        <f t="shared" si="19"/>
        <v>0</v>
      </c>
      <c r="BS33" s="84">
        <f t="shared" si="19"/>
        <v>0</v>
      </c>
      <c r="BT33" s="84">
        <f t="shared" si="19"/>
        <v>0</v>
      </c>
      <c r="BU33" s="84">
        <f t="shared" si="19"/>
        <v>0</v>
      </c>
      <c r="BV33" s="84">
        <f t="shared" si="19"/>
        <v>0</v>
      </c>
      <c r="BW33" s="84">
        <f t="shared" si="19"/>
        <v>0</v>
      </c>
      <c r="BX33" s="84">
        <f t="shared" si="19"/>
        <v>0</v>
      </c>
      <c r="BY33" s="84">
        <f t="shared" si="19"/>
        <v>0</v>
      </c>
      <c r="BZ33" s="312">
        <f t="shared" si="19"/>
        <v>0</v>
      </c>
      <c r="CA33" s="84">
        <f>SUM(D33:AN33)-'E1'!Y33-'E2'!P33-'E2'!X33-'E2'!Z33*2</f>
        <v>0</v>
      </c>
      <c r="CC33" s="84">
        <f>+IF((D33&gt;'A4'!D45),111,0)</f>
        <v>0</v>
      </c>
      <c r="CD33" s="84">
        <f>+IF((E33&gt;'A4'!E45),111,0)</f>
        <v>0</v>
      </c>
      <c r="CE33" s="84">
        <f>+IF((F33&gt;'A4'!F45),111,0)</f>
        <v>0</v>
      </c>
      <c r="CF33" s="84">
        <f>+IF((G33&gt;'A4'!G45),111,0)</f>
        <v>0</v>
      </c>
      <c r="CG33" s="84">
        <f>+IF((H33&gt;'A4'!H45),111,0)</f>
        <v>0</v>
      </c>
      <c r="CH33" s="84">
        <f>+IF((I33&gt;'A4'!I45),111,0)</f>
        <v>0</v>
      </c>
      <c r="CI33" s="84">
        <f>+IF((J33&gt;'A4'!J45),111,0)</f>
        <v>0</v>
      </c>
      <c r="CJ33" s="84">
        <f>+IF((K33&gt;'A4'!K45),111,0)</f>
        <v>0</v>
      </c>
      <c r="CK33" s="84">
        <f>+IF((L33&gt;'A4'!L45),111,0)</f>
        <v>0</v>
      </c>
      <c r="CL33" s="84">
        <f>+IF((M33&gt;'A4'!M45),111,0)</f>
        <v>0</v>
      </c>
      <c r="CM33" s="84">
        <f>+IF((N33&gt;'A4'!N45),111,0)</f>
        <v>0</v>
      </c>
      <c r="CN33" s="84">
        <f>+IF((O33&gt;'A4'!O45),111,0)</f>
        <v>0</v>
      </c>
      <c r="CO33" s="84">
        <f>+IF((P33&gt;'A4'!P45),111,0)</f>
        <v>0</v>
      </c>
      <c r="CP33" s="84">
        <f>+IF((Q33&gt;'A4'!Q45),111,0)</f>
        <v>0</v>
      </c>
      <c r="CQ33" s="84">
        <f>+IF((R33&gt;'A4'!R45),111,0)</f>
        <v>0</v>
      </c>
      <c r="CR33" s="84">
        <f>+IF((S33&gt;'A4'!S45),111,0)</f>
        <v>0</v>
      </c>
      <c r="CS33" s="84">
        <f>+IF((T33&gt;'A4'!T45),111,0)</f>
        <v>0</v>
      </c>
      <c r="CT33" s="84">
        <f>+IF((U33&gt;'A4'!U45),111,0)</f>
        <v>0</v>
      </c>
      <c r="CU33" s="84">
        <f>+IF((V33&gt;'A4'!V45),111,0)</f>
        <v>0</v>
      </c>
      <c r="CV33" s="84">
        <f>+IF((W33&gt;'A4'!W45),111,0)</f>
        <v>0</v>
      </c>
      <c r="CW33" s="84">
        <f>+IF((X33&gt;'A4'!X45),111,0)</f>
        <v>0</v>
      </c>
      <c r="CX33" s="84">
        <f>+IF((Y33&gt;'A4'!Y45),111,0)</f>
        <v>0</v>
      </c>
      <c r="CY33" s="84">
        <f>+IF((Z33&gt;'A4'!Z45),111,0)</f>
        <v>0</v>
      </c>
      <c r="CZ33" s="84">
        <f>+IF((AA33&gt;'A4'!AA45),111,0)</f>
        <v>0</v>
      </c>
      <c r="DA33" s="84">
        <f>+IF((AB33&gt;'A4'!AB45),111,0)</f>
        <v>0</v>
      </c>
      <c r="DB33" s="84">
        <f>+IF((AC33&gt;'A4'!AC45),111,0)</f>
        <v>0</v>
      </c>
      <c r="DC33" s="84">
        <f>+IF((AD33&gt;'A4'!AD45),111,0)</f>
        <v>0</v>
      </c>
      <c r="DD33" s="84">
        <f>+IF((AE33&gt;'A4'!AE45),111,0)</f>
        <v>0</v>
      </c>
      <c r="DE33" s="84">
        <f>+IF((AF33&gt;'A4'!AF45),111,0)</f>
        <v>0</v>
      </c>
      <c r="DF33" s="84">
        <f>+IF((AG33&gt;'A4'!AG45),111,0)</f>
        <v>0</v>
      </c>
      <c r="DG33" s="84">
        <f>+IF((AH33&gt;'A4'!AH45),111,0)</f>
        <v>0</v>
      </c>
      <c r="DH33" s="84">
        <f>+IF((AI33&gt;'A4'!AI45),111,0)</f>
        <v>0</v>
      </c>
      <c r="DI33" s="84">
        <f>+IF((AJ33&gt;'A4'!AJ45),111,0)</f>
        <v>0</v>
      </c>
      <c r="DJ33" s="84">
        <f>+IF((AK33&gt;'A4'!AK45),111,0)</f>
        <v>0</v>
      </c>
      <c r="DK33" s="84">
        <f>+IF((AL33&gt;'A4'!AL45),111,0)</f>
        <v>0</v>
      </c>
      <c r="DL33" s="84">
        <f>+IF((AM33&gt;'A4'!AM45),111,0)</f>
        <v>0</v>
      </c>
    </row>
    <row r="34" spans="2:116" s="88" customFormat="1" ht="17.100000000000001" customHeight="1">
      <c r="B34" s="316"/>
      <c r="C34" s="319" t="s">
        <v>175</v>
      </c>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42"/>
      <c r="AN34" s="363"/>
      <c r="AP34" s="84">
        <f t="shared" ref="AP34:BH34" si="20">+IF((D34&gt;D32),111,0)</f>
        <v>0</v>
      </c>
      <c r="AQ34" s="84">
        <f t="shared" si="20"/>
        <v>0</v>
      </c>
      <c r="AR34" s="84">
        <f t="shared" si="20"/>
        <v>0</v>
      </c>
      <c r="AS34" s="84">
        <f t="shared" si="20"/>
        <v>0</v>
      </c>
      <c r="AT34" s="84">
        <f t="shared" si="20"/>
        <v>0</v>
      </c>
      <c r="AU34" s="84">
        <f t="shared" si="20"/>
        <v>0</v>
      </c>
      <c r="AV34" s="84">
        <f t="shared" si="20"/>
        <v>0</v>
      </c>
      <c r="AW34" s="84">
        <f t="shared" si="20"/>
        <v>0</v>
      </c>
      <c r="AX34" s="84">
        <f t="shared" si="20"/>
        <v>0</v>
      </c>
      <c r="AY34" s="84">
        <f t="shared" si="20"/>
        <v>0</v>
      </c>
      <c r="AZ34" s="84">
        <f t="shared" si="20"/>
        <v>0</v>
      </c>
      <c r="BA34" s="84">
        <f t="shared" si="20"/>
        <v>0</v>
      </c>
      <c r="BB34" s="84">
        <f t="shared" si="20"/>
        <v>0</v>
      </c>
      <c r="BC34" s="84">
        <f t="shared" si="20"/>
        <v>0</v>
      </c>
      <c r="BD34" s="84">
        <f t="shared" si="20"/>
        <v>0</v>
      </c>
      <c r="BE34" s="84">
        <f t="shared" si="20"/>
        <v>0</v>
      </c>
      <c r="BF34" s="84">
        <f t="shared" si="20"/>
        <v>0</v>
      </c>
      <c r="BG34" s="84">
        <f t="shared" si="20"/>
        <v>0</v>
      </c>
      <c r="BH34" s="84">
        <f t="shared" si="20"/>
        <v>0</v>
      </c>
      <c r="BI34" s="84">
        <f t="shared" ref="BI34:BZ34" si="21">+IF((W34&gt;W32),111,0)</f>
        <v>0</v>
      </c>
      <c r="BJ34" s="84">
        <f t="shared" si="21"/>
        <v>0</v>
      </c>
      <c r="BK34" s="84">
        <f t="shared" si="21"/>
        <v>0</v>
      </c>
      <c r="BL34" s="84">
        <f t="shared" si="21"/>
        <v>0</v>
      </c>
      <c r="BM34" s="84">
        <f t="shared" si="21"/>
        <v>0</v>
      </c>
      <c r="BN34" s="84">
        <f t="shared" si="21"/>
        <v>0</v>
      </c>
      <c r="BO34" s="84">
        <f t="shared" si="21"/>
        <v>0</v>
      </c>
      <c r="BP34" s="84">
        <f t="shared" si="21"/>
        <v>0</v>
      </c>
      <c r="BQ34" s="84">
        <f t="shared" si="21"/>
        <v>0</v>
      </c>
      <c r="BR34" s="84">
        <f t="shared" si="21"/>
        <v>0</v>
      </c>
      <c r="BS34" s="84">
        <f t="shared" si="21"/>
        <v>0</v>
      </c>
      <c r="BT34" s="84">
        <f t="shared" si="21"/>
        <v>0</v>
      </c>
      <c r="BU34" s="84">
        <f t="shared" si="21"/>
        <v>0</v>
      </c>
      <c r="BV34" s="84">
        <f t="shared" si="21"/>
        <v>0</v>
      </c>
      <c r="BW34" s="84">
        <f t="shared" si="21"/>
        <v>0</v>
      </c>
      <c r="BX34" s="84">
        <f t="shared" si="21"/>
        <v>0</v>
      </c>
      <c r="BY34" s="84">
        <f t="shared" si="21"/>
        <v>0</v>
      </c>
      <c r="BZ34" s="312">
        <f t="shared" si="21"/>
        <v>0</v>
      </c>
      <c r="CA34" s="84">
        <f>SUM(D34:AN34)-'E1'!Y34-'E2'!P34-'E2'!X34-'E2'!Z34*2</f>
        <v>0</v>
      </c>
      <c r="CC34" s="84">
        <f>+IF((D34&gt;'A4'!D46),111,0)</f>
        <v>0</v>
      </c>
      <c r="CD34" s="84">
        <f>+IF((E34&gt;'A4'!E46),111,0)</f>
        <v>0</v>
      </c>
      <c r="CE34" s="84">
        <f>+IF((F34&gt;'A4'!F46),111,0)</f>
        <v>0</v>
      </c>
      <c r="CF34" s="84">
        <f>+IF((G34&gt;'A4'!G46),111,0)</f>
        <v>0</v>
      </c>
      <c r="CG34" s="84">
        <f>+IF((H34&gt;'A4'!H46),111,0)</f>
        <v>0</v>
      </c>
      <c r="CH34" s="84">
        <f>+IF((I34&gt;'A4'!I46),111,0)</f>
        <v>0</v>
      </c>
      <c r="CI34" s="84">
        <f>+IF((J34&gt;'A4'!J46),111,0)</f>
        <v>0</v>
      </c>
      <c r="CJ34" s="84">
        <f>+IF((K34&gt;'A4'!K46),111,0)</f>
        <v>0</v>
      </c>
      <c r="CK34" s="84">
        <f>+IF((L34&gt;'A4'!L46),111,0)</f>
        <v>0</v>
      </c>
      <c r="CL34" s="84">
        <f>+IF((M34&gt;'A4'!M46),111,0)</f>
        <v>0</v>
      </c>
      <c r="CM34" s="84">
        <f>+IF((N34&gt;'A4'!N46),111,0)</f>
        <v>0</v>
      </c>
      <c r="CN34" s="84">
        <f>+IF((O34&gt;'A4'!O46),111,0)</f>
        <v>0</v>
      </c>
      <c r="CO34" s="84">
        <f>+IF((P34&gt;'A4'!P46),111,0)</f>
        <v>0</v>
      </c>
      <c r="CP34" s="84">
        <f>+IF((Q34&gt;'A4'!Q46),111,0)</f>
        <v>0</v>
      </c>
      <c r="CQ34" s="84">
        <f>+IF((R34&gt;'A4'!R46),111,0)</f>
        <v>0</v>
      </c>
      <c r="CR34" s="84">
        <f>+IF((S34&gt;'A4'!S46),111,0)</f>
        <v>0</v>
      </c>
      <c r="CS34" s="84">
        <f>+IF((T34&gt;'A4'!T46),111,0)</f>
        <v>0</v>
      </c>
      <c r="CT34" s="84">
        <f>+IF((U34&gt;'A4'!U46),111,0)</f>
        <v>0</v>
      </c>
      <c r="CU34" s="84">
        <f>+IF((V34&gt;'A4'!V46),111,0)</f>
        <v>0</v>
      </c>
      <c r="CV34" s="84">
        <f>+IF((W34&gt;'A4'!W46),111,0)</f>
        <v>0</v>
      </c>
      <c r="CW34" s="84">
        <f>+IF((X34&gt;'A4'!X46),111,0)</f>
        <v>0</v>
      </c>
      <c r="CX34" s="84">
        <f>+IF((Y34&gt;'A4'!Y46),111,0)</f>
        <v>0</v>
      </c>
      <c r="CY34" s="84">
        <f>+IF((Z34&gt;'A4'!Z46),111,0)</f>
        <v>0</v>
      </c>
      <c r="CZ34" s="84">
        <f>+IF((AA34&gt;'A4'!AA46),111,0)</f>
        <v>0</v>
      </c>
      <c r="DA34" s="84">
        <f>+IF((AB34&gt;'A4'!AB46),111,0)</f>
        <v>0</v>
      </c>
      <c r="DB34" s="84">
        <f>+IF((AC34&gt;'A4'!AC46),111,0)</f>
        <v>0</v>
      </c>
      <c r="DC34" s="84">
        <f>+IF((AD34&gt;'A4'!AD46),111,0)</f>
        <v>0</v>
      </c>
      <c r="DD34" s="84">
        <f>+IF((AE34&gt;'A4'!AE46),111,0)</f>
        <v>0</v>
      </c>
      <c r="DE34" s="84">
        <f>+IF((AF34&gt;'A4'!AF46),111,0)</f>
        <v>0</v>
      </c>
      <c r="DF34" s="84">
        <f>+IF((AG34&gt;'A4'!AG46),111,0)</f>
        <v>0</v>
      </c>
      <c r="DG34" s="84">
        <f>+IF((AH34&gt;'A4'!AH46),111,0)</f>
        <v>0</v>
      </c>
      <c r="DH34" s="84">
        <f>+IF((AI34&gt;'A4'!AI46),111,0)</f>
        <v>0</v>
      </c>
      <c r="DI34" s="84">
        <f>+IF((AJ34&gt;'A4'!AJ46),111,0)</f>
        <v>0</v>
      </c>
      <c r="DJ34" s="84">
        <f>+IF((AK34&gt;'A4'!AK46),111,0)</f>
        <v>0</v>
      </c>
      <c r="DK34" s="84">
        <f>+IF((AL34&gt;'A4'!AL46),111,0)</f>
        <v>0</v>
      </c>
      <c r="DL34" s="84">
        <f>+IF((AM34&gt;'A4'!AM46),111,0)</f>
        <v>0</v>
      </c>
    </row>
    <row r="35" spans="2:116" s="88" customFormat="1" ht="17.100000000000001" customHeight="1">
      <c r="B35" s="316"/>
      <c r="C35" s="319" t="s">
        <v>161</v>
      </c>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8"/>
      <c r="AN35" s="409"/>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c r="BR35" s="313"/>
      <c r="BS35" s="313"/>
      <c r="BT35" s="313"/>
      <c r="BU35" s="313"/>
      <c r="BV35" s="313"/>
      <c r="BW35" s="313"/>
      <c r="BX35" s="313"/>
      <c r="BY35" s="313"/>
      <c r="BZ35" s="314"/>
      <c r="CA35" s="313"/>
      <c r="CC35" s="434"/>
      <c r="CD35" s="434"/>
      <c r="CE35" s="434"/>
      <c r="CF35" s="434"/>
      <c r="CG35" s="434"/>
      <c r="CH35" s="434"/>
      <c r="CI35" s="434"/>
      <c r="CJ35" s="434"/>
      <c r="CK35" s="434"/>
      <c r="CL35" s="434"/>
      <c r="CM35" s="434"/>
      <c r="CN35" s="434"/>
      <c r="CO35" s="434"/>
      <c r="CP35" s="434"/>
      <c r="CQ35" s="434"/>
      <c r="CR35" s="434"/>
      <c r="CS35" s="434"/>
      <c r="CT35" s="434"/>
      <c r="CU35" s="434"/>
      <c r="CV35" s="434"/>
      <c r="CW35" s="434"/>
      <c r="CX35" s="434"/>
      <c r="CY35" s="434"/>
      <c r="CZ35" s="434"/>
      <c r="DA35" s="434"/>
      <c r="DB35" s="434"/>
      <c r="DC35" s="434"/>
      <c r="DD35" s="434"/>
      <c r="DE35" s="434"/>
      <c r="DF35" s="434"/>
      <c r="DG35" s="434"/>
      <c r="DH35" s="434"/>
      <c r="DI35" s="434"/>
      <c r="DJ35" s="434"/>
      <c r="DK35" s="434"/>
      <c r="DL35" s="434"/>
    </row>
    <row r="36" spans="2:116" s="36" customFormat="1" ht="20.100000000000001" customHeight="1">
      <c r="B36" s="499"/>
      <c r="C36" s="489" t="s">
        <v>68</v>
      </c>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6"/>
      <c r="AN36" s="362"/>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286"/>
      <c r="CA36" s="72"/>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row>
    <row r="37" spans="2:116" s="36" customFormat="1" ht="17.100000000000001" customHeight="1">
      <c r="B37" s="499"/>
      <c r="C37" s="198" t="s">
        <v>69</v>
      </c>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2"/>
      <c r="AN37" s="362"/>
      <c r="AP37" s="73">
        <f t="shared" ref="AP37:BH37" si="22">+D32-SUM(D37:D39)</f>
        <v>0</v>
      </c>
      <c r="AQ37" s="73">
        <f t="shared" si="22"/>
        <v>0</v>
      </c>
      <c r="AR37" s="73">
        <f t="shared" si="22"/>
        <v>0</v>
      </c>
      <c r="AS37" s="73">
        <f t="shared" si="22"/>
        <v>0</v>
      </c>
      <c r="AT37" s="73">
        <f t="shared" si="22"/>
        <v>0</v>
      </c>
      <c r="AU37" s="73">
        <f t="shared" si="22"/>
        <v>0</v>
      </c>
      <c r="AV37" s="73">
        <f t="shared" si="22"/>
        <v>0</v>
      </c>
      <c r="AW37" s="73">
        <f t="shared" si="22"/>
        <v>0</v>
      </c>
      <c r="AX37" s="73">
        <f t="shared" si="22"/>
        <v>0</v>
      </c>
      <c r="AY37" s="73">
        <f t="shared" si="22"/>
        <v>0</v>
      </c>
      <c r="AZ37" s="73">
        <f t="shared" si="22"/>
        <v>0</v>
      </c>
      <c r="BA37" s="73">
        <f t="shared" si="22"/>
        <v>0</v>
      </c>
      <c r="BB37" s="73">
        <f t="shared" si="22"/>
        <v>0</v>
      </c>
      <c r="BC37" s="73">
        <f t="shared" si="22"/>
        <v>0</v>
      </c>
      <c r="BD37" s="73">
        <f t="shared" si="22"/>
        <v>0</v>
      </c>
      <c r="BE37" s="73">
        <f t="shared" si="22"/>
        <v>0</v>
      </c>
      <c r="BF37" s="73">
        <f t="shared" si="22"/>
        <v>0</v>
      </c>
      <c r="BG37" s="73">
        <f t="shared" si="22"/>
        <v>0</v>
      </c>
      <c r="BH37" s="73">
        <f t="shared" si="22"/>
        <v>0</v>
      </c>
      <c r="BI37" s="73">
        <f t="shared" ref="BI37:BY37" si="23">+W32-SUM(W37:W39)</f>
        <v>0</v>
      </c>
      <c r="BJ37" s="73">
        <f t="shared" si="23"/>
        <v>0</v>
      </c>
      <c r="BK37" s="73">
        <f t="shared" si="23"/>
        <v>0</v>
      </c>
      <c r="BL37" s="73">
        <f t="shared" si="23"/>
        <v>0</v>
      </c>
      <c r="BM37" s="73">
        <f t="shared" si="23"/>
        <v>0</v>
      </c>
      <c r="BN37" s="73">
        <f t="shared" si="23"/>
        <v>0</v>
      </c>
      <c r="BO37" s="73">
        <f t="shared" si="23"/>
        <v>0</v>
      </c>
      <c r="BP37" s="73">
        <f t="shared" si="23"/>
        <v>0</v>
      </c>
      <c r="BQ37" s="73">
        <f t="shared" si="23"/>
        <v>0</v>
      </c>
      <c r="BR37" s="73">
        <f t="shared" si="23"/>
        <v>0</v>
      </c>
      <c r="BS37" s="73">
        <f t="shared" si="23"/>
        <v>0</v>
      </c>
      <c r="BT37" s="73">
        <f t="shared" si="23"/>
        <v>0</v>
      </c>
      <c r="BU37" s="73">
        <f t="shared" si="23"/>
        <v>0</v>
      </c>
      <c r="BV37" s="73">
        <f t="shared" si="23"/>
        <v>0</v>
      </c>
      <c r="BW37" s="73">
        <f t="shared" si="23"/>
        <v>0</v>
      </c>
      <c r="BX37" s="73">
        <f t="shared" si="23"/>
        <v>0</v>
      </c>
      <c r="BY37" s="73">
        <f t="shared" si="23"/>
        <v>0</v>
      </c>
      <c r="BZ37" s="286"/>
      <c r="CA37" s="72">
        <f>SUM(D37:AN37)-'E1'!Y37-'E2'!P37-'E2'!X37-'E2'!Z37*2</f>
        <v>0</v>
      </c>
      <c r="CC37" s="73">
        <f>+IF((D37&gt;'A4'!D49),111,0)</f>
        <v>0</v>
      </c>
      <c r="CD37" s="73">
        <f>+IF((E37&gt;'A4'!E49),111,0)</f>
        <v>0</v>
      </c>
      <c r="CE37" s="73">
        <f>+IF((F37&gt;'A4'!F49),111,0)</f>
        <v>0</v>
      </c>
      <c r="CF37" s="73">
        <f>+IF((G37&gt;'A4'!G49),111,0)</f>
        <v>0</v>
      </c>
      <c r="CG37" s="73">
        <f>+IF((H37&gt;'A4'!H49),111,0)</f>
        <v>0</v>
      </c>
      <c r="CH37" s="73">
        <f>+IF((I37&gt;'A4'!I49),111,0)</f>
        <v>0</v>
      </c>
      <c r="CI37" s="73">
        <f>+IF((J37&gt;'A4'!J49),111,0)</f>
        <v>0</v>
      </c>
      <c r="CJ37" s="73">
        <f>+IF((K37&gt;'A4'!K49),111,0)</f>
        <v>0</v>
      </c>
      <c r="CK37" s="73">
        <f>+IF((L37&gt;'A4'!L49),111,0)</f>
        <v>0</v>
      </c>
      <c r="CL37" s="73">
        <f>+IF((M37&gt;'A4'!M49),111,0)</f>
        <v>0</v>
      </c>
      <c r="CM37" s="73">
        <f>+IF((N37&gt;'A4'!N49),111,0)</f>
        <v>0</v>
      </c>
      <c r="CN37" s="73">
        <f>+IF((O37&gt;'A4'!O49),111,0)</f>
        <v>0</v>
      </c>
      <c r="CO37" s="73">
        <f>+IF((P37&gt;'A4'!P49),111,0)</f>
        <v>0</v>
      </c>
      <c r="CP37" s="73">
        <f>+IF((Q37&gt;'A4'!Q49),111,0)</f>
        <v>0</v>
      </c>
      <c r="CQ37" s="73">
        <f>+IF((R37&gt;'A4'!R49),111,0)</f>
        <v>0</v>
      </c>
      <c r="CR37" s="73">
        <f>+IF((S37&gt;'A4'!S49),111,0)</f>
        <v>0</v>
      </c>
      <c r="CS37" s="73">
        <f>+IF((T37&gt;'A4'!T49),111,0)</f>
        <v>0</v>
      </c>
      <c r="CT37" s="73">
        <f>+IF((U37&gt;'A4'!U49),111,0)</f>
        <v>0</v>
      </c>
      <c r="CU37" s="73">
        <f>+IF((V37&gt;'A4'!V49),111,0)</f>
        <v>0</v>
      </c>
      <c r="CV37" s="73">
        <f>+IF((W37&gt;'A4'!W49),111,0)</f>
        <v>0</v>
      </c>
      <c r="CW37" s="73">
        <f>+IF((X37&gt;'A4'!X49),111,0)</f>
        <v>0</v>
      </c>
      <c r="CX37" s="73">
        <f>+IF((Y37&gt;'A4'!Y49),111,0)</f>
        <v>0</v>
      </c>
      <c r="CY37" s="73">
        <f>+IF((Z37&gt;'A4'!Z49),111,0)</f>
        <v>0</v>
      </c>
      <c r="CZ37" s="73">
        <f>+IF((AA37&gt;'A4'!AA49),111,0)</f>
        <v>0</v>
      </c>
      <c r="DA37" s="73">
        <f>+IF((AB37&gt;'A4'!AB49),111,0)</f>
        <v>0</v>
      </c>
      <c r="DB37" s="73">
        <f>+IF((AC37&gt;'A4'!AC49),111,0)</f>
        <v>0</v>
      </c>
      <c r="DC37" s="73">
        <f>+IF((AD37&gt;'A4'!AD49),111,0)</f>
        <v>0</v>
      </c>
      <c r="DD37" s="73">
        <f>+IF((AE37&gt;'A4'!AE49),111,0)</f>
        <v>0</v>
      </c>
      <c r="DE37" s="73">
        <f>+IF((AF37&gt;'A4'!AF49),111,0)</f>
        <v>0</v>
      </c>
      <c r="DF37" s="73">
        <f>+IF((AG37&gt;'A4'!AG49),111,0)</f>
        <v>0</v>
      </c>
      <c r="DG37" s="73">
        <f>+IF((AH37&gt;'A4'!AH49),111,0)</f>
        <v>0</v>
      </c>
      <c r="DH37" s="73">
        <f>+IF((AI37&gt;'A4'!AI49),111,0)</f>
        <v>0</v>
      </c>
      <c r="DI37" s="73">
        <f>+IF((AJ37&gt;'A4'!AJ49),111,0)</f>
        <v>0</v>
      </c>
      <c r="DJ37" s="73">
        <f>+IF((AK37&gt;'A4'!AK49),111,0)</f>
        <v>0</v>
      </c>
      <c r="DK37" s="73">
        <f>+IF((AL37&gt;'A4'!AL49),111,0)</f>
        <v>0</v>
      </c>
      <c r="DL37" s="73">
        <f>+IF((AM37&gt;'A4'!AM49),111,0)</f>
        <v>0</v>
      </c>
    </row>
    <row r="38" spans="2:116" s="36" customFormat="1" ht="17.100000000000001" customHeight="1">
      <c r="B38" s="499"/>
      <c r="C38" s="198" t="s">
        <v>70</v>
      </c>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2"/>
      <c r="AN38" s="36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286"/>
      <c r="CA38" s="72">
        <f>SUM(D38:AN38)-'E1'!Y38-'E2'!P38-'E2'!X38-'E2'!Z38*2</f>
        <v>0</v>
      </c>
      <c r="CC38" s="73">
        <f>+IF((D38&gt;'A4'!D50),111,0)</f>
        <v>0</v>
      </c>
      <c r="CD38" s="73">
        <f>+IF((E38&gt;'A4'!E50),111,0)</f>
        <v>0</v>
      </c>
      <c r="CE38" s="73">
        <f>+IF((F38&gt;'A4'!F50),111,0)</f>
        <v>0</v>
      </c>
      <c r="CF38" s="73">
        <f>+IF((G38&gt;'A4'!G50),111,0)</f>
        <v>0</v>
      </c>
      <c r="CG38" s="73">
        <f>+IF((H38&gt;'A4'!H50),111,0)</f>
        <v>0</v>
      </c>
      <c r="CH38" s="73">
        <f>+IF((I38&gt;'A4'!I50),111,0)</f>
        <v>0</v>
      </c>
      <c r="CI38" s="73">
        <f>+IF((J38&gt;'A4'!J50),111,0)</f>
        <v>0</v>
      </c>
      <c r="CJ38" s="73">
        <f>+IF((K38&gt;'A4'!K50),111,0)</f>
        <v>0</v>
      </c>
      <c r="CK38" s="73">
        <f>+IF((L38&gt;'A4'!L50),111,0)</f>
        <v>0</v>
      </c>
      <c r="CL38" s="73">
        <f>+IF((M38&gt;'A4'!M50),111,0)</f>
        <v>0</v>
      </c>
      <c r="CM38" s="73">
        <f>+IF((N38&gt;'A4'!N50),111,0)</f>
        <v>0</v>
      </c>
      <c r="CN38" s="73">
        <f>+IF((O38&gt;'A4'!O50),111,0)</f>
        <v>0</v>
      </c>
      <c r="CO38" s="73">
        <f>+IF((P38&gt;'A4'!P50),111,0)</f>
        <v>0</v>
      </c>
      <c r="CP38" s="73">
        <f>+IF((Q38&gt;'A4'!Q50),111,0)</f>
        <v>0</v>
      </c>
      <c r="CQ38" s="73">
        <f>+IF((R38&gt;'A4'!R50),111,0)</f>
        <v>0</v>
      </c>
      <c r="CR38" s="73">
        <f>+IF((S38&gt;'A4'!S50),111,0)</f>
        <v>0</v>
      </c>
      <c r="CS38" s="73">
        <f>+IF((T38&gt;'A4'!T50),111,0)</f>
        <v>0</v>
      </c>
      <c r="CT38" s="73">
        <f>+IF((U38&gt;'A4'!U50),111,0)</f>
        <v>0</v>
      </c>
      <c r="CU38" s="73">
        <f>+IF((V38&gt;'A4'!V50),111,0)</f>
        <v>0</v>
      </c>
      <c r="CV38" s="73">
        <f>+IF((W38&gt;'A4'!W50),111,0)</f>
        <v>0</v>
      </c>
      <c r="CW38" s="73">
        <f>+IF((X38&gt;'A4'!X50),111,0)</f>
        <v>0</v>
      </c>
      <c r="CX38" s="73">
        <f>+IF((Y38&gt;'A4'!Y50),111,0)</f>
        <v>0</v>
      </c>
      <c r="CY38" s="73">
        <f>+IF((Z38&gt;'A4'!Z50),111,0)</f>
        <v>0</v>
      </c>
      <c r="CZ38" s="73">
        <f>+IF((AA38&gt;'A4'!AA50),111,0)</f>
        <v>0</v>
      </c>
      <c r="DA38" s="73">
        <f>+IF((AB38&gt;'A4'!AB50),111,0)</f>
        <v>0</v>
      </c>
      <c r="DB38" s="73">
        <f>+IF((AC38&gt;'A4'!AC50),111,0)</f>
        <v>0</v>
      </c>
      <c r="DC38" s="73">
        <f>+IF((AD38&gt;'A4'!AD50),111,0)</f>
        <v>0</v>
      </c>
      <c r="DD38" s="73">
        <f>+IF((AE38&gt;'A4'!AE50),111,0)</f>
        <v>0</v>
      </c>
      <c r="DE38" s="73">
        <f>+IF((AF38&gt;'A4'!AF50),111,0)</f>
        <v>0</v>
      </c>
      <c r="DF38" s="73">
        <f>+IF((AG38&gt;'A4'!AG50),111,0)</f>
        <v>0</v>
      </c>
      <c r="DG38" s="73">
        <f>+IF((AH38&gt;'A4'!AH50),111,0)</f>
        <v>0</v>
      </c>
      <c r="DH38" s="73">
        <f>+IF((AI38&gt;'A4'!AI50),111,0)</f>
        <v>0</v>
      </c>
      <c r="DI38" s="73">
        <f>+IF((AJ38&gt;'A4'!AJ50),111,0)</f>
        <v>0</v>
      </c>
      <c r="DJ38" s="73">
        <f>+IF((AK38&gt;'A4'!AK50),111,0)</f>
        <v>0</v>
      </c>
      <c r="DK38" s="73">
        <f>+IF((AL38&gt;'A4'!AL50),111,0)</f>
        <v>0</v>
      </c>
      <c r="DL38" s="73">
        <f>+IF((AM38&gt;'A4'!AM50),111,0)</f>
        <v>0</v>
      </c>
    </row>
    <row r="39" spans="2:116" s="36" customFormat="1" ht="17.100000000000001" customHeight="1">
      <c r="B39" s="499"/>
      <c r="C39" s="198" t="s">
        <v>71</v>
      </c>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2"/>
      <c r="AN39" s="362"/>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286"/>
      <c r="CA39" s="72">
        <f>SUM(D39:AN39)-'E1'!Y39-'E2'!P39-'E2'!X39-'E2'!Z39*2</f>
        <v>0</v>
      </c>
      <c r="CC39" s="73">
        <f>+IF((D39&gt;'A4'!D51),111,0)</f>
        <v>0</v>
      </c>
      <c r="CD39" s="73">
        <f>+IF((E39&gt;'A4'!E51),111,0)</f>
        <v>0</v>
      </c>
      <c r="CE39" s="73">
        <f>+IF((F39&gt;'A4'!F51),111,0)</f>
        <v>0</v>
      </c>
      <c r="CF39" s="73">
        <f>+IF((G39&gt;'A4'!G51),111,0)</f>
        <v>0</v>
      </c>
      <c r="CG39" s="73">
        <f>+IF((H39&gt;'A4'!H51),111,0)</f>
        <v>0</v>
      </c>
      <c r="CH39" s="73">
        <f>+IF((I39&gt;'A4'!I51),111,0)</f>
        <v>0</v>
      </c>
      <c r="CI39" s="73">
        <f>+IF((J39&gt;'A4'!J51),111,0)</f>
        <v>0</v>
      </c>
      <c r="CJ39" s="73">
        <f>+IF((K39&gt;'A4'!K51),111,0)</f>
        <v>0</v>
      </c>
      <c r="CK39" s="73">
        <f>+IF((L39&gt;'A4'!L51),111,0)</f>
        <v>0</v>
      </c>
      <c r="CL39" s="73">
        <f>+IF((M39&gt;'A4'!M51),111,0)</f>
        <v>0</v>
      </c>
      <c r="CM39" s="73">
        <f>+IF((N39&gt;'A4'!N51),111,0)</f>
        <v>0</v>
      </c>
      <c r="CN39" s="73">
        <f>+IF((O39&gt;'A4'!O51),111,0)</f>
        <v>0</v>
      </c>
      <c r="CO39" s="73">
        <f>+IF((P39&gt;'A4'!P51),111,0)</f>
        <v>0</v>
      </c>
      <c r="CP39" s="73">
        <f>+IF((Q39&gt;'A4'!Q51),111,0)</f>
        <v>0</v>
      </c>
      <c r="CQ39" s="73">
        <f>+IF((R39&gt;'A4'!R51),111,0)</f>
        <v>0</v>
      </c>
      <c r="CR39" s="73">
        <f>+IF((S39&gt;'A4'!S51),111,0)</f>
        <v>0</v>
      </c>
      <c r="CS39" s="73">
        <f>+IF((T39&gt;'A4'!T51),111,0)</f>
        <v>0</v>
      </c>
      <c r="CT39" s="73">
        <f>+IF((U39&gt;'A4'!U51),111,0)</f>
        <v>0</v>
      </c>
      <c r="CU39" s="73">
        <f>+IF((V39&gt;'A4'!V51),111,0)</f>
        <v>0</v>
      </c>
      <c r="CV39" s="73">
        <f>+IF((W39&gt;'A4'!W51),111,0)</f>
        <v>0</v>
      </c>
      <c r="CW39" s="73">
        <f>+IF((X39&gt;'A4'!X51),111,0)</f>
        <v>0</v>
      </c>
      <c r="CX39" s="73">
        <f>+IF((Y39&gt;'A4'!Y51),111,0)</f>
        <v>0</v>
      </c>
      <c r="CY39" s="73">
        <f>+IF((Z39&gt;'A4'!Z51),111,0)</f>
        <v>0</v>
      </c>
      <c r="CZ39" s="73">
        <f>+IF((AA39&gt;'A4'!AA51),111,0)</f>
        <v>0</v>
      </c>
      <c r="DA39" s="73">
        <f>+IF((AB39&gt;'A4'!AB51),111,0)</f>
        <v>0</v>
      </c>
      <c r="DB39" s="73">
        <f>+IF((AC39&gt;'A4'!AC51),111,0)</f>
        <v>0</v>
      </c>
      <c r="DC39" s="73">
        <f>+IF((AD39&gt;'A4'!AD51),111,0)</f>
        <v>0</v>
      </c>
      <c r="DD39" s="73">
        <f>+IF((AE39&gt;'A4'!AE51),111,0)</f>
        <v>0</v>
      </c>
      <c r="DE39" s="73">
        <f>+IF((AF39&gt;'A4'!AF51),111,0)</f>
        <v>0</v>
      </c>
      <c r="DF39" s="73">
        <f>+IF((AG39&gt;'A4'!AG51),111,0)</f>
        <v>0</v>
      </c>
      <c r="DG39" s="73">
        <f>+IF((AH39&gt;'A4'!AH51),111,0)</f>
        <v>0</v>
      </c>
      <c r="DH39" s="73">
        <f>+IF((AI39&gt;'A4'!AI51),111,0)</f>
        <v>0</v>
      </c>
      <c r="DI39" s="73">
        <f>+IF((AJ39&gt;'A4'!AJ51),111,0)</f>
        <v>0</v>
      </c>
      <c r="DJ39" s="73">
        <f>+IF((AK39&gt;'A4'!AK51),111,0)</f>
        <v>0</v>
      </c>
      <c r="DK39" s="73">
        <f>+IF((AL39&gt;'A4'!AL51),111,0)</f>
        <v>0</v>
      </c>
      <c r="DL39" s="73">
        <f>+IF((AM39&gt;'A4'!AM51),111,0)</f>
        <v>0</v>
      </c>
    </row>
    <row r="40" spans="2:116" s="36" customFormat="1" ht="30" customHeight="1">
      <c r="B40" s="499"/>
      <c r="C40" s="202" t="s">
        <v>140</v>
      </c>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6"/>
      <c r="AN40" s="362"/>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286"/>
      <c r="CA40" s="72"/>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row>
    <row r="41" spans="2:116" s="36" customFormat="1" ht="17.100000000000001" customHeight="1">
      <c r="B41" s="495"/>
      <c r="C41" s="183" t="s">
        <v>10</v>
      </c>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2"/>
      <c r="AN41" s="362"/>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285"/>
      <c r="CA41" s="72">
        <f>SUM(D41:AN41)-'E1'!Y41-'E2'!P41-'E2'!X41-'E2'!Z41*2</f>
        <v>0</v>
      </c>
      <c r="CC41" s="73">
        <f>+IF(OR((D41&gt;'A4'!D53),(D41&lt;'A4'!D54)),111,0)</f>
        <v>0</v>
      </c>
      <c r="CD41" s="73">
        <f>+IF(OR((E41&gt;'A4'!E53),(E41&lt;'A4'!E54)),111,0)</f>
        <v>0</v>
      </c>
      <c r="CE41" s="73">
        <f>+IF(OR((F41&gt;'A4'!F53),(F41&lt;'A4'!F54)),111,0)</f>
        <v>0</v>
      </c>
      <c r="CF41" s="73">
        <f>+IF(OR((G41&gt;'A4'!G53),(G41&lt;'A4'!G54)),111,0)</f>
        <v>0</v>
      </c>
      <c r="CG41" s="73">
        <f>+IF(OR((H41&gt;'A4'!H53),(H41&lt;'A4'!H54)),111,0)</f>
        <v>0</v>
      </c>
      <c r="CH41" s="73">
        <f>+IF(OR((I41&gt;'A4'!I53),(I41&lt;'A4'!I54)),111,0)</f>
        <v>0</v>
      </c>
      <c r="CI41" s="73">
        <f>+IF(OR((J41&gt;'A4'!J53),(J41&lt;'A4'!J54)),111,0)</f>
        <v>111</v>
      </c>
      <c r="CJ41" s="73">
        <f>+IF(OR((K41&gt;'A4'!K53),(K41&lt;'A4'!K54)),111,0)</f>
        <v>0</v>
      </c>
      <c r="CK41" s="73">
        <f>+IF(OR((L41&gt;'A4'!L53),(L41&lt;'A4'!L54)),111,0)</f>
        <v>111</v>
      </c>
      <c r="CL41" s="73">
        <f>+IF(OR((M41&gt;'A4'!M53),(M41&lt;'A4'!M54)),111,0)</f>
        <v>0</v>
      </c>
      <c r="CM41" s="73">
        <f>+IF(OR((N41&gt;'A4'!N53),(N41&lt;'A4'!N54)),111,0)</f>
        <v>0</v>
      </c>
      <c r="CN41" s="73">
        <f>+IF(OR((O41&gt;'A4'!O53),(O41&lt;'A4'!O54)),111,0)</f>
        <v>0</v>
      </c>
      <c r="CO41" s="73">
        <f>+IF(OR((P41&gt;'A4'!P53),(P41&lt;'A4'!P54)),111,0)</f>
        <v>111</v>
      </c>
      <c r="CP41" s="73">
        <f>+IF(OR((Q41&gt;'A4'!Q53),(Q41&lt;'A4'!Q54)),111,0)</f>
        <v>111</v>
      </c>
      <c r="CQ41" s="73">
        <f>+IF(OR((R41&gt;'A4'!R53),(R41&lt;'A4'!R54)),111,0)</f>
        <v>0</v>
      </c>
      <c r="CR41" s="73">
        <f>+IF(OR((S41&gt;'A4'!S53),(S41&lt;'A4'!S54)),111,0)</f>
        <v>0</v>
      </c>
      <c r="CS41" s="73">
        <f>+IF(OR((T41&gt;'A4'!T53),(T41&lt;'A4'!T54)),111,0)</f>
        <v>0</v>
      </c>
      <c r="CT41" s="73">
        <f>+IF(OR((U41&gt;'A4'!U53),(U41&lt;'A4'!U54)),111,0)</f>
        <v>0</v>
      </c>
      <c r="CU41" s="73">
        <f>+IF(OR((V41&gt;'A4'!V53),(V41&lt;'A4'!V54)),111,0)</f>
        <v>0</v>
      </c>
      <c r="CV41" s="73">
        <f>+IF(OR((W41&gt;'A4'!W53),(W41&lt;'A4'!W54)),111,0)</f>
        <v>0</v>
      </c>
      <c r="CW41" s="73">
        <f>+IF(OR((X41&gt;'A4'!X53),(X41&lt;'A4'!X54)),111,0)</f>
        <v>0</v>
      </c>
      <c r="CX41" s="73">
        <f>+IF(OR((Y41&gt;'A4'!Y53),(Y41&lt;'A4'!Y54)),111,0)</f>
        <v>0</v>
      </c>
      <c r="CY41" s="73">
        <f>+IF(OR((Z41&gt;'A4'!Z53),(Z41&lt;'A4'!Z54)),111,0)</f>
        <v>0</v>
      </c>
      <c r="CZ41" s="73">
        <f>+IF(OR((AA41&gt;'A4'!AA53),(AA41&lt;'A4'!AA54)),111,0)</f>
        <v>0</v>
      </c>
      <c r="DA41" s="73">
        <f>+IF(OR((AB41&gt;'A4'!AB53),(AB41&lt;'A4'!AB54)),111,0)</f>
        <v>0</v>
      </c>
      <c r="DB41" s="73">
        <f>+IF(OR((AC41&gt;'A4'!AC53),(AC41&lt;'A4'!AC54)),111,0)</f>
        <v>0</v>
      </c>
      <c r="DC41" s="73">
        <f>+IF(OR((AD41&gt;'A4'!AD53),(AD41&lt;'A4'!AD54)),111,0)</f>
        <v>0</v>
      </c>
      <c r="DD41" s="73">
        <f>+IF(OR((AE41&gt;'A4'!AE53),(AE41&lt;'A4'!AE54)),111,0)</f>
        <v>0</v>
      </c>
      <c r="DE41" s="73">
        <f>+IF(OR((AF41&gt;'A4'!AF53),(AF41&lt;'A4'!AF54)),111,0)</f>
        <v>0</v>
      </c>
      <c r="DF41" s="73">
        <f>+IF(OR((AG41&gt;'A4'!AG53),(AG41&lt;'A4'!AG54)),111,0)</f>
        <v>0</v>
      </c>
      <c r="DG41" s="73">
        <f>+IF(OR((AH41&gt;'A4'!AH53),(AH41&lt;'A4'!AH54)),111,0)</f>
        <v>0</v>
      </c>
      <c r="DH41" s="73">
        <f>+IF(OR((AI41&gt;'A4'!AI53),(AI41&lt;'A4'!AI54)),111,0)</f>
        <v>0</v>
      </c>
      <c r="DI41" s="73">
        <f>+IF(OR((AJ41&gt;'A4'!AJ53),(AJ41&lt;'A4'!AJ54)),111,0)</f>
        <v>0</v>
      </c>
      <c r="DJ41" s="73">
        <f>+IF(OR((AK41&gt;'A4'!AK53),(AK41&lt;'A4'!AK54)),111,0)</f>
        <v>0</v>
      </c>
      <c r="DK41" s="73">
        <f>+IF(OR((AL41&gt;'A4'!AL53),(AL41&lt;'A4'!AL54)),111,0)</f>
        <v>0</v>
      </c>
      <c r="DL41" s="73">
        <f>+IF(OR((AM41&gt;'A4'!AM53),(AM41&lt;'A4'!AM54)),111,0)</f>
        <v>111</v>
      </c>
    </row>
    <row r="42" spans="2:116" s="36" customFormat="1" ht="17.100000000000001" customHeight="1">
      <c r="B42" s="495"/>
      <c r="C42" s="183" t="s">
        <v>11</v>
      </c>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2"/>
      <c r="AN42" s="362"/>
      <c r="AP42" s="73">
        <f t="shared" ref="AP42:BH42" si="24">+D42-SUM(D43:D48)</f>
        <v>0</v>
      </c>
      <c r="AQ42" s="73">
        <f t="shared" si="24"/>
        <v>0</v>
      </c>
      <c r="AR42" s="73">
        <f t="shared" si="24"/>
        <v>0</v>
      </c>
      <c r="AS42" s="73">
        <f t="shared" si="24"/>
        <v>0</v>
      </c>
      <c r="AT42" s="73">
        <f t="shared" si="24"/>
        <v>0</v>
      </c>
      <c r="AU42" s="73">
        <f t="shared" si="24"/>
        <v>0</v>
      </c>
      <c r="AV42" s="73">
        <f t="shared" si="24"/>
        <v>0</v>
      </c>
      <c r="AW42" s="73">
        <f t="shared" si="24"/>
        <v>0</v>
      </c>
      <c r="AX42" s="73">
        <f t="shared" si="24"/>
        <v>0</v>
      </c>
      <c r="AY42" s="73">
        <f t="shared" si="24"/>
        <v>0</v>
      </c>
      <c r="AZ42" s="73">
        <f t="shared" si="24"/>
        <v>0</v>
      </c>
      <c r="BA42" s="73">
        <f t="shared" si="24"/>
        <v>0</v>
      </c>
      <c r="BB42" s="73">
        <f t="shared" si="24"/>
        <v>0</v>
      </c>
      <c r="BC42" s="73">
        <f t="shared" si="24"/>
        <v>0</v>
      </c>
      <c r="BD42" s="73">
        <f t="shared" si="24"/>
        <v>0</v>
      </c>
      <c r="BE42" s="73">
        <f t="shared" si="24"/>
        <v>0</v>
      </c>
      <c r="BF42" s="73">
        <f t="shared" si="24"/>
        <v>0</v>
      </c>
      <c r="BG42" s="73">
        <f t="shared" si="24"/>
        <v>0</v>
      </c>
      <c r="BH42" s="73">
        <f t="shared" si="24"/>
        <v>0</v>
      </c>
      <c r="BI42" s="73">
        <f t="shared" ref="BI42:BY42" si="25">+W42-SUM(W43:W48)</f>
        <v>0</v>
      </c>
      <c r="BJ42" s="73">
        <f t="shared" si="25"/>
        <v>0</v>
      </c>
      <c r="BK42" s="73">
        <f t="shared" si="25"/>
        <v>0</v>
      </c>
      <c r="BL42" s="73">
        <f t="shared" si="25"/>
        <v>0</v>
      </c>
      <c r="BM42" s="73">
        <f t="shared" si="25"/>
        <v>0</v>
      </c>
      <c r="BN42" s="73">
        <f t="shared" si="25"/>
        <v>0</v>
      </c>
      <c r="BO42" s="73">
        <f t="shared" si="25"/>
        <v>0</v>
      </c>
      <c r="BP42" s="73">
        <f t="shared" si="25"/>
        <v>0</v>
      </c>
      <c r="BQ42" s="73">
        <f t="shared" si="25"/>
        <v>0</v>
      </c>
      <c r="BR42" s="73">
        <f t="shared" si="25"/>
        <v>0</v>
      </c>
      <c r="BS42" s="73">
        <f t="shared" si="25"/>
        <v>0</v>
      </c>
      <c r="BT42" s="73">
        <f t="shared" si="25"/>
        <v>0</v>
      </c>
      <c r="BU42" s="73">
        <f t="shared" si="25"/>
        <v>0</v>
      </c>
      <c r="BV42" s="73">
        <f t="shared" si="25"/>
        <v>0</v>
      </c>
      <c r="BW42" s="73">
        <f t="shared" si="25"/>
        <v>0</v>
      </c>
      <c r="BX42" s="73">
        <f t="shared" si="25"/>
        <v>0</v>
      </c>
      <c r="BY42" s="73">
        <f t="shared" si="25"/>
        <v>0</v>
      </c>
      <c r="BZ42" s="285"/>
      <c r="CA42" s="72">
        <f>SUM(D42:AN42)-'E1'!Y42-'E2'!P42-'E2'!X42-'E2'!Z42*2</f>
        <v>0</v>
      </c>
      <c r="CC42" s="73">
        <f>+IF(OR((D42&gt;'A4'!D56),(D42&lt;'A4'!D57)),111,0)</f>
        <v>0</v>
      </c>
      <c r="CD42" s="73">
        <f>+IF(OR((E42&gt;'A4'!E56),(E42&lt;'A4'!E57)),111,0)</f>
        <v>0</v>
      </c>
      <c r="CE42" s="73">
        <f>+IF(OR((F42&gt;'A4'!F56),(F42&lt;'A4'!F57)),111,0)</f>
        <v>0</v>
      </c>
      <c r="CF42" s="73">
        <f>+IF(OR((G42&gt;'A4'!G56),(G42&lt;'A4'!G57)),111,0)</f>
        <v>0</v>
      </c>
      <c r="CG42" s="73">
        <f>+IF(OR((H42&gt;'A4'!H56),(H42&lt;'A4'!H57)),111,0)</f>
        <v>0</v>
      </c>
      <c r="CH42" s="73">
        <f>+IF(OR((I42&gt;'A4'!I56),(I42&lt;'A4'!I57)),111,0)</f>
        <v>0</v>
      </c>
      <c r="CI42" s="73">
        <f>+IF(OR((J42&gt;'A4'!J56),(J42&lt;'A4'!J57)),111,0)</f>
        <v>0</v>
      </c>
      <c r="CJ42" s="73">
        <f>+IF(OR((K42&gt;'A4'!K56),(K42&lt;'A4'!K57)),111,0)</f>
        <v>0</v>
      </c>
      <c r="CK42" s="73">
        <f>+IF(OR((L42&gt;'A4'!L56),(L42&lt;'A4'!L57)),111,0)</f>
        <v>111</v>
      </c>
      <c r="CL42" s="73">
        <f>+IF(OR((M42&gt;'A4'!M56),(M42&lt;'A4'!M57)),111,0)</f>
        <v>0</v>
      </c>
      <c r="CM42" s="73">
        <f>+IF(OR((N42&gt;'A4'!N56),(N42&lt;'A4'!N57)),111,0)</f>
        <v>0</v>
      </c>
      <c r="CN42" s="73">
        <f>+IF(OR((O42&gt;'A4'!O56),(O42&lt;'A4'!O57)),111,0)</f>
        <v>0</v>
      </c>
      <c r="CO42" s="73">
        <f>+IF(OR((P42&gt;'A4'!P56),(P42&lt;'A4'!P57)),111,0)</f>
        <v>0</v>
      </c>
      <c r="CP42" s="73">
        <f>+IF(OR((Q42&gt;'A4'!Q56),(Q42&lt;'A4'!Q57)),111,0)</f>
        <v>111</v>
      </c>
      <c r="CQ42" s="73">
        <f>+IF(OR((R42&gt;'A4'!R56),(R42&lt;'A4'!R57)),111,0)</f>
        <v>0</v>
      </c>
      <c r="CR42" s="73">
        <f>+IF(OR((S42&gt;'A4'!S56),(S42&lt;'A4'!S57)),111,0)</f>
        <v>0</v>
      </c>
      <c r="CS42" s="73">
        <f>+IF(OR((T42&gt;'A4'!T56),(T42&lt;'A4'!T57)),111,0)</f>
        <v>0</v>
      </c>
      <c r="CT42" s="73">
        <f>+IF(OR((U42&gt;'A4'!U56),(U42&lt;'A4'!U57)),111,0)</f>
        <v>0</v>
      </c>
      <c r="CU42" s="73">
        <f>+IF(OR((V42&gt;'A4'!V56),(V42&lt;'A4'!V57)),111,0)</f>
        <v>0</v>
      </c>
      <c r="CV42" s="73">
        <f>+IF(OR((W42&gt;'A4'!W56),(W42&lt;'A4'!W57)),111,0)</f>
        <v>0</v>
      </c>
      <c r="CW42" s="73">
        <f>+IF(OR((X42&gt;'A4'!X56),(X42&lt;'A4'!X57)),111,0)</f>
        <v>0</v>
      </c>
      <c r="CX42" s="73">
        <f>+IF(OR((Y42&gt;'A4'!Y56),(Y42&lt;'A4'!Y57)),111,0)</f>
        <v>0</v>
      </c>
      <c r="CY42" s="73">
        <f>+IF(OR((Z42&gt;'A4'!Z56),(Z42&lt;'A4'!Z57)),111,0)</f>
        <v>0</v>
      </c>
      <c r="CZ42" s="73">
        <f>+IF(OR((AA42&gt;'A4'!AA56),(AA42&lt;'A4'!AA57)),111,0)</f>
        <v>0</v>
      </c>
      <c r="DA42" s="73">
        <f>+IF(OR((AB42&gt;'A4'!AB56),(AB42&lt;'A4'!AB57)),111,0)</f>
        <v>0</v>
      </c>
      <c r="DB42" s="73">
        <f>+IF(OR((AC42&gt;'A4'!AC56),(AC42&lt;'A4'!AC57)),111,0)</f>
        <v>0</v>
      </c>
      <c r="DC42" s="73">
        <f>+IF(OR((AD42&gt;'A4'!AD56),(AD42&lt;'A4'!AD57)),111,0)</f>
        <v>0</v>
      </c>
      <c r="DD42" s="73">
        <f>+IF(OR((AE42&gt;'A4'!AE56),(AE42&lt;'A4'!AE57)),111,0)</f>
        <v>0</v>
      </c>
      <c r="DE42" s="73">
        <f>+IF(OR((AF42&gt;'A4'!AF56),(AF42&lt;'A4'!AF57)),111,0)</f>
        <v>0</v>
      </c>
      <c r="DF42" s="73">
        <f>+IF(OR((AG42&gt;'A4'!AG56),(AG42&lt;'A4'!AG57)),111,0)</f>
        <v>0</v>
      </c>
      <c r="DG42" s="73">
        <f>+IF(OR((AH42&gt;'A4'!AH56),(AH42&lt;'A4'!AH57)),111,0)</f>
        <v>0</v>
      </c>
      <c r="DH42" s="73">
        <f>+IF(OR((AI42&gt;'A4'!AI56),(AI42&lt;'A4'!AI57)),111,0)</f>
        <v>0</v>
      </c>
      <c r="DI42" s="73">
        <f>+IF(OR((AJ42&gt;'A4'!AJ56),(AJ42&lt;'A4'!AJ57)),111,0)</f>
        <v>0</v>
      </c>
      <c r="DJ42" s="73">
        <f>+IF(OR((AK42&gt;'A4'!AK56),(AK42&lt;'A4'!AK57)),111,0)</f>
        <v>0</v>
      </c>
      <c r="DK42" s="73">
        <f>+IF(OR((AL42&gt;'A4'!AL56),(AL42&lt;'A4'!AL57)),111,0)</f>
        <v>0</v>
      </c>
      <c r="DL42" s="73">
        <f>+IF(OR((AM42&gt;'A4'!AM56),(AM42&lt;'A4'!AM57)),111,0)</f>
        <v>0</v>
      </c>
    </row>
    <row r="43" spans="2:116" s="40" customFormat="1" ht="17.100000000000001" customHeight="1">
      <c r="B43" s="446"/>
      <c r="C43" s="447" t="s">
        <v>105</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43"/>
      <c r="AN43" s="361"/>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39"/>
      <c r="CA43" s="75">
        <f>SUM(D43:AN43)-'E1'!Y43-'E2'!P43-'E2'!X43-'E2'!Z43*2</f>
        <v>0</v>
      </c>
      <c r="CC43" s="75">
        <f>+IF((D43&gt;'A4'!D59),111,0)</f>
        <v>0</v>
      </c>
      <c r="CD43" s="75">
        <f>+IF((E43&gt;'A4'!E59),111,0)</f>
        <v>0</v>
      </c>
      <c r="CE43" s="75">
        <f>+IF((F43&gt;'A4'!F59),111,0)</f>
        <v>0</v>
      </c>
      <c r="CF43" s="75">
        <f>+IF((G43&gt;'A4'!G59),111,0)</f>
        <v>0</v>
      </c>
      <c r="CG43" s="75">
        <f>+IF((H43&gt;'A4'!H59),111,0)</f>
        <v>0</v>
      </c>
      <c r="CH43" s="75">
        <f>+IF((I43&gt;'A4'!I59),111,0)</f>
        <v>0</v>
      </c>
      <c r="CI43" s="75">
        <f>+IF((J43&gt;'A4'!J59),111,0)</f>
        <v>0</v>
      </c>
      <c r="CJ43" s="75">
        <f>+IF((K43&gt;'A4'!K59),111,0)</f>
        <v>0</v>
      </c>
      <c r="CK43" s="75">
        <f>+IF((L43&gt;'A4'!L59),111,0)</f>
        <v>0</v>
      </c>
      <c r="CL43" s="75">
        <f>+IF((M43&gt;'A4'!M59),111,0)</f>
        <v>0</v>
      </c>
      <c r="CM43" s="75">
        <f>+IF((N43&gt;'A4'!N59),111,0)</f>
        <v>0</v>
      </c>
      <c r="CN43" s="75">
        <f>+IF((O43&gt;'A4'!O59),111,0)</f>
        <v>0</v>
      </c>
      <c r="CO43" s="75">
        <f>+IF((P43&gt;'A4'!P59),111,0)</f>
        <v>0</v>
      </c>
      <c r="CP43" s="75">
        <f>+IF((Q43&gt;'A4'!Q59),111,0)</f>
        <v>0</v>
      </c>
      <c r="CQ43" s="75">
        <f>+IF((R43&gt;'A4'!R59),111,0)</f>
        <v>0</v>
      </c>
      <c r="CR43" s="75">
        <f>+IF((S43&gt;'A4'!S59),111,0)</f>
        <v>0</v>
      </c>
      <c r="CS43" s="75">
        <f>+IF((T43&gt;'A4'!T59),111,0)</f>
        <v>0</v>
      </c>
      <c r="CT43" s="75">
        <f>+IF((U43&gt;'A4'!U59),111,0)</f>
        <v>0</v>
      </c>
      <c r="CU43" s="75">
        <f>+IF((V43&gt;'A4'!V59),111,0)</f>
        <v>0</v>
      </c>
      <c r="CV43" s="75">
        <f>+IF((W43&gt;'A4'!W59),111,0)</f>
        <v>0</v>
      </c>
      <c r="CW43" s="75">
        <f>+IF((X43&gt;'A4'!X59),111,0)</f>
        <v>0</v>
      </c>
      <c r="CX43" s="75">
        <f>+IF((Y43&gt;'A4'!Y59),111,0)</f>
        <v>0</v>
      </c>
      <c r="CY43" s="75">
        <f>+IF((Z43&gt;'A4'!Z59),111,0)</f>
        <v>0</v>
      </c>
      <c r="CZ43" s="75">
        <f>+IF((AA43&gt;'A4'!AA59),111,0)</f>
        <v>0</v>
      </c>
      <c r="DA43" s="75">
        <f>+IF((AB43&gt;'A4'!AB59),111,0)</f>
        <v>0</v>
      </c>
      <c r="DB43" s="75">
        <f>+IF((AC43&gt;'A4'!AC59),111,0)</f>
        <v>0</v>
      </c>
      <c r="DC43" s="75">
        <f>+IF((AD43&gt;'A4'!AD59),111,0)</f>
        <v>0</v>
      </c>
      <c r="DD43" s="75">
        <f>+IF((AE43&gt;'A4'!AE59),111,0)</f>
        <v>0</v>
      </c>
      <c r="DE43" s="75">
        <f>+IF((AF43&gt;'A4'!AF59),111,0)</f>
        <v>0</v>
      </c>
      <c r="DF43" s="75">
        <f>+IF((AG43&gt;'A4'!AG59),111,0)</f>
        <v>0</v>
      </c>
      <c r="DG43" s="75">
        <f>+IF((AH43&gt;'A4'!AH59),111,0)</f>
        <v>0</v>
      </c>
      <c r="DH43" s="75">
        <f>+IF((AI43&gt;'A4'!AI59),111,0)</f>
        <v>0</v>
      </c>
      <c r="DI43" s="75">
        <f>+IF((AJ43&gt;'A4'!AJ59),111,0)</f>
        <v>0</v>
      </c>
      <c r="DJ43" s="75">
        <f>+IF((AK43&gt;'A4'!AK59),111,0)</f>
        <v>0</v>
      </c>
      <c r="DK43" s="75">
        <f>+IF((AL43&gt;'A4'!AL59),111,0)</f>
        <v>0</v>
      </c>
      <c r="DL43" s="75">
        <f>+IF((AM43&gt;'A4'!AM59),111,0)</f>
        <v>0</v>
      </c>
    </row>
    <row r="44" spans="2:116" s="36" customFormat="1" ht="17.100000000000001" customHeight="1">
      <c r="B44" s="445"/>
      <c r="C44" s="198" t="s">
        <v>75</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31"/>
      <c r="AN44" s="362"/>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35"/>
      <c r="CA44" s="75">
        <f>SUM(D44:AN44)-'E1'!Y44-'E2'!P44-'E2'!X44-'E2'!Z44*2</f>
        <v>0</v>
      </c>
      <c r="CC44" s="73">
        <f>+IF((D44&gt;'A4'!D60),111,0)</f>
        <v>0</v>
      </c>
      <c r="CD44" s="73">
        <f>+IF((E44&gt;'A4'!E60),111,0)</f>
        <v>0</v>
      </c>
      <c r="CE44" s="73">
        <f>+IF((F44&gt;'A4'!F60),111,0)</f>
        <v>0</v>
      </c>
      <c r="CF44" s="73">
        <f>+IF((G44&gt;'A4'!G60),111,0)</f>
        <v>0</v>
      </c>
      <c r="CG44" s="73">
        <f>+IF((H44&gt;'A4'!H60),111,0)</f>
        <v>0</v>
      </c>
      <c r="CH44" s="73">
        <f>+IF((I44&gt;'A4'!I60),111,0)</f>
        <v>0</v>
      </c>
      <c r="CI44" s="73">
        <f>+IF((J44&gt;'A4'!J60),111,0)</f>
        <v>0</v>
      </c>
      <c r="CJ44" s="73">
        <f>+IF((K44&gt;'A4'!K60),111,0)</f>
        <v>0</v>
      </c>
      <c r="CK44" s="73">
        <f>+IF((L44&gt;'A4'!L60),111,0)</f>
        <v>0</v>
      </c>
      <c r="CL44" s="73">
        <f>+IF((M44&gt;'A4'!M60),111,0)</f>
        <v>0</v>
      </c>
      <c r="CM44" s="73">
        <f>+IF((N44&gt;'A4'!N60),111,0)</f>
        <v>0</v>
      </c>
      <c r="CN44" s="73">
        <f>+IF((O44&gt;'A4'!O60),111,0)</f>
        <v>0</v>
      </c>
      <c r="CO44" s="73">
        <f>+IF((P44&gt;'A4'!P60),111,0)</f>
        <v>0</v>
      </c>
      <c r="CP44" s="73">
        <f>+IF((Q44&gt;'A4'!Q60),111,0)</f>
        <v>0</v>
      </c>
      <c r="CQ44" s="73">
        <f>+IF((R44&gt;'A4'!R60),111,0)</f>
        <v>0</v>
      </c>
      <c r="CR44" s="73">
        <f>+IF((S44&gt;'A4'!S60),111,0)</f>
        <v>0</v>
      </c>
      <c r="CS44" s="73">
        <f>+IF((T44&gt;'A4'!T60),111,0)</f>
        <v>0</v>
      </c>
      <c r="CT44" s="73">
        <f>+IF((U44&gt;'A4'!U60),111,0)</f>
        <v>0</v>
      </c>
      <c r="CU44" s="73">
        <f>+IF((V44&gt;'A4'!V60),111,0)</f>
        <v>0</v>
      </c>
      <c r="CV44" s="73">
        <f>+IF((W44&gt;'A4'!W60),111,0)</f>
        <v>0</v>
      </c>
      <c r="CW44" s="73">
        <f>+IF((X44&gt;'A4'!X60),111,0)</f>
        <v>0</v>
      </c>
      <c r="CX44" s="73">
        <f>+IF((Y44&gt;'A4'!Y60),111,0)</f>
        <v>0</v>
      </c>
      <c r="CY44" s="73">
        <f>+IF((Z44&gt;'A4'!Z60),111,0)</f>
        <v>0</v>
      </c>
      <c r="CZ44" s="73">
        <f>+IF((AA44&gt;'A4'!AA60),111,0)</f>
        <v>0</v>
      </c>
      <c r="DA44" s="73">
        <f>+IF((AB44&gt;'A4'!AB60),111,0)</f>
        <v>0</v>
      </c>
      <c r="DB44" s="73">
        <f>+IF((AC44&gt;'A4'!AC60),111,0)</f>
        <v>0</v>
      </c>
      <c r="DC44" s="73">
        <f>+IF((AD44&gt;'A4'!AD60),111,0)</f>
        <v>0</v>
      </c>
      <c r="DD44" s="73">
        <f>+IF((AE44&gt;'A4'!AE60),111,0)</f>
        <v>0</v>
      </c>
      <c r="DE44" s="73">
        <f>+IF((AF44&gt;'A4'!AF60),111,0)</f>
        <v>0</v>
      </c>
      <c r="DF44" s="73">
        <f>+IF((AG44&gt;'A4'!AG60),111,0)</f>
        <v>0</v>
      </c>
      <c r="DG44" s="73">
        <f>+IF((AH44&gt;'A4'!AH60),111,0)</f>
        <v>0</v>
      </c>
      <c r="DH44" s="73">
        <f>+IF((AI44&gt;'A4'!AI60),111,0)</f>
        <v>0</v>
      </c>
      <c r="DI44" s="73">
        <f>+IF((AJ44&gt;'A4'!AJ60),111,0)</f>
        <v>0</v>
      </c>
      <c r="DJ44" s="73">
        <f>+IF((AK44&gt;'A4'!AK60),111,0)</f>
        <v>0</v>
      </c>
      <c r="DK44" s="73">
        <f>+IF((AL44&gt;'A4'!AL60),111,0)</f>
        <v>0</v>
      </c>
      <c r="DL44" s="73">
        <f>+IF((AM44&gt;'A4'!AM60),111,0)</f>
        <v>0</v>
      </c>
    </row>
    <row r="45" spans="2:116" s="36" customFormat="1" ht="17.100000000000001" customHeight="1">
      <c r="B45" s="445"/>
      <c r="C45" s="198" t="s">
        <v>190</v>
      </c>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31"/>
      <c r="AN45" s="362"/>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35"/>
      <c r="CA45" s="75">
        <f>SUM(D45:AN45)-'E1'!Y45-'E2'!P45-'E2'!X45-'E2'!Z45*2</f>
        <v>0</v>
      </c>
      <c r="CC45" s="73">
        <f>+IF((D45&gt;'A4'!D61),111,0)</f>
        <v>0</v>
      </c>
      <c r="CD45" s="73">
        <f>+IF((E45&gt;'A4'!E61),111,0)</f>
        <v>0</v>
      </c>
      <c r="CE45" s="73">
        <f>+IF((F45&gt;'A4'!F61),111,0)</f>
        <v>0</v>
      </c>
      <c r="CF45" s="73">
        <f>+IF((G45&gt;'A4'!G61),111,0)</f>
        <v>0</v>
      </c>
      <c r="CG45" s="73">
        <f>+IF((H45&gt;'A4'!H61),111,0)</f>
        <v>0</v>
      </c>
      <c r="CH45" s="73">
        <f>+IF((I45&gt;'A4'!I61),111,0)</f>
        <v>0</v>
      </c>
      <c r="CI45" s="73">
        <f>+IF((J45&gt;'A4'!J61),111,0)</f>
        <v>0</v>
      </c>
      <c r="CJ45" s="73">
        <f>+IF((K45&gt;'A4'!K61),111,0)</f>
        <v>0</v>
      </c>
      <c r="CK45" s="73">
        <f>+IF((L45&gt;'A4'!L61),111,0)</f>
        <v>0</v>
      </c>
      <c r="CL45" s="73">
        <f>+IF((M45&gt;'A4'!M61),111,0)</f>
        <v>0</v>
      </c>
      <c r="CM45" s="73">
        <f>+IF((N45&gt;'A4'!N61),111,0)</f>
        <v>0</v>
      </c>
      <c r="CN45" s="73">
        <f>+IF((O45&gt;'A4'!O61),111,0)</f>
        <v>0</v>
      </c>
      <c r="CO45" s="73">
        <f>+IF((P45&gt;'A4'!P61),111,0)</f>
        <v>0</v>
      </c>
      <c r="CP45" s="73">
        <f>+IF((Q45&gt;'A4'!Q61),111,0)</f>
        <v>0</v>
      </c>
      <c r="CQ45" s="73">
        <f>+IF((R45&gt;'A4'!R61),111,0)</f>
        <v>0</v>
      </c>
      <c r="CR45" s="73">
        <f>+IF((S45&gt;'A4'!S61),111,0)</f>
        <v>0</v>
      </c>
      <c r="CS45" s="73">
        <f>+IF((T45&gt;'A4'!T61),111,0)</f>
        <v>0</v>
      </c>
      <c r="CT45" s="73">
        <f>+IF((U45&gt;'A4'!U61),111,0)</f>
        <v>0</v>
      </c>
      <c r="CU45" s="73">
        <f>+IF((V45&gt;'A4'!V61),111,0)</f>
        <v>0</v>
      </c>
      <c r="CV45" s="73">
        <f>+IF((W45&gt;'A4'!W61),111,0)</f>
        <v>0</v>
      </c>
      <c r="CW45" s="73">
        <f>+IF((X45&gt;'A4'!X61),111,0)</f>
        <v>0</v>
      </c>
      <c r="CX45" s="73">
        <f>+IF((Y45&gt;'A4'!Y61),111,0)</f>
        <v>0</v>
      </c>
      <c r="CY45" s="73">
        <f>+IF((Z45&gt;'A4'!Z61),111,0)</f>
        <v>0</v>
      </c>
      <c r="CZ45" s="73">
        <f>+IF((AA45&gt;'A4'!AA61),111,0)</f>
        <v>0</v>
      </c>
      <c r="DA45" s="73">
        <f>+IF((AB45&gt;'A4'!AB61),111,0)</f>
        <v>0</v>
      </c>
      <c r="DB45" s="73">
        <f>+IF((AC45&gt;'A4'!AC61),111,0)</f>
        <v>0</v>
      </c>
      <c r="DC45" s="73">
        <f>+IF((AD45&gt;'A4'!AD61),111,0)</f>
        <v>0</v>
      </c>
      <c r="DD45" s="73">
        <f>+IF((AE45&gt;'A4'!AE61),111,0)</f>
        <v>0</v>
      </c>
      <c r="DE45" s="73">
        <f>+IF((AF45&gt;'A4'!AF61),111,0)</f>
        <v>0</v>
      </c>
      <c r="DF45" s="73">
        <f>+IF((AG45&gt;'A4'!AG61),111,0)</f>
        <v>0</v>
      </c>
      <c r="DG45" s="73">
        <f>+IF((AH45&gt;'A4'!AH61),111,0)</f>
        <v>0</v>
      </c>
      <c r="DH45" s="73">
        <f>+IF((AI45&gt;'A4'!AI61),111,0)</f>
        <v>0</v>
      </c>
      <c r="DI45" s="73">
        <f>+IF((AJ45&gt;'A4'!AJ61),111,0)</f>
        <v>0</v>
      </c>
      <c r="DJ45" s="73">
        <f>+IF((AK45&gt;'A4'!AK61),111,0)</f>
        <v>0</v>
      </c>
      <c r="DK45" s="73">
        <f>+IF((AL45&gt;'A4'!AL61),111,0)</f>
        <v>0</v>
      </c>
      <c r="DL45" s="73">
        <f>+IF((AM45&gt;'A4'!AM61),111,0)</f>
        <v>0</v>
      </c>
    </row>
    <row r="46" spans="2:116" s="36" customFormat="1" ht="17.100000000000001" customHeight="1">
      <c r="B46" s="445"/>
      <c r="C46" s="198" t="s">
        <v>106</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31"/>
      <c r="AN46" s="362"/>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35"/>
      <c r="CA46" s="75">
        <f>SUM(D46:AN46)-'E1'!Y46-'E2'!P46-'E2'!X46-'E2'!Z46*2</f>
        <v>0</v>
      </c>
      <c r="CC46" s="73">
        <f>+IF((D46&gt;'A4'!D62),111,0)</f>
        <v>0</v>
      </c>
      <c r="CD46" s="73">
        <f>+IF((E46&gt;'A4'!E62),111,0)</f>
        <v>0</v>
      </c>
      <c r="CE46" s="73">
        <f>+IF((F46&gt;'A4'!F62),111,0)</f>
        <v>0</v>
      </c>
      <c r="CF46" s="73">
        <f>+IF((G46&gt;'A4'!G62),111,0)</f>
        <v>0</v>
      </c>
      <c r="CG46" s="73">
        <f>+IF((H46&gt;'A4'!H62),111,0)</f>
        <v>0</v>
      </c>
      <c r="CH46" s="73">
        <f>+IF((I46&gt;'A4'!I62),111,0)</f>
        <v>0</v>
      </c>
      <c r="CI46" s="73">
        <f>+IF((J46&gt;'A4'!J62),111,0)</f>
        <v>0</v>
      </c>
      <c r="CJ46" s="73">
        <f>+IF((K46&gt;'A4'!K62),111,0)</f>
        <v>0</v>
      </c>
      <c r="CK46" s="73">
        <f>+IF((L46&gt;'A4'!L62),111,0)</f>
        <v>0</v>
      </c>
      <c r="CL46" s="73">
        <f>+IF((M46&gt;'A4'!M62),111,0)</f>
        <v>0</v>
      </c>
      <c r="CM46" s="73">
        <f>+IF((N46&gt;'A4'!N62),111,0)</f>
        <v>0</v>
      </c>
      <c r="CN46" s="73">
        <f>+IF((O46&gt;'A4'!O62),111,0)</f>
        <v>0</v>
      </c>
      <c r="CO46" s="73">
        <f>+IF((P46&gt;'A4'!P62),111,0)</f>
        <v>0</v>
      </c>
      <c r="CP46" s="73">
        <f>+IF((Q46&gt;'A4'!Q62),111,0)</f>
        <v>0</v>
      </c>
      <c r="CQ46" s="73">
        <f>+IF((R46&gt;'A4'!R62),111,0)</f>
        <v>0</v>
      </c>
      <c r="CR46" s="73">
        <f>+IF((S46&gt;'A4'!S62),111,0)</f>
        <v>0</v>
      </c>
      <c r="CS46" s="73">
        <f>+IF((T46&gt;'A4'!T62),111,0)</f>
        <v>0</v>
      </c>
      <c r="CT46" s="73">
        <f>+IF((U46&gt;'A4'!U62),111,0)</f>
        <v>0</v>
      </c>
      <c r="CU46" s="73">
        <f>+IF((V46&gt;'A4'!V62),111,0)</f>
        <v>0</v>
      </c>
      <c r="CV46" s="73">
        <f>+IF((W46&gt;'A4'!W62),111,0)</f>
        <v>0</v>
      </c>
      <c r="CW46" s="73">
        <f>+IF((X46&gt;'A4'!X62),111,0)</f>
        <v>0</v>
      </c>
      <c r="CX46" s="73">
        <f>+IF((Y46&gt;'A4'!Y62),111,0)</f>
        <v>0</v>
      </c>
      <c r="CY46" s="73">
        <f>+IF((Z46&gt;'A4'!Z62),111,0)</f>
        <v>0</v>
      </c>
      <c r="CZ46" s="73">
        <f>+IF((AA46&gt;'A4'!AA62),111,0)</f>
        <v>0</v>
      </c>
      <c r="DA46" s="73">
        <f>+IF((AB46&gt;'A4'!AB62),111,0)</f>
        <v>0</v>
      </c>
      <c r="DB46" s="73">
        <f>+IF((AC46&gt;'A4'!AC62),111,0)</f>
        <v>0</v>
      </c>
      <c r="DC46" s="73">
        <f>+IF((AD46&gt;'A4'!AD62),111,0)</f>
        <v>0</v>
      </c>
      <c r="DD46" s="73">
        <f>+IF((AE46&gt;'A4'!AE62),111,0)</f>
        <v>0</v>
      </c>
      <c r="DE46" s="73">
        <f>+IF((AF46&gt;'A4'!AF62),111,0)</f>
        <v>0</v>
      </c>
      <c r="DF46" s="73">
        <f>+IF((AG46&gt;'A4'!AG62),111,0)</f>
        <v>0</v>
      </c>
      <c r="DG46" s="73">
        <f>+IF((AH46&gt;'A4'!AH62),111,0)</f>
        <v>0</v>
      </c>
      <c r="DH46" s="73">
        <f>+IF((AI46&gt;'A4'!AI62),111,0)</f>
        <v>0</v>
      </c>
      <c r="DI46" s="73">
        <f>+IF((AJ46&gt;'A4'!AJ62),111,0)</f>
        <v>0</v>
      </c>
      <c r="DJ46" s="73">
        <f>+IF((AK46&gt;'A4'!AK62),111,0)</f>
        <v>0</v>
      </c>
      <c r="DK46" s="73">
        <f>+IF((AL46&gt;'A4'!AL62),111,0)</f>
        <v>0</v>
      </c>
      <c r="DL46" s="73">
        <f>+IF((AM46&gt;'A4'!AM62),111,0)</f>
        <v>0</v>
      </c>
    </row>
    <row r="47" spans="2:116" s="36" customFormat="1" ht="17.100000000000001" customHeight="1">
      <c r="B47" s="445"/>
      <c r="C47" s="451" t="s">
        <v>53</v>
      </c>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31"/>
      <c r="AN47" s="362"/>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35"/>
      <c r="CA47" s="75">
        <f>SUM(D47:AN47)-'E1'!Y47-'E2'!P47-'E2'!X47-'E2'!Z47*2</f>
        <v>0</v>
      </c>
      <c r="CC47" s="73">
        <f>+IF((D47&gt;'A4'!D63),111,0)</f>
        <v>0</v>
      </c>
      <c r="CD47" s="73">
        <f>+IF((E47&gt;'A4'!E63),111,0)</f>
        <v>0</v>
      </c>
      <c r="CE47" s="73">
        <f>+IF((F47&gt;'A4'!F63),111,0)</f>
        <v>0</v>
      </c>
      <c r="CF47" s="73">
        <f>+IF((G47&gt;'A4'!G63),111,0)</f>
        <v>0</v>
      </c>
      <c r="CG47" s="73">
        <f>+IF((H47&gt;'A4'!H63),111,0)</f>
        <v>0</v>
      </c>
      <c r="CH47" s="73">
        <f>+IF((I47&gt;'A4'!I63),111,0)</f>
        <v>0</v>
      </c>
      <c r="CI47" s="73">
        <f>+IF((J47&gt;'A4'!J63),111,0)</f>
        <v>0</v>
      </c>
      <c r="CJ47" s="73">
        <f>+IF((K47&gt;'A4'!K63),111,0)</f>
        <v>0</v>
      </c>
      <c r="CK47" s="73">
        <f>+IF((L47&gt;'A4'!L63),111,0)</f>
        <v>0</v>
      </c>
      <c r="CL47" s="73">
        <f>+IF((M47&gt;'A4'!M63),111,0)</f>
        <v>0</v>
      </c>
      <c r="CM47" s="73">
        <f>+IF((N47&gt;'A4'!N63),111,0)</f>
        <v>0</v>
      </c>
      <c r="CN47" s="73">
        <f>+IF((O47&gt;'A4'!O63),111,0)</f>
        <v>0</v>
      </c>
      <c r="CO47" s="73">
        <f>+IF((P47&gt;'A4'!P63),111,0)</f>
        <v>0</v>
      </c>
      <c r="CP47" s="73">
        <f>+IF((Q47&gt;'A4'!Q63),111,0)</f>
        <v>0</v>
      </c>
      <c r="CQ47" s="73">
        <f>+IF((R47&gt;'A4'!R63),111,0)</f>
        <v>0</v>
      </c>
      <c r="CR47" s="73">
        <f>+IF((S47&gt;'A4'!S63),111,0)</f>
        <v>0</v>
      </c>
      <c r="CS47" s="73">
        <f>+IF((T47&gt;'A4'!T63),111,0)</f>
        <v>0</v>
      </c>
      <c r="CT47" s="73">
        <f>+IF((U47&gt;'A4'!U63),111,0)</f>
        <v>0</v>
      </c>
      <c r="CU47" s="73">
        <f>+IF((V47&gt;'A4'!V63),111,0)</f>
        <v>0</v>
      </c>
      <c r="CV47" s="73">
        <f>+IF((W47&gt;'A4'!W63),111,0)</f>
        <v>0</v>
      </c>
      <c r="CW47" s="73">
        <f>+IF((X47&gt;'A4'!X63),111,0)</f>
        <v>0</v>
      </c>
      <c r="CX47" s="73">
        <f>+IF((Y47&gt;'A4'!Y63),111,0)</f>
        <v>0</v>
      </c>
      <c r="CY47" s="73">
        <f>+IF((Z47&gt;'A4'!Z63),111,0)</f>
        <v>0</v>
      </c>
      <c r="CZ47" s="73">
        <f>+IF((AA47&gt;'A4'!AA63),111,0)</f>
        <v>0</v>
      </c>
      <c r="DA47" s="73">
        <f>+IF((AB47&gt;'A4'!AB63),111,0)</f>
        <v>0</v>
      </c>
      <c r="DB47" s="73">
        <f>+IF((AC47&gt;'A4'!AC63),111,0)</f>
        <v>0</v>
      </c>
      <c r="DC47" s="73">
        <f>+IF((AD47&gt;'A4'!AD63),111,0)</f>
        <v>0</v>
      </c>
      <c r="DD47" s="73">
        <f>+IF((AE47&gt;'A4'!AE63),111,0)</f>
        <v>0</v>
      </c>
      <c r="DE47" s="73">
        <f>+IF((AF47&gt;'A4'!AF63),111,0)</f>
        <v>0</v>
      </c>
      <c r="DF47" s="73">
        <f>+IF((AG47&gt;'A4'!AG63),111,0)</f>
        <v>0</v>
      </c>
      <c r="DG47" s="73">
        <f>+IF((AH47&gt;'A4'!AH63),111,0)</f>
        <v>0</v>
      </c>
      <c r="DH47" s="73">
        <f>+IF((AI47&gt;'A4'!AI63),111,0)</f>
        <v>0</v>
      </c>
      <c r="DI47" s="73">
        <f>+IF((AJ47&gt;'A4'!AJ63),111,0)</f>
        <v>0</v>
      </c>
      <c r="DJ47" s="73">
        <f>+IF((AK47&gt;'A4'!AK63),111,0)</f>
        <v>0</v>
      </c>
      <c r="DK47" s="73">
        <f>+IF((AL47&gt;'A4'!AL63),111,0)</f>
        <v>0</v>
      </c>
      <c r="DL47" s="73">
        <f>+IF((AM47&gt;'A4'!AM63),111,0)</f>
        <v>0</v>
      </c>
    </row>
    <row r="48" spans="2:116" s="36" customFormat="1" ht="17.100000000000001" customHeight="1">
      <c r="B48" s="445"/>
      <c r="C48" s="448" t="s">
        <v>162</v>
      </c>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31"/>
      <c r="AN48" s="362"/>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35"/>
      <c r="CA48" s="75">
        <f>SUM(D48:AN48)-'E1'!Y48-'E2'!P48-'E2'!X48-'E2'!Z48*2</f>
        <v>0</v>
      </c>
      <c r="CC48" s="73">
        <f>+IF((D48&gt;'A4'!D64),111,0)</f>
        <v>0</v>
      </c>
      <c r="CD48" s="73">
        <f>+IF((E48&gt;'A4'!E64),111,0)</f>
        <v>0</v>
      </c>
      <c r="CE48" s="73">
        <f>+IF((F48&gt;'A4'!F64),111,0)</f>
        <v>0</v>
      </c>
      <c r="CF48" s="73">
        <f>+IF((G48&gt;'A4'!G64),111,0)</f>
        <v>0</v>
      </c>
      <c r="CG48" s="73">
        <f>+IF((H48&gt;'A4'!H64),111,0)</f>
        <v>0</v>
      </c>
      <c r="CH48" s="73">
        <f>+IF((I48&gt;'A4'!I64),111,0)</f>
        <v>0</v>
      </c>
      <c r="CI48" s="73">
        <f>+IF((J48&gt;'A4'!J64),111,0)</f>
        <v>0</v>
      </c>
      <c r="CJ48" s="73">
        <f>+IF((K48&gt;'A4'!K64),111,0)</f>
        <v>0</v>
      </c>
      <c r="CK48" s="73">
        <f>+IF((L48&gt;'A4'!L64),111,0)</f>
        <v>0</v>
      </c>
      <c r="CL48" s="73">
        <f>+IF((M48&gt;'A4'!M64),111,0)</f>
        <v>0</v>
      </c>
      <c r="CM48" s="73">
        <f>+IF((N48&gt;'A4'!N64),111,0)</f>
        <v>0</v>
      </c>
      <c r="CN48" s="73">
        <f>+IF((O48&gt;'A4'!O64),111,0)</f>
        <v>0</v>
      </c>
      <c r="CO48" s="73">
        <f>+IF((P48&gt;'A4'!P64),111,0)</f>
        <v>0</v>
      </c>
      <c r="CP48" s="73">
        <f>+IF((Q48&gt;'A4'!Q64),111,0)</f>
        <v>0</v>
      </c>
      <c r="CQ48" s="73">
        <f>+IF((R48&gt;'A4'!R64),111,0)</f>
        <v>0</v>
      </c>
      <c r="CR48" s="73">
        <f>+IF((S48&gt;'A4'!S64),111,0)</f>
        <v>0</v>
      </c>
      <c r="CS48" s="73">
        <f>+IF((T48&gt;'A4'!T64),111,0)</f>
        <v>0</v>
      </c>
      <c r="CT48" s="73">
        <f>+IF((U48&gt;'A4'!U64),111,0)</f>
        <v>0</v>
      </c>
      <c r="CU48" s="73">
        <f>+IF((V48&gt;'A4'!V64),111,0)</f>
        <v>0</v>
      </c>
      <c r="CV48" s="73">
        <f>+IF((W48&gt;'A4'!W64),111,0)</f>
        <v>0</v>
      </c>
      <c r="CW48" s="73">
        <f>+IF((X48&gt;'A4'!X64),111,0)</f>
        <v>0</v>
      </c>
      <c r="CX48" s="73">
        <f>+IF((Y48&gt;'A4'!Y64),111,0)</f>
        <v>0</v>
      </c>
      <c r="CY48" s="73">
        <f>+IF((Z48&gt;'A4'!Z64),111,0)</f>
        <v>0</v>
      </c>
      <c r="CZ48" s="73">
        <f>+IF((AA48&gt;'A4'!AA64),111,0)</f>
        <v>0</v>
      </c>
      <c r="DA48" s="73">
        <f>+IF((AB48&gt;'A4'!AB64),111,0)</f>
        <v>0</v>
      </c>
      <c r="DB48" s="73">
        <f>+IF((AC48&gt;'A4'!AC64),111,0)</f>
        <v>0</v>
      </c>
      <c r="DC48" s="73">
        <f>+IF((AD48&gt;'A4'!AD64),111,0)</f>
        <v>0</v>
      </c>
      <c r="DD48" s="73">
        <f>+IF((AE48&gt;'A4'!AE64),111,0)</f>
        <v>0</v>
      </c>
      <c r="DE48" s="73">
        <f>+IF((AF48&gt;'A4'!AF64),111,0)</f>
        <v>0</v>
      </c>
      <c r="DF48" s="73">
        <f>+IF((AG48&gt;'A4'!AG64),111,0)</f>
        <v>0</v>
      </c>
      <c r="DG48" s="73">
        <f>+IF((AH48&gt;'A4'!AH64),111,0)</f>
        <v>0</v>
      </c>
      <c r="DH48" s="73">
        <f>+IF((AI48&gt;'A4'!AI64),111,0)</f>
        <v>0</v>
      </c>
      <c r="DI48" s="73">
        <f>+IF((AJ48&gt;'A4'!AJ64),111,0)</f>
        <v>0</v>
      </c>
      <c r="DJ48" s="73">
        <f>+IF((AK48&gt;'A4'!AK64),111,0)</f>
        <v>0</v>
      </c>
      <c r="DK48" s="73">
        <f>+IF((AL48&gt;'A4'!AL64),111,0)</f>
        <v>0</v>
      </c>
      <c r="DL48" s="73">
        <f>+IF((AM48&gt;'A4'!AM64),111,0)</f>
        <v>0</v>
      </c>
    </row>
    <row r="49" spans="2:116" s="42" customFormat="1" ht="17.100000000000001" customHeight="1">
      <c r="B49" s="495"/>
      <c r="C49" s="195" t="s">
        <v>12</v>
      </c>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2"/>
      <c r="AN49" s="362"/>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285"/>
      <c r="CA49" s="72">
        <f>SUM(D49:AN49)-'E1'!Y49-'E2'!P49-'E2'!X49-'E2'!Z49*2</f>
        <v>0</v>
      </c>
      <c r="CC49" s="73">
        <f>+IF(OR((D49&gt;'A4'!D65),(D49&lt;'A4'!D66)),111,0)</f>
        <v>0</v>
      </c>
      <c r="CD49" s="75">
        <f>+IF(OR((E49&gt;'A4'!E65),(E49&lt;'A4'!E66)),111,0)</f>
        <v>111</v>
      </c>
      <c r="CE49" s="75">
        <f>+IF(OR((F49&gt;'A4'!F65),(F49&lt;'A4'!F66)),111,0)</f>
        <v>0</v>
      </c>
      <c r="CF49" s="75">
        <f>+IF(OR((G49&gt;'A4'!G65),(G49&lt;'A4'!G66)),111,0)</f>
        <v>0</v>
      </c>
      <c r="CG49" s="75">
        <f>+IF(OR((H49&gt;'A4'!H65),(H49&lt;'A4'!H66)),111,0)</f>
        <v>0</v>
      </c>
      <c r="CH49" s="75">
        <f>+IF(OR((I49&gt;'A4'!I65),(I49&lt;'A4'!I66)),111,0)</f>
        <v>111</v>
      </c>
      <c r="CI49" s="75">
        <f>+IF(OR((J49&gt;'A4'!J65),(J49&lt;'A4'!J66)),111,0)</f>
        <v>111</v>
      </c>
      <c r="CJ49" s="75">
        <f>+IF(OR((K49&gt;'A4'!K65),(K49&lt;'A4'!K66)),111,0)</f>
        <v>0</v>
      </c>
      <c r="CK49" s="75">
        <f>+IF(OR((L49&gt;'A4'!L65),(L49&lt;'A4'!L66)),111,0)</f>
        <v>0</v>
      </c>
      <c r="CL49" s="75">
        <f>+IF(OR((M49&gt;'A4'!M65),(M49&lt;'A4'!M66)),111,0)</f>
        <v>0</v>
      </c>
      <c r="CM49" s="75">
        <f>+IF(OR((N49&gt;'A4'!N65),(N49&lt;'A4'!N66)),111,0)</f>
        <v>0</v>
      </c>
      <c r="CN49" s="75">
        <f>+IF(OR((O49&gt;'A4'!O65),(O49&lt;'A4'!O66)),111,0)</f>
        <v>0</v>
      </c>
      <c r="CO49" s="75">
        <f>+IF(OR((P49&gt;'A4'!P65),(P49&lt;'A4'!P66)),111,0)</f>
        <v>111</v>
      </c>
      <c r="CP49" s="75">
        <f>+IF(OR((Q49&gt;'A4'!Q65),(Q49&lt;'A4'!Q66)),111,0)</f>
        <v>0</v>
      </c>
      <c r="CQ49" s="75">
        <f>+IF(OR((R49&gt;'A4'!R65),(R49&lt;'A4'!R66)),111,0)</f>
        <v>0</v>
      </c>
      <c r="CR49" s="75">
        <f>+IF(OR((S49&gt;'A4'!S65),(S49&lt;'A4'!S66)),111,0)</f>
        <v>0</v>
      </c>
      <c r="CS49" s="75">
        <f>+IF(OR((T49&gt;'A4'!T65),(T49&lt;'A4'!T66)),111,0)</f>
        <v>0</v>
      </c>
      <c r="CT49" s="75">
        <f>+IF(OR((U49&gt;'A4'!U65),(U49&lt;'A4'!U66)),111,0)</f>
        <v>0</v>
      </c>
      <c r="CU49" s="75">
        <f>+IF(OR((V49&gt;'A4'!V65),(V49&lt;'A4'!V66)),111,0)</f>
        <v>0</v>
      </c>
      <c r="CV49" s="75">
        <f>+IF(OR((W49&gt;'A4'!W65),(W49&lt;'A4'!W66)),111,0)</f>
        <v>0</v>
      </c>
      <c r="CW49" s="75">
        <f>+IF(OR((X49&gt;'A4'!X65),(X49&lt;'A4'!X66)),111,0)</f>
        <v>0</v>
      </c>
      <c r="CX49" s="75">
        <f>+IF(OR((Y49&gt;'A4'!Y65),(Y49&lt;'A4'!Y66)),111,0)</f>
        <v>0</v>
      </c>
      <c r="CY49" s="75">
        <f>+IF(OR((Z49&gt;'A4'!Z65),(Z49&lt;'A4'!Z66)),111,0)</f>
        <v>111</v>
      </c>
      <c r="CZ49" s="75">
        <f>+IF(OR((AA49&gt;'A4'!AA65),(AA49&lt;'A4'!AA66)),111,0)</f>
        <v>0</v>
      </c>
      <c r="DA49" s="75">
        <f>+IF(OR((AB49&gt;'A4'!AB65),(AB49&lt;'A4'!AB66)),111,0)</f>
        <v>0</v>
      </c>
      <c r="DB49" s="75">
        <f>+IF(OR((AC49&gt;'A4'!AC65),(AC49&lt;'A4'!AC66)),111,0)</f>
        <v>0</v>
      </c>
      <c r="DC49" s="75">
        <f>+IF(OR((AD49&gt;'A4'!AD65),(AD49&lt;'A4'!AD66)),111,0)</f>
        <v>0</v>
      </c>
      <c r="DD49" s="75">
        <f>+IF(OR((AE49&gt;'A4'!AE65),(AE49&lt;'A4'!AE66)),111,0)</f>
        <v>0</v>
      </c>
      <c r="DE49" s="75">
        <f>+IF(OR((AF49&gt;'A4'!AF65),(AF49&lt;'A4'!AF66)),111,0)</f>
        <v>0</v>
      </c>
      <c r="DF49" s="75">
        <f>+IF(OR((AG49&gt;'A4'!AG65),(AG49&lt;'A4'!AG66)),111,0)</f>
        <v>0</v>
      </c>
      <c r="DG49" s="75">
        <f>+IF(OR((AH49&gt;'A4'!AH65),(AH49&lt;'A4'!AH66)),111,0)</f>
        <v>0</v>
      </c>
      <c r="DH49" s="75">
        <f>+IF(OR((AI49&gt;'A4'!AI65),(AI49&lt;'A4'!AI66)),111,0)</f>
        <v>0</v>
      </c>
      <c r="DI49" s="75">
        <f>+IF(OR((AJ49&gt;'A4'!AJ65),(AJ49&lt;'A4'!AJ66)),111,0)</f>
        <v>0</v>
      </c>
      <c r="DJ49" s="75">
        <f>+IF(OR((AK49&gt;'A4'!AK65),(AK49&lt;'A4'!AK66)),111,0)</f>
        <v>0</v>
      </c>
      <c r="DK49" s="75">
        <f>+IF(OR((AL49&gt;'A4'!AL65),(AL49&lt;'A4'!AL66)),111,0)</f>
        <v>0</v>
      </c>
      <c r="DL49" s="75">
        <f>+IF(OR((AM49&gt;'A4'!AM65),(AM49&lt;'A4'!AM66)),111,0)</f>
        <v>0</v>
      </c>
    </row>
    <row r="50" spans="2:116" s="40" customFormat="1" ht="20.100000000000001" customHeight="1">
      <c r="B50" s="496"/>
      <c r="C50" s="195" t="s">
        <v>56</v>
      </c>
      <c r="D50" s="325">
        <f t="shared" ref="D50:AM50" si="26">SUM(D41:D42,D49)</f>
        <v>0</v>
      </c>
      <c r="E50" s="325">
        <f t="shared" si="26"/>
        <v>0</v>
      </c>
      <c r="F50" s="325">
        <f t="shared" si="26"/>
        <v>0</v>
      </c>
      <c r="G50" s="325">
        <f t="shared" si="26"/>
        <v>0</v>
      </c>
      <c r="H50" s="325">
        <f t="shared" si="26"/>
        <v>0</v>
      </c>
      <c r="I50" s="325">
        <f t="shared" si="26"/>
        <v>0</v>
      </c>
      <c r="J50" s="325">
        <f t="shared" si="26"/>
        <v>0</v>
      </c>
      <c r="K50" s="325">
        <f t="shared" si="26"/>
        <v>0</v>
      </c>
      <c r="L50" s="325">
        <f t="shared" si="26"/>
        <v>0</v>
      </c>
      <c r="M50" s="325">
        <f t="shared" si="26"/>
        <v>0</v>
      </c>
      <c r="N50" s="325">
        <f t="shared" si="26"/>
        <v>0</v>
      </c>
      <c r="O50" s="325">
        <f t="shared" si="26"/>
        <v>0</v>
      </c>
      <c r="P50" s="325">
        <f t="shared" si="26"/>
        <v>0</v>
      </c>
      <c r="Q50" s="325">
        <f t="shared" si="26"/>
        <v>0</v>
      </c>
      <c r="R50" s="325">
        <f t="shared" si="26"/>
        <v>0</v>
      </c>
      <c r="S50" s="325">
        <f t="shared" si="26"/>
        <v>0</v>
      </c>
      <c r="T50" s="325">
        <f t="shared" si="26"/>
        <v>0</v>
      </c>
      <c r="U50" s="325">
        <f t="shared" si="26"/>
        <v>0</v>
      </c>
      <c r="V50" s="325">
        <f t="shared" si="26"/>
        <v>0</v>
      </c>
      <c r="W50" s="325">
        <f t="shared" si="26"/>
        <v>0</v>
      </c>
      <c r="X50" s="325">
        <f t="shared" si="26"/>
        <v>0</v>
      </c>
      <c r="Y50" s="325">
        <f t="shared" si="26"/>
        <v>0</v>
      </c>
      <c r="Z50" s="325">
        <f t="shared" si="26"/>
        <v>0</v>
      </c>
      <c r="AA50" s="325">
        <f t="shared" si="26"/>
        <v>0</v>
      </c>
      <c r="AB50" s="325">
        <f t="shared" si="26"/>
        <v>0</v>
      </c>
      <c r="AC50" s="325">
        <f t="shared" si="26"/>
        <v>0</v>
      </c>
      <c r="AD50" s="325">
        <f t="shared" si="26"/>
        <v>0</v>
      </c>
      <c r="AE50" s="325">
        <f t="shared" si="26"/>
        <v>0</v>
      </c>
      <c r="AF50" s="325">
        <f t="shared" si="26"/>
        <v>0</v>
      </c>
      <c r="AG50" s="325">
        <f t="shared" si="26"/>
        <v>0</v>
      </c>
      <c r="AH50" s="325">
        <f t="shared" si="26"/>
        <v>0</v>
      </c>
      <c r="AI50" s="325">
        <f t="shared" si="26"/>
        <v>0</v>
      </c>
      <c r="AJ50" s="325">
        <f t="shared" si="26"/>
        <v>0</v>
      </c>
      <c r="AK50" s="325">
        <f t="shared" si="26"/>
        <v>0</v>
      </c>
      <c r="AL50" s="325">
        <f t="shared" si="26"/>
        <v>0</v>
      </c>
      <c r="AM50" s="323">
        <f t="shared" si="26"/>
        <v>0</v>
      </c>
      <c r="AN50" s="361"/>
      <c r="AP50" s="75">
        <f t="shared" ref="AP50:BH50" si="27">+D50-D41-D42-D49</f>
        <v>0</v>
      </c>
      <c r="AQ50" s="75">
        <f t="shared" si="27"/>
        <v>0</v>
      </c>
      <c r="AR50" s="75">
        <f t="shared" si="27"/>
        <v>0</v>
      </c>
      <c r="AS50" s="75">
        <f t="shared" si="27"/>
        <v>0</v>
      </c>
      <c r="AT50" s="75">
        <f t="shared" si="27"/>
        <v>0</v>
      </c>
      <c r="AU50" s="75">
        <f t="shared" si="27"/>
        <v>0</v>
      </c>
      <c r="AV50" s="75">
        <f t="shared" si="27"/>
        <v>0</v>
      </c>
      <c r="AW50" s="75">
        <f t="shared" si="27"/>
        <v>0</v>
      </c>
      <c r="AX50" s="75">
        <f t="shared" si="27"/>
        <v>0</v>
      </c>
      <c r="AY50" s="75">
        <f t="shared" si="27"/>
        <v>0</v>
      </c>
      <c r="AZ50" s="75">
        <f t="shared" si="27"/>
        <v>0</v>
      </c>
      <c r="BA50" s="75">
        <f t="shared" si="27"/>
        <v>0</v>
      </c>
      <c r="BB50" s="75">
        <f t="shared" si="27"/>
        <v>0</v>
      </c>
      <c r="BC50" s="75">
        <f t="shared" si="27"/>
        <v>0</v>
      </c>
      <c r="BD50" s="75">
        <f t="shared" si="27"/>
        <v>0</v>
      </c>
      <c r="BE50" s="75">
        <f t="shared" si="27"/>
        <v>0</v>
      </c>
      <c r="BF50" s="75">
        <f t="shared" si="27"/>
        <v>0</v>
      </c>
      <c r="BG50" s="75">
        <f t="shared" si="27"/>
        <v>0</v>
      </c>
      <c r="BH50" s="75">
        <f t="shared" si="27"/>
        <v>0</v>
      </c>
      <c r="BI50" s="75">
        <f t="shared" ref="BI50:BY50" si="28">+W50-W41-W42-W49</f>
        <v>0</v>
      </c>
      <c r="BJ50" s="75">
        <f t="shared" si="28"/>
        <v>0</v>
      </c>
      <c r="BK50" s="75">
        <f t="shared" si="28"/>
        <v>0</v>
      </c>
      <c r="BL50" s="75">
        <f t="shared" si="28"/>
        <v>0</v>
      </c>
      <c r="BM50" s="75">
        <f t="shared" si="28"/>
        <v>0</v>
      </c>
      <c r="BN50" s="75">
        <f t="shared" si="28"/>
        <v>0</v>
      </c>
      <c r="BO50" s="75">
        <f t="shared" si="28"/>
        <v>0</v>
      </c>
      <c r="BP50" s="75">
        <f t="shared" si="28"/>
        <v>0</v>
      </c>
      <c r="BQ50" s="75">
        <f t="shared" si="28"/>
        <v>0</v>
      </c>
      <c r="BR50" s="75">
        <f t="shared" si="28"/>
        <v>0</v>
      </c>
      <c r="BS50" s="75">
        <f t="shared" si="28"/>
        <v>0</v>
      </c>
      <c r="BT50" s="75">
        <f t="shared" si="28"/>
        <v>0</v>
      </c>
      <c r="BU50" s="75">
        <f t="shared" si="28"/>
        <v>0</v>
      </c>
      <c r="BV50" s="75">
        <f t="shared" si="28"/>
        <v>0</v>
      </c>
      <c r="BW50" s="75">
        <f t="shared" si="28"/>
        <v>0</v>
      </c>
      <c r="BX50" s="75">
        <f t="shared" si="28"/>
        <v>0</v>
      </c>
      <c r="BY50" s="75">
        <f t="shared" si="28"/>
        <v>0</v>
      </c>
      <c r="BZ50" s="110"/>
      <c r="CA50" s="253">
        <f>SUM(D50:AN50)-'E1'!Y50-'E2'!P50-'E2'!X50-'E2'!Z50*2</f>
        <v>0</v>
      </c>
      <c r="CC50" s="73">
        <f>+IF((D50&gt;'A4'!D68),111,0)</f>
        <v>0</v>
      </c>
      <c r="CD50" s="73">
        <f>+IF((E50&gt;'A4'!E68),111,0)</f>
        <v>0</v>
      </c>
      <c r="CE50" s="73">
        <f>+IF((F50&gt;'A4'!F68),111,0)</f>
        <v>0</v>
      </c>
      <c r="CF50" s="73">
        <f>+IF((G50&gt;'A4'!G68),111,0)</f>
        <v>0</v>
      </c>
      <c r="CG50" s="73">
        <f>+IF((H50&gt;'A4'!H68),111,0)</f>
        <v>0</v>
      </c>
      <c r="CH50" s="73">
        <f>+IF((I50&gt;'A4'!I68),111,0)</f>
        <v>0</v>
      </c>
      <c r="CI50" s="73">
        <f>+IF((J50&gt;'A4'!J68),111,0)</f>
        <v>0</v>
      </c>
      <c r="CJ50" s="73">
        <f>+IF((K50&gt;'A4'!K68),111,0)</f>
        <v>0</v>
      </c>
      <c r="CK50" s="73">
        <f>+IF((L50&gt;'A4'!L68),111,0)</f>
        <v>0</v>
      </c>
      <c r="CL50" s="73">
        <f>+IF((M50&gt;'A4'!M68),111,0)</f>
        <v>0</v>
      </c>
      <c r="CM50" s="73">
        <f>+IF((N50&gt;'A4'!N68),111,0)</f>
        <v>0</v>
      </c>
      <c r="CN50" s="73">
        <f>+IF((O50&gt;'A4'!O68),111,0)</f>
        <v>0</v>
      </c>
      <c r="CO50" s="73">
        <f>+IF((P50&gt;'A4'!P68),111,0)</f>
        <v>0</v>
      </c>
      <c r="CP50" s="73">
        <f>+IF((Q50&gt;'A4'!Q68),111,0)</f>
        <v>0</v>
      </c>
      <c r="CQ50" s="73">
        <f>+IF((R50&gt;'A4'!R68),111,0)</f>
        <v>0</v>
      </c>
      <c r="CR50" s="73">
        <f>+IF((S50&gt;'A4'!S68),111,0)</f>
        <v>0</v>
      </c>
      <c r="CS50" s="73">
        <f>+IF((T50&gt;'A4'!T68),111,0)</f>
        <v>0</v>
      </c>
      <c r="CT50" s="73">
        <f>+IF((U50&gt;'A4'!U68),111,0)</f>
        <v>0</v>
      </c>
      <c r="CU50" s="73">
        <f>+IF((V50&gt;'A4'!V68),111,0)</f>
        <v>0</v>
      </c>
      <c r="CV50" s="73">
        <f>+IF((W50&gt;'A4'!W68),111,0)</f>
        <v>0</v>
      </c>
      <c r="CW50" s="73">
        <f>+IF((X50&gt;'A4'!X68),111,0)</f>
        <v>0</v>
      </c>
      <c r="CX50" s="73">
        <f>+IF((Y50&gt;'A4'!Y68),111,0)</f>
        <v>0</v>
      </c>
      <c r="CY50" s="73">
        <f>+IF((Z50&gt;'A4'!Z68),111,0)</f>
        <v>0</v>
      </c>
      <c r="CZ50" s="73">
        <f>+IF((AA50&gt;'A4'!AA68),111,0)</f>
        <v>0</v>
      </c>
      <c r="DA50" s="73">
        <f>+IF((AB50&gt;'A4'!AB68),111,0)</f>
        <v>0</v>
      </c>
      <c r="DB50" s="73">
        <f>+IF((AC50&gt;'A4'!AC68),111,0)</f>
        <v>0</v>
      </c>
      <c r="DC50" s="73">
        <f>+IF((AD50&gt;'A4'!AD68),111,0)</f>
        <v>0</v>
      </c>
      <c r="DD50" s="73">
        <f>+IF((AE50&gt;'A4'!AE68),111,0)</f>
        <v>0</v>
      </c>
      <c r="DE50" s="73">
        <f>+IF((AF50&gt;'A4'!AF68),111,0)</f>
        <v>0</v>
      </c>
      <c r="DF50" s="73">
        <f>+IF((AG50&gt;'A4'!AG68),111,0)</f>
        <v>0</v>
      </c>
      <c r="DG50" s="73">
        <f>+IF((AH50&gt;'A4'!AH68),111,0)</f>
        <v>0</v>
      </c>
      <c r="DH50" s="73">
        <f>+IF((AI50&gt;'A4'!AI68),111,0)</f>
        <v>0</v>
      </c>
      <c r="DI50" s="73">
        <f>+IF((AJ50&gt;'A4'!AJ68),111,0)</f>
        <v>0</v>
      </c>
      <c r="DJ50" s="73">
        <f>+IF((AK50&gt;'A4'!AK68),111,0)</f>
        <v>0</v>
      </c>
      <c r="DK50" s="73">
        <f>+IF((AL50&gt;'A4'!AL68),111,0)</f>
        <v>0</v>
      </c>
      <c r="DL50" s="73">
        <f>+IF((AM50&gt;'A4'!AM68),111,0)</f>
        <v>0</v>
      </c>
    </row>
    <row r="51" spans="2:116" s="88" customFormat="1" ht="17.100000000000001" customHeight="1">
      <c r="B51" s="316"/>
      <c r="C51" s="317" t="s">
        <v>174</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42"/>
      <c r="AN51" s="363"/>
      <c r="AP51" s="84">
        <f t="shared" ref="AP51:BH51" si="29">+IF((D51&gt;D50),111,0)</f>
        <v>0</v>
      </c>
      <c r="AQ51" s="84">
        <f t="shared" si="29"/>
        <v>0</v>
      </c>
      <c r="AR51" s="84">
        <f t="shared" si="29"/>
        <v>0</v>
      </c>
      <c r="AS51" s="84">
        <f t="shared" si="29"/>
        <v>0</v>
      </c>
      <c r="AT51" s="84">
        <f t="shared" si="29"/>
        <v>0</v>
      </c>
      <c r="AU51" s="84">
        <f t="shared" si="29"/>
        <v>0</v>
      </c>
      <c r="AV51" s="84">
        <f t="shared" si="29"/>
        <v>0</v>
      </c>
      <c r="AW51" s="84">
        <f t="shared" si="29"/>
        <v>0</v>
      </c>
      <c r="AX51" s="84">
        <f t="shared" si="29"/>
        <v>0</v>
      </c>
      <c r="AY51" s="84">
        <f t="shared" si="29"/>
        <v>0</v>
      </c>
      <c r="AZ51" s="84">
        <f t="shared" si="29"/>
        <v>0</v>
      </c>
      <c r="BA51" s="84">
        <f t="shared" si="29"/>
        <v>0</v>
      </c>
      <c r="BB51" s="84">
        <f t="shared" si="29"/>
        <v>0</v>
      </c>
      <c r="BC51" s="84">
        <f t="shared" si="29"/>
        <v>0</v>
      </c>
      <c r="BD51" s="84">
        <f t="shared" si="29"/>
        <v>0</v>
      </c>
      <c r="BE51" s="84">
        <f t="shared" si="29"/>
        <v>0</v>
      </c>
      <c r="BF51" s="84">
        <f t="shared" si="29"/>
        <v>0</v>
      </c>
      <c r="BG51" s="84">
        <f t="shared" si="29"/>
        <v>0</v>
      </c>
      <c r="BH51" s="84">
        <f t="shared" si="29"/>
        <v>0</v>
      </c>
      <c r="BI51" s="84">
        <f t="shared" ref="BI51:BZ51" si="30">+IF((W51&gt;W50),111,0)</f>
        <v>0</v>
      </c>
      <c r="BJ51" s="84">
        <f t="shared" si="30"/>
        <v>0</v>
      </c>
      <c r="BK51" s="84">
        <f t="shared" si="30"/>
        <v>0</v>
      </c>
      <c r="BL51" s="84">
        <f t="shared" si="30"/>
        <v>0</v>
      </c>
      <c r="BM51" s="84">
        <f t="shared" si="30"/>
        <v>0</v>
      </c>
      <c r="BN51" s="84">
        <f t="shared" si="30"/>
        <v>0</v>
      </c>
      <c r="BO51" s="84">
        <f t="shared" si="30"/>
        <v>0</v>
      </c>
      <c r="BP51" s="84">
        <f t="shared" si="30"/>
        <v>0</v>
      </c>
      <c r="BQ51" s="84">
        <f t="shared" si="30"/>
        <v>0</v>
      </c>
      <c r="BR51" s="84">
        <f t="shared" si="30"/>
        <v>0</v>
      </c>
      <c r="BS51" s="84">
        <f t="shared" si="30"/>
        <v>0</v>
      </c>
      <c r="BT51" s="84">
        <f t="shared" si="30"/>
        <v>0</v>
      </c>
      <c r="BU51" s="84">
        <f t="shared" si="30"/>
        <v>0</v>
      </c>
      <c r="BV51" s="84">
        <f t="shared" si="30"/>
        <v>0</v>
      </c>
      <c r="BW51" s="84">
        <f t="shared" si="30"/>
        <v>0</v>
      </c>
      <c r="BX51" s="84">
        <f t="shared" si="30"/>
        <v>0</v>
      </c>
      <c r="BY51" s="84">
        <f t="shared" si="30"/>
        <v>0</v>
      </c>
      <c r="BZ51" s="312">
        <f t="shared" si="30"/>
        <v>0</v>
      </c>
      <c r="CA51" s="84">
        <f>SUM(D51:AN51)-'E1'!Y51-'E2'!P51-'E2'!X51-'E2'!Z51*2</f>
        <v>0</v>
      </c>
      <c r="CC51" s="84">
        <f>+IF((D51&gt;'A4'!D69),111,0)</f>
        <v>0</v>
      </c>
      <c r="CD51" s="84">
        <f>+IF((E51&gt;'A4'!E69),111,0)</f>
        <v>0</v>
      </c>
      <c r="CE51" s="84">
        <f>+IF((F51&gt;'A4'!F69),111,0)</f>
        <v>0</v>
      </c>
      <c r="CF51" s="84">
        <f>+IF((G51&gt;'A4'!G69),111,0)</f>
        <v>0</v>
      </c>
      <c r="CG51" s="84">
        <f>+IF((H51&gt;'A4'!H69),111,0)</f>
        <v>0</v>
      </c>
      <c r="CH51" s="84">
        <f>+IF((I51&gt;'A4'!I69),111,0)</f>
        <v>0</v>
      </c>
      <c r="CI51" s="84">
        <f>+IF((J51&gt;'A4'!J69),111,0)</f>
        <v>0</v>
      </c>
      <c r="CJ51" s="84">
        <f>+IF((K51&gt;'A4'!K69),111,0)</f>
        <v>0</v>
      </c>
      <c r="CK51" s="84">
        <f>+IF((L51&gt;'A4'!L69),111,0)</f>
        <v>0</v>
      </c>
      <c r="CL51" s="84">
        <f>+IF((M51&gt;'A4'!M69),111,0)</f>
        <v>0</v>
      </c>
      <c r="CM51" s="84">
        <f>+IF((N51&gt;'A4'!N69),111,0)</f>
        <v>0</v>
      </c>
      <c r="CN51" s="84">
        <f>+IF((O51&gt;'A4'!O69),111,0)</f>
        <v>0</v>
      </c>
      <c r="CO51" s="84">
        <f>+IF((P51&gt;'A4'!P69),111,0)</f>
        <v>0</v>
      </c>
      <c r="CP51" s="84">
        <f>+IF((Q51&gt;'A4'!Q69),111,0)</f>
        <v>0</v>
      </c>
      <c r="CQ51" s="84">
        <f>+IF((R51&gt;'A4'!R69),111,0)</f>
        <v>0</v>
      </c>
      <c r="CR51" s="84">
        <f>+IF((S51&gt;'A4'!S69),111,0)</f>
        <v>0</v>
      </c>
      <c r="CS51" s="84">
        <f>+IF((T51&gt;'A4'!T69),111,0)</f>
        <v>0</v>
      </c>
      <c r="CT51" s="84">
        <f>+IF((U51&gt;'A4'!U69),111,0)</f>
        <v>0</v>
      </c>
      <c r="CU51" s="84">
        <f>+IF((V51&gt;'A4'!V69),111,0)</f>
        <v>0</v>
      </c>
      <c r="CV51" s="84">
        <f>+IF((W51&gt;'A4'!W69),111,0)</f>
        <v>0</v>
      </c>
      <c r="CW51" s="84">
        <f>+IF((X51&gt;'A4'!X69),111,0)</f>
        <v>0</v>
      </c>
      <c r="CX51" s="84">
        <f>+IF((Y51&gt;'A4'!Y69),111,0)</f>
        <v>0</v>
      </c>
      <c r="CY51" s="84">
        <f>+IF((Z51&gt;'A4'!Z69),111,0)</f>
        <v>0</v>
      </c>
      <c r="CZ51" s="84">
        <f>+IF((AA51&gt;'A4'!AA69),111,0)</f>
        <v>0</v>
      </c>
      <c r="DA51" s="84">
        <f>+IF((AB51&gt;'A4'!AB69),111,0)</f>
        <v>0</v>
      </c>
      <c r="DB51" s="84">
        <f>+IF((AC51&gt;'A4'!AC69),111,0)</f>
        <v>0</v>
      </c>
      <c r="DC51" s="84">
        <f>+IF((AD51&gt;'A4'!AD69),111,0)</f>
        <v>0</v>
      </c>
      <c r="DD51" s="84">
        <f>+IF((AE51&gt;'A4'!AE69),111,0)</f>
        <v>0</v>
      </c>
      <c r="DE51" s="84">
        <f>+IF((AF51&gt;'A4'!AF69),111,0)</f>
        <v>0</v>
      </c>
      <c r="DF51" s="84">
        <f>+IF((AG51&gt;'A4'!AG69),111,0)</f>
        <v>0</v>
      </c>
      <c r="DG51" s="84">
        <f>+IF((AH51&gt;'A4'!AH69),111,0)</f>
        <v>0</v>
      </c>
      <c r="DH51" s="84">
        <f>+IF((AI51&gt;'A4'!AI69),111,0)</f>
        <v>0</v>
      </c>
      <c r="DI51" s="84">
        <f>+IF((AJ51&gt;'A4'!AJ69),111,0)</f>
        <v>0</v>
      </c>
      <c r="DJ51" s="84">
        <f>+IF((AK51&gt;'A4'!AK69),111,0)</f>
        <v>0</v>
      </c>
      <c r="DK51" s="84">
        <f>+IF((AL51&gt;'A4'!AL69),111,0)</f>
        <v>0</v>
      </c>
      <c r="DL51" s="84">
        <f>+IF((AM51&gt;'A4'!AM69),111,0)</f>
        <v>0</v>
      </c>
    </row>
    <row r="52" spans="2:116" s="88" customFormat="1" ht="17.100000000000001" customHeight="1">
      <c r="B52" s="316"/>
      <c r="C52" s="319" t="s">
        <v>175</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42"/>
      <c r="AN52" s="363"/>
      <c r="AP52" s="84">
        <f t="shared" ref="AP52:BH52" si="31">+IF((D52&gt;D50),111,0)</f>
        <v>0</v>
      </c>
      <c r="AQ52" s="84">
        <f t="shared" si="31"/>
        <v>0</v>
      </c>
      <c r="AR52" s="84">
        <f t="shared" si="31"/>
        <v>0</v>
      </c>
      <c r="AS52" s="84">
        <f t="shared" si="31"/>
        <v>0</v>
      </c>
      <c r="AT52" s="84">
        <f t="shared" si="31"/>
        <v>0</v>
      </c>
      <c r="AU52" s="84">
        <f t="shared" si="31"/>
        <v>0</v>
      </c>
      <c r="AV52" s="84">
        <f t="shared" si="31"/>
        <v>0</v>
      </c>
      <c r="AW52" s="84">
        <f t="shared" si="31"/>
        <v>0</v>
      </c>
      <c r="AX52" s="84">
        <f t="shared" si="31"/>
        <v>0</v>
      </c>
      <c r="AY52" s="84">
        <f t="shared" si="31"/>
        <v>0</v>
      </c>
      <c r="AZ52" s="84">
        <f t="shared" si="31"/>
        <v>0</v>
      </c>
      <c r="BA52" s="84">
        <f t="shared" si="31"/>
        <v>0</v>
      </c>
      <c r="BB52" s="84">
        <f t="shared" si="31"/>
        <v>0</v>
      </c>
      <c r="BC52" s="84">
        <f t="shared" si="31"/>
        <v>0</v>
      </c>
      <c r="BD52" s="84">
        <f t="shared" si="31"/>
        <v>0</v>
      </c>
      <c r="BE52" s="84">
        <f t="shared" si="31"/>
        <v>0</v>
      </c>
      <c r="BF52" s="84">
        <f t="shared" si="31"/>
        <v>0</v>
      </c>
      <c r="BG52" s="84">
        <f t="shared" si="31"/>
        <v>0</v>
      </c>
      <c r="BH52" s="84">
        <f t="shared" si="31"/>
        <v>0</v>
      </c>
      <c r="BI52" s="84">
        <f t="shared" ref="BI52:BZ52" si="32">+IF((W52&gt;W50),111,0)</f>
        <v>0</v>
      </c>
      <c r="BJ52" s="84">
        <f t="shared" si="32"/>
        <v>0</v>
      </c>
      <c r="BK52" s="84">
        <f t="shared" si="32"/>
        <v>0</v>
      </c>
      <c r="BL52" s="84">
        <f t="shared" si="32"/>
        <v>0</v>
      </c>
      <c r="BM52" s="84">
        <f t="shared" si="32"/>
        <v>0</v>
      </c>
      <c r="BN52" s="84">
        <f t="shared" si="32"/>
        <v>0</v>
      </c>
      <c r="BO52" s="84">
        <f t="shared" si="32"/>
        <v>0</v>
      </c>
      <c r="BP52" s="84">
        <f t="shared" si="32"/>
        <v>0</v>
      </c>
      <c r="BQ52" s="84">
        <f t="shared" si="32"/>
        <v>0</v>
      </c>
      <c r="BR52" s="84">
        <f t="shared" si="32"/>
        <v>0</v>
      </c>
      <c r="BS52" s="84">
        <f t="shared" si="32"/>
        <v>0</v>
      </c>
      <c r="BT52" s="84">
        <f t="shared" si="32"/>
        <v>0</v>
      </c>
      <c r="BU52" s="84">
        <f t="shared" si="32"/>
        <v>0</v>
      </c>
      <c r="BV52" s="84">
        <f t="shared" si="32"/>
        <v>0</v>
      </c>
      <c r="BW52" s="84">
        <f t="shared" si="32"/>
        <v>0</v>
      </c>
      <c r="BX52" s="84">
        <f t="shared" si="32"/>
        <v>0</v>
      </c>
      <c r="BY52" s="84">
        <f t="shared" si="32"/>
        <v>0</v>
      </c>
      <c r="BZ52" s="312">
        <f t="shared" si="32"/>
        <v>0</v>
      </c>
      <c r="CA52" s="84">
        <f>SUM(D52:AN52)-'E1'!Y52-'E2'!P52-'E2'!X52-'E2'!Z52*2</f>
        <v>0</v>
      </c>
      <c r="CC52" s="84">
        <f>+IF((D52&gt;'A4'!D70),111,0)</f>
        <v>0</v>
      </c>
      <c r="CD52" s="84">
        <f>+IF((E52&gt;'A4'!E70),111,0)</f>
        <v>0</v>
      </c>
      <c r="CE52" s="84">
        <f>+IF((F52&gt;'A4'!F70),111,0)</f>
        <v>0</v>
      </c>
      <c r="CF52" s="84">
        <f>+IF((G52&gt;'A4'!G70),111,0)</f>
        <v>0</v>
      </c>
      <c r="CG52" s="84">
        <f>+IF((H52&gt;'A4'!H70),111,0)</f>
        <v>0</v>
      </c>
      <c r="CH52" s="84">
        <f>+IF((I52&gt;'A4'!I70),111,0)</f>
        <v>0</v>
      </c>
      <c r="CI52" s="84">
        <f>+IF((J52&gt;'A4'!J70),111,0)</f>
        <v>0</v>
      </c>
      <c r="CJ52" s="84">
        <f>+IF((K52&gt;'A4'!K70),111,0)</f>
        <v>0</v>
      </c>
      <c r="CK52" s="84">
        <f>+IF((L52&gt;'A4'!L70),111,0)</f>
        <v>0</v>
      </c>
      <c r="CL52" s="84">
        <f>+IF((M52&gt;'A4'!M70),111,0)</f>
        <v>0</v>
      </c>
      <c r="CM52" s="84">
        <f>+IF((N52&gt;'A4'!N70),111,0)</f>
        <v>0</v>
      </c>
      <c r="CN52" s="84">
        <f>+IF((O52&gt;'A4'!O70),111,0)</f>
        <v>0</v>
      </c>
      <c r="CO52" s="84">
        <f>+IF((P52&gt;'A4'!P70),111,0)</f>
        <v>0</v>
      </c>
      <c r="CP52" s="84">
        <f>+IF((Q52&gt;'A4'!Q70),111,0)</f>
        <v>0</v>
      </c>
      <c r="CQ52" s="84">
        <f>+IF((R52&gt;'A4'!R70),111,0)</f>
        <v>0</v>
      </c>
      <c r="CR52" s="84">
        <f>+IF((S52&gt;'A4'!S70),111,0)</f>
        <v>0</v>
      </c>
      <c r="CS52" s="84">
        <f>+IF((T52&gt;'A4'!T70),111,0)</f>
        <v>0</v>
      </c>
      <c r="CT52" s="84">
        <f>+IF((U52&gt;'A4'!U70),111,0)</f>
        <v>0</v>
      </c>
      <c r="CU52" s="84">
        <f>+IF((V52&gt;'A4'!V70),111,0)</f>
        <v>0</v>
      </c>
      <c r="CV52" s="84">
        <f>+IF((W52&gt;'A4'!W70),111,0)</f>
        <v>0</v>
      </c>
      <c r="CW52" s="84">
        <f>+IF((X52&gt;'A4'!X70),111,0)</f>
        <v>0</v>
      </c>
      <c r="CX52" s="84">
        <f>+IF((Y52&gt;'A4'!Y70),111,0)</f>
        <v>0</v>
      </c>
      <c r="CY52" s="84">
        <f>+IF((Z52&gt;'A4'!Z70),111,0)</f>
        <v>0</v>
      </c>
      <c r="CZ52" s="84">
        <f>+IF((AA52&gt;'A4'!AA70),111,0)</f>
        <v>0</v>
      </c>
      <c r="DA52" s="84">
        <f>+IF((AB52&gt;'A4'!AB70),111,0)</f>
        <v>0</v>
      </c>
      <c r="DB52" s="84">
        <f>+IF((AC52&gt;'A4'!AC70),111,0)</f>
        <v>0</v>
      </c>
      <c r="DC52" s="84">
        <f>+IF((AD52&gt;'A4'!AD70),111,0)</f>
        <v>0</v>
      </c>
      <c r="DD52" s="84">
        <f>+IF((AE52&gt;'A4'!AE70),111,0)</f>
        <v>0</v>
      </c>
      <c r="DE52" s="84">
        <f>+IF((AF52&gt;'A4'!AF70),111,0)</f>
        <v>0</v>
      </c>
      <c r="DF52" s="84">
        <f>+IF((AG52&gt;'A4'!AG70),111,0)</f>
        <v>0</v>
      </c>
      <c r="DG52" s="84">
        <f>+IF((AH52&gt;'A4'!AH70),111,0)</f>
        <v>0</v>
      </c>
      <c r="DH52" s="84">
        <f>+IF((AI52&gt;'A4'!AI70),111,0)</f>
        <v>0</v>
      </c>
      <c r="DI52" s="84">
        <f>+IF((AJ52&gt;'A4'!AJ70),111,0)</f>
        <v>0</v>
      </c>
      <c r="DJ52" s="84">
        <f>+IF((AK52&gt;'A4'!AK70),111,0)</f>
        <v>0</v>
      </c>
      <c r="DK52" s="84">
        <f>+IF((AL52&gt;'A4'!AL70),111,0)</f>
        <v>0</v>
      </c>
      <c r="DL52" s="84">
        <f>+IF((AM52&gt;'A4'!AM70),111,0)</f>
        <v>0</v>
      </c>
    </row>
    <row r="53" spans="2:116" s="36" customFormat="1" ht="20.100000000000001" customHeight="1">
      <c r="B53" s="495"/>
      <c r="C53" s="489" t="s">
        <v>67</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6"/>
      <c r="AN53" s="362"/>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286"/>
      <c r="CA53" s="72"/>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row>
    <row r="54" spans="2:116" s="36" customFormat="1" ht="17.100000000000001" customHeight="1">
      <c r="B54" s="495"/>
      <c r="C54" s="198" t="s">
        <v>69</v>
      </c>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2"/>
      <c r="AN54" s="362"/>
      <c r="AP54" s="73">
        <f t="shared" ref="AP54:BH54" si="33">+D50-SUM(D54:D56)</f>
        <v>0</v>
      </c>
      <c r="AQ54" s="73">
        <f t="shared" si="33"/>
        <v>0</v>
      </c>
      <c r="AR54" s="73">
        <f t="shared" si="33"/>
        <v>0</v>
      </c>
      <c r="AS54" s="73">
        <f t="shared" si="33"/>
        <v>0</v>
      </c>
      <c r="AT54" s="73">
        <f t="shared" si="33"/>
        <v>0</v>
      </c>
      <c r="AU54" s="73">
        <f t="shared" si="33"/>
        <v>0</v>
      </c>
      <c r="AV54" s="73">
        <f t="shared" si="33"/>
        <v>0</v>
      </c>
      <c r="AW54" s="73">
        <f t="shared" si="33"/>
        <v>0</v>
      </c>
      <c r="AX54" s="73">
        <f t="shared" si="33"/>
        <v>0</v>
      </c>
      <c r="AY54" s="73">
        <f t="shared" si="33"/>
        <v>0</v>
      </c>
      <c r="AZ54" s="73">
        <f t="shared" si="33"/>
        <v>0</v>
      </c>
      <c r="BA54" s="73">
        <f t="shared" si="33"/>
        <v>0</v>
      </c>
      <c r="BB54" s="73">
        <f t="shared" si="33"/>
        <v>0</v>
      </c>
      <c r="BC54" s="73">
        <f t="shared" si="33"/>
        <v>0</v>
      </c>
      <c r="BD54" s="73">
        <f t="shared" si="33"/>
        <v>0</v>
      </c>
      <c r="BE54" s="73">
        <f t="shared" si="33"/>
        <v>0</v>
      </c>
      <c r="BF54" s="73">
        <f t="shared" si="33"/>
        <v>0</v>
      </c>
      <c r="BG54" s="73">
        <f t="shared" si="33"/>
        <v>0</v>
      </c>
      <c r="BH54" s="73">
        <f t="shared" si="33"/>
        <v>0</v>
      </c>
      <c r="BI54" s="73">
        <f t="shared" ref="BI54:BY54" si="34">+W50-SUM(W54:W56)</f>
        <v>0</v>
      </c>
      <c r="BJ54" s="73">
        <f t="shared" si="34"/>
        <v>0</v>
      </c>
      <c r="BK54" s="73">
        <f t="shared" si="34"/>
        <v>0</v>
      </c>
      <c r="BL54" s="73">
        <f t="shared" si="34"/>
        <v>0</v>
      </c>
      <c r="BM54" s="73">
        <f t="shared" si="34"/>
        <v>0</v>
      </c>
      <c r="BN54" s="73">
        <f t="shared" si="34"/>
        <v>0</v>
      </c>
      <c r="BO54" s="73">
        <f t="shared" si="34"/>
        <v>0</v>
      </c>
      <c r="BP54" s="73">
        <f t="shared" si="34"/>
        <v>0</v>
      </c>
      <c r="BQ54" s="73">
        <f t="shared" si="34"/>
        <v>0</v>
      </c>
      <c r="BR54" s="73">
        <f t="shared" si="34"/>
        <v>0</v>
      </c>
      <c r="BS54" s="73">
        <f t="shared" si="34"/>
        <v>0</v>
      </c>
      <c r="BT54" s="73">
        <f t="shared" si="34"/>
        <v>0</v>
      </c>
      <c r="BU54" s="73">
        <f t="shared" si="34"/>
        <v>0</v>
      </c>
      <c r="BV54" s="73">
        <f t="shared" si="34"/>
        <v>0</v>
      </c>
      <c r="BW54" s="73">
        <f t="shared" si="34"/>
        <v>0</v>
      </c>
      <c r="BX54" s="73">
        <f t="shared" si="34"/>
        <v>0</v>
      </c>
      <c r="BY54" s="73">
        <f t="shared" si="34"/>
        <v>0</v>
      </c>
      <c r="BZ54" s="286"/>
      <c r="CA54" s="72">
        <f>SUM(D54:AN54)-'E1'!Y54-'E2'!P54-'E2'!X54-'E2'!Z54*2</f>
        <v>0</v>
      </c>
      <c r="CC54" s="73">
        <f>+IF((D54&gt;'A4'!D72),111,0)</f>
        <v>0</v>
      </c>
      <c r="CD54" s="73">
        <f>+IF((E54&gt;'A4'!E72),111,0)</f>
        <v>0</v>
      </c>
      <c r="CE54" s="73">
        <f>+IF((F54&gt;'A4'!F72),111,0)</f>
        <v>0</v>
      </c>
      <c r="CF54" s="73">
        <f>+IF((G54&gt;'A4'!G72),111,0)</f>
        <v>0</v>
      </c>
      <c r="CG54" s="73">
        <f>+IF((H54&gt;'A4'!H72),111,0)</f>
        <v>0</v>
      </c>
      <c r="CH54" s="73">
        <f>+IF((I54&gt;'A4'!I72),111,0)</f>
        <v>0</v>
      </c>
      <c r="CI54" s="73">
        <f>+IF((J54&gt;'A4'!J72),111,0)</f>
        <v>0</v>
      </c>
      <c r="CJ54" s="73">
        <f>+IF((K54&gt;'A4'!K72),111,0)</f>
        <v>0</v>
      </c>
      <c r="CK54" s="73">
        <f>+IF((L54&gt;'A4'!L72),111,0)</f>
        <v>0</v>
      </c>
      <c r="CL54" s="73">
        <f>+IF((M54&gt;'A4'!M72),111,0)</f>
        <v>0</v>
      </c>
      <c r="CM54" s="73">
        <f>+IF((N54&gt;'A4'!N72),111,0)</f>
        <v>0</v>
      </c>
      <c r="CN54" s="73">
        <f>+IF((O54&gt;'A4'!O72),111,0)</f>
        <v>0</v>
      </c>
      <c r="CO54" s="73">
        <f>+IF((P54&gt;'A4'!P72),111,0)</f>
        <v>0</v>
      </c>
      <c r="CP54" s="73">
        <f>+IF((Q54&gt;'A4'!Q72),111,0)</f>
        <v>0</v>
      </c>
      <c r="CQ54" s="73">
        <f>+IF((R54&gt;'A4'!R72),111,0)</f>
        <v>0</v>
      </c>
      <c r="CR54" s="73">
        <f>+IF((S54&gt;'A4'!S72),111,0)</f>
        <v>0</v>
      </c>
      <c r="CS54" s="73">
        <f>+IF((T54&gt;'A4'!T72),111,0)</f>
        <v>0</v>
      </c>
      <c r="CT54" s="73">
        <f>+IF((U54&gt;'A4'!U72),111,0)</f>
        <v>0</v>
      </c>
      <c r="CU54" s="73">
        <f>+IF((V54&gt;'A4'!V72),111,0)</f>
        <v>0</v>
      </c>
      <c r="CV54" s="73">
        <f>+IF((W54&gt;'A4'!W72),111,0)</f>
        <v>0</v>
      </c>
      <c r="CW54" s="73">
        <f>+IF((X54&gt;'A4'!X72),111,0)</f>
        <v>0</v>
      </c>
      <c r="CX54" s="73">
        <f>+IF((Y54&gt;'A4'!Y72),111,0)</f>
        <v>0</v>
      </c>
      <c r="CY54" s="73">
        <f>+IF((Z54&gt;'A4'!Z72),111,0)</f>
        <v>0</v>
      </c>
      <c r="CZ54" s="73">
        <f>+IF((AA54&gt;'A4'!AA72),111,0)</f>
        <v>0</v>
      </c>
      <c r="DA54" s="73">
        <f>+IF((AB54&gt;'A4'!AB72),111,0)</f>
        <v>0</v>
      </c>
      <c r="DB54" s="73">
        <f>+IF((AC54&gt;'A4'!AC72),111,0)</f>
        <v>0</v>
      </c>
      <c r="DC54" s="73">
        <f>+IF((AD54&gt;'A4'!AD72),111,0)</f>
        <v>0</v>
      </c>
      <c r="DD54" s="73">
        <f>+IF((AE54&gt;'A4'!AE72),111,0)</f>
        <v>0</v>
      </c>
      <c r="DE54" s="73">
        <f>+IF((AF54&gt;'A4'!AF72),111,0)</f>
        <v>0</v>
      </c>
      <c r="DF54" s="73">
        <f>+IF((AG54&gt;'A4'!AG72),111,0)</f>
        <v>0</v>
      </c>
      <c r="DG54" s="73">
        <f>+IF((AH54&gt;'A4'!AH72),111,0)</f>
        <v>0</v>
      </c>
      <c r="DH54" s="73">
        <f>+IF((AI54&gt;'A4'!AI72),111,0)</f>
        <v>0</v>
      </c>
      <c r="DI54" s="73">
        <f>+IF((AJ54&gt;'A4'!AJ72),111,0)</f>
        <v>0</v>
      </c>
      <c r="DJ54" s="73">
        <f>+IF((AK54&gt;'A4'!AK72),111,0)</f>
        <v>0</v>
      </c>
      <c r="DK54" s="73">
        <f>+IF((AL54&gt;'A4'!AL72),111,0)</f>
        <v>0</v>
      </c>
      <c r="DL54" s="73">
        <f>+IF((AM54&gt;'A4'!AM72),111,0)</f>
        <v>0</v>
      </c>
    </row>
    <row r="55" spans="2:116" s="36" customFormat="1" ht="17.100000000000001" customHeight="1">
      <c r="B55" s="495"/>
      <c r="C55" s="198" t="s">
        <v>70</v>
      </c>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2"/>
      <c r="AN55" s="362"/>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286"/>
      <c r="CA55" s="72">
        <f>SUM(D55:AN55)-'E1'!Y55-'E2'!P55-'E2'!X55-'E2'!Z55*2</f>
        <v>0</v>
      </c>
      <c r="CC55" s="73">
        <f>+IF((D55&gt;'A4'!D73),111,0)</f>
        <v>0</v>
      </c>
      <c r="CD55" s="73">
        <f>+IF((E55&gt;'A4'!E73),111,0)</f>
        <v>0</v>
      </c>
      <c r="CE55" s="73">
        <f>+IF((F55&gt;'A4'!F73),111,0)</f>
        <v>0</v>
      </c>
      <c r="CF55" s="73">
        <f>+IF((G55&gt;'A4'!G73),111,0)</f>
        <v>0</v>
      </c>
      <c r="CG55" s="73">
        <f>+IF((H55&gt;'A4'!H73),111,0)</f>
        <v>0</v>
      </c>
      <c r="CH55" s="73">
        <f>+IF((I55&gt;'A4'!I73),111,0)</f>
        <v>0</v>
      </c>
      <c r="CI55" s="73">
        <f>+IF((J55&gt;'A4'!J73),111,0)</f>
        <v>0</v>
      </c>
      <c r="CJ55" s="73">
        <f>+IF((K55&gt;'A4'!K73),111,0)</f>
        <v>0</v>
      </c>
      <c r="CK55" s="73">
        <f>+IF((L55&gt;'A4'!L73),111,0)</f>
        <v>0</v>
      </c>
      <c r="CL55" s="73">
        <f>+IF((M55&gt;'A4'!M73),111,0)</f>
        <v>0</v>
      </c>
      <c r="CM55" s="73">
        <f>+IF((N55&gt;'A4'!N73),111,0)</f>
        <v>0</v>
      </c>
      <c r="CN55" s="73">
        <f>+IF((O55&gt;'A4'!O73),111,0)</f>
        <v>0</v>
      </c>
      <c r="CO55" s="73">
        <f>+IF((P55&gt;'A4'!P73),111,0)</f>
        <v>0</v>
      </c>
      <c r="CP55" s="73">
        <f>+IF((Q55&gt;'A4'!Q73),111,0)</f>
        <v>0</v>
      </c>
      <c r="CQ55" s="73">
        <f>+IF((R55&gt;'A4'!R73),111,0)</f>
        <v>0</v>
      </c>
      <c r="CR55" s="73">
        <f>+IF((S55&gt;'A4'!S73),111,0)</f>
        <v>0</v>
      </c>
      <c r="CS55" s="73">
        <f>+IF((T55&gt;'A4'!T73),111,0)</f>
        <v>0</v>
      </c>
      <c r="CT55" s="73">
        <f>+IF((U55&gt;'A4'!U73),111,0)</f>
        <v>0</v>
      </c>
      <c r="CU55" s="73">
        <f>+IF((V55&gt;'A4'!V73),111,0)</f>
        <v>0</v>
      </c>
      <c r="CV55" s="73">
        <f>+IF((W55&gt;'A4'!W73),111,0)</f>
        <v>0</v>
      </c>
      <c r="CW55" s="73">
        <f>+IF((X55&gt;'A4'!X73),111,0)</f>
        <v>0</v>
      </c>
      <c r="CX55" s="73">
        <f>+IF((Y55&gt;'A4'!Y73),111,0)</f>
        <v>0</v>
      </c>
      <c r="CY55" s="73">
        <f>+IF((Z55&gt;'A4'!Z73),111,0)</f>
        <v>0</v>
      </c>
      <c r="CZ55" s="73">
        <f>+IF((AA55&gt;'A4'!AA73),111,0)</f>
        <v>0</v>
      </c>
      <c r="DA55" s="73">
        <f>+IF((AB55&gt;'A4'!AB73),111,0)</f>
        <v>0</v>
      </c>
      <c r="DB55" s="73">
        <f>+IF((AC55&gt;'A4'!AC73),111,0)</f>
        <v>0</v>
      </c>
      <c r="DC55" s="73">
        <f>+IF((AD55&gt;'A4'!AD73),111,0)</f>
        <v>0</v>
      </c>
      <c r="DD55" s="73">
        <f>+IF((AE55&gt;'A4'!AE73),111,0)</f>
        <v>0</v>
      </c>
      <c r="DE55" s="73">
        <f>+IF((AF55&gt;'A4'!AF73),111,0)</f>
        <v>0</v>
      </c>
      <c r="DF55" s="73">
        <f>+IF((AG55&gt;'A4'!AG73),111,0)</f>
        <v>0</v>
      </c>
      <c r="DG55" s="73">
        <f>+IF((AH55&gt;'A4'!AH73),111,0)</f>
        <v>0</v>
      </c>
      <c r="DH55" s="73">
        <f>+IF((AI55&gt;'A4'!AI73),111,0)</f>
        <v>0</v>
      </c>
      <c r="DI55" s="73">
        <f>+IF((AJ55&gt;'A4'!AJ73),111,0)</f>
        <v>0</v>
      </c>
      <c r="DJ55" s="73">
        <f>+IF((AK55&gt;'A4'!AK73),111,0)</f>
        <v>0</v>
      </c>
      <c r="DK55" s="73">
        <f>+IF((AL55&gt;'A4'!AL73),111,0)</f>
        <v>0</v>
      </c>
      <c r="DL55" s="73">
        <f>+IF((AM55&gt;'A4'!AM73),111,0)</f>
        <v>0</v>
      </c>
    </row>
    <row r="56" spans="2:116" s="36" customFormat="1" ht="17.100000000000001" customHeight="1">
      <c r="B56" s="495"/>
      <c r="C56" s="198" t="s">
        <v>71</v>
      </c>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2"/>
      <c r="AN56" s="362"/>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286"/>
      <c r="CA56" s="72">
        <f>SUM(D56:AN56)-'E1'!Y56-'E2'!P56-'E2'!X56-'E2'!Z56*2</f>
        <v>0</v>
      </c>
      <c r="CC56" s="73">
        <f>+IF((D56&gt;'A4'!D74),111,0)</f>
        <v>0</v>
      </c>
      <c r="CD56" s="73">
        <f>+IF((E56&gt;'A4'!E74),111,0)</f>
        <v>0</v>
      </c>
      <c r="CE56" s="73">
        <f>+IF((F56&gt;'A4'!F74),111,0)</f>
        <v>0</v>
      </c>
      <c r="CF56" s="73">
        <f>+IF((G56&gt;'A4'!G74),111,0)</f>
        <v>0</v>
      </c>
      <c r="CG56" s="73">
        <f>+IF((H56&gt;'A4'!H74),111,0)</f>
        <v>0</v>
      </c>
      <c r="CH56" s="73">
        <f>+IF((I56&gt;'A4'!I74),111,0)</f>
        <v>0</v>
      </c>
      <c r="CI56" s="73">
        <f>+IF((J56&gt;'A4'!J74),111,0)</f>
        <v>0</v>
      </c>
      <c r="CJ56" s="73">
        <f>+IF((K56&gt;'A4'!K74),111,0)</f>
        <v>0</v>
      </c>
      <c r="CK56" s="73">
        <f>+IF((L56&gt;'A4'!L74),111,0)</f>
        <v>0</v>
      </c>
      <c r="CL56" s="73">
        <f>+IF((M56&gt;'A4'!M74),111,0)</f>
        <v>0</v>
      </c>
      <c r="CM56" s="73">
        <f>+IF((N56&gt;'A4'!N74),111,0)</f>
        <v>0</v>
      </c>
      <c r="CN56" s="73">
        <f>+IF((O56&gt;'A4'!O74),111,0)</f>
        <v>0</v>
      </c>
      <c r="CO56" s="73">
        <f>+IF((P56&gt;'A4'!P74),111,0)</f>
        <v>0</v>
      </c>
      <c r="CP56" s="73">
        <f>+IF((Q56&gt;'A4'!Q74),111,0)</f>
        <v>0</v>
      </c>
      <c r="CQ56" s="73">
        <f>+IF((R56&gt;'A4'!R74),111,0)</f>
        <v>0</v>
      </c>
      <c r="CR56" s="73">
        <f>+IF((S56&gt;'A4'!S74),111,0)</f>
        <v>0</v>
      </c>
      <c r="CS56" s="73">
        <f>+IF((T56&gt;'A4'!T74),111,0)</f>
        <v>0</v>
      </c>
      <c r="CT56" s="73">
        <f>+IF((U56&gt;'A4'!U74),111,0)</f>
        <v>0</v>
      </c>
      <c r="CU56" s="73">
        <f>+IF((V56&gt;'A4'!V74),111,0)</f>
        <v>0</v>
      </c>
      <c r="CV56" s="73">
        <f>+IF((W56&gt;'A4'!W74),111,0)</f>
        <v>0</v>
      </c>
      <c r="CW56" s="73">
        <f>+IF((X56&gt;'A4'!X74),111,0)</f>
        <v>0</v>
      </c>
      <c r="CX56" s="73">
        <f>+IF((Y56&gt;'A4'!Y74),111,0)</f>
        <v>0</v>
      </c>
      <c r="CY56" s="73">
        <f>+IF((Z56&gt;'A4'!Z74),111,0)</f>
        <v>0</v>
      </c>
      <c r="CZ56" s="73">
        <f>+IF((AA56&gt;'A4'!AA74),111,0)</f>
        <v>0</v>
      </c>
      <c r="DA56" s="73">
        <f>+IF((AB56&gt;'A4'!AB74),111,0)</f>
        <v>0</v>
      </c>
      <c r="DB56" s="73">
        <f>+IF((AC56&gt;'A4'!AC74),111,0)</f>
        <v>0</v>
      </c>
      <c r="DC56" s="73">
        <f>+IF((AD56&gt;'A4'!AD74),111,0)</f>
        <v>0</v>
      </c>
      <c r="DD56" s="73">
        <f>+IF((AE56&gt;'A4'!AE74),111,0)</f>
        <v>0</v>
      </c>
      <c r="DE56" s="73">
        <f>+IF((AF56&gt;'A4'!AF74),111,0)</f>
        <v>0</v>
      </c>
      <c r="DF56" s="73">
        <f>+IF((AG56&gt;'A4'!AG74),111,0)</f>
        <v>0</v>
      </c>
      <c r="DG56" s="73">
        <f>+IF((AH56&gt;'A4'!AH74),111,0)</f>
        <v>0</v>
      </c>
      <c r="DH56" s="73">
        <f>+IF((AI56&gt;'A4'!AI74),111,0)</f>
        <v>0</v>
      </c>
      <c r="DI56" s="73">
        <f>+IF((AJ56&gt;'A4'!AJ74),111,0)</f>
        <v>0</v>
      </c>
      <c r="DJ56" s="73">
        <f>+IF((AK56&gt;'A4'!AK74),111,0)</f>
        <v>0</v>
      </c>
      <c r="DK56" s="73">
        <f>+IF((AL56&gt;'A4'!AL74),111,0)</f>
        <v>0</v>
      </c>
      <c r="DL56" s="73">
        <f>+IF((AM56&gt;'A4'!AM74),111,0)</f>
        <v>0</v>
      </c>
    </row>
    <row r="57" spans="2:116" s="42" customFormat="1" ht="30" customHeight="1">
      <c r="B57" s="497"/>
      <c r="C57" s="202" t="s">
        <v>125</v>
      </c>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6"/>
      <c r="AN57" s="362"/>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286"/>
      <c r="CA57" s="72"/>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row>
    <row r="58" spans="2:116" s="36" customFormat="1" ht="17.100000000000001" customHeight="1">
      <c r="B58" s="495"/>
      <c r="C58" s="183" t="s">
        <v>10</v>
      </c>
      <c r="D58" s="401"/>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2"/>
      <c r="AN58" s="362"/>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285"/>
      <c r="CA58" s="72">
        <f>SUM(D58:AN58)-'E1'!Y58-'E2'!P58-'E2'!X58-'E2'!Z58*2</f>
        <v>0</v>
      </c>
      <c r="CC58" s="73">
        <f>+IF(OR((D58&gt;'A4'!D76),(D58&lt;'A4'!D77)),111,0)</f>
        <v>0</v>
      </c>
      <c r="CD58" s="73">
        <f>+IF(OR((E58&gt;'A4'!E76),(E58&lt;'A4'!E77)),111,0)</f>
        <v>0</v>
      </c>
      <c r="CE58" s="73">
        <f>+IF(OR((F58&gt;'A4'!F76),(F58&lt;'A4'!F77)),111,0)</f>
        <v>0</v>
      </c>
      <c r="CF58" s="73">
        <f>+IF(OR((G58&gt;'A4'!G76),(G58&lt;'A4'!G77)),111,0)</f>
        <v>0</v>
      </c>
      <c r="CG58" s="73">
        <f>+IF(OR((H58&gt;'A4'!H76),(H58&lt;'A4'!H77)),111,0)</f>
        <v>0</v>
      </c>
      <c r="CH58" s="73">
        <f>+IF(OR((I58&gt;'A4'!I76),(I58&lt;'A4'!I77)),111,0)</f>
        <v>0</v>
      </c>
      <c r="CI58" s="73">
        <f>+IF(OR((J58&gt;'A4'!J76),(J58&lt;'A4'!J77)),111,0)</f>
        <v>0</v>
      </c>
      <c r="CJ58" s="73">
        <f>+IF(OR((K58&gt;'A4'!K76),(K58&lt;'A4'!K77)),111,0)</f>
        <v>0</v>
      </c>
      <c r="CK58" s="73">
        <f>+IF(OR((L58&gt;'A4'!L76),(L58&lt;'A4'!L77)),111,0)</f>
        <v>0</v>
      </c>
      <c r="CL58" s="73">
        <f>+IF(OR((M58&gt;'A4'!M76),(M58&lt;'A4'!M77)),111,0)</f>
        <v>0</v>
      </c>
      <c r="CM58" s="73">
        <f>+IF(OR((N58&gt;'A4'!N76),(N58&lt;'A4'!N77)),111,0)</f>
        <v>0</v>
      </c>
      <c r="CN58" s="73">
        <f>+IF(OR((O58&gt;'A4'!O76),(O58&lt;'A4'!O77)),111,0)</f>
        <v>0</v>
      </c>
      <c r="CO58" s="73">
        <f>+IF(OR((P58&gt;'A4'!P76),(P58&lt;'A4'!P77)),111,0)</f>
        <v>0</v>
      </c>
      <c r="CP58" s="73">
        <f>+IF(OR((Q58&gt;'A4'!Q76),(Q58&lt;'A4'!Q77)),111,0)</f>
        <v>0</v>
      </c>
      <c r="CQ58" s="73">
        <f>+IF(OR((R58&gt;'A4'!R76),(R58&lt;'A4'!R77)),111,0)</f>
        <v>0</v>
      </c>
      <c r="CR58" s="73">
        <f>+IF(OR((S58&gt;'A4'!S76),(S58&lt;'A4'!S77)),111,0)</f>
        <v>0</v>
      </c>
      <c r="CS58" s="73">
        <f>+IF(OR((T58&gt;'A4'!T76),(T58&lt;'A4'!T77)),111,0)</f>
        <v>0</v>
      </c>
      <c r="CT58" s="73">
        <f>+IF(OR((U58&gt;'A4'!U76),(U58&lt;'A4'!U77)),111,0)</f>
        <v>0</v>
      </c>
      <c r="CU58" s="73">
        <f>+IF(OR((V58&gt;'A4'!V76),(V58&lt;'A4'!V77)),111,0)</f>
        <v>0</v>
      </c>
      <c r="CV58" s="73">
        <f>+IF(OR((W58&gt;'A4'!W76),(W58&lt;'A4'!W77)),111,0)</f>
        <v>0</v>
      </c>
      <c r="CW58" s="73">
        <f>+IF(OR((X58&gt;'A4'!X76),(X58&lt;'A4'!X77)),111,0)</f>
        <v>0</v>
      </c>
      <c r="CX58" s="73">
        <f>+IF(OR((Y58&gt;'A4'!Y76),(Y58&lt;'A4'!Y77)),111,0)</f>
        <v>0</v>
      </c>
      <c r="CY58" s="73">
        <f>+IF(OR((Z58&gt;'A4'!Z76),(Z58&lt;'A4'!Z77)),111,0)</f>
        <v>0</v>
      </c>
      <c r="CZ58" s="73">
        <f>+IF(OR((AA58&gt;'A4'!AA76),(AA58&lt;'A4'!AA77)),111,0)</f>
        <v>0</v>
      </c>
      <c r="DA58" s="73">
        <f>+IF(OR((AB58&gt;'A4'!AB76),(AB58&lt;'A4'!AB77)),111,0)</f>
        <v>0</v>
      </c>
      <c r="DB58" s="73">
        <f>+IF(OR((AC58&gt;'A4'!AC76),(AC58&lt;'A4'!AC77)),111,0)</f>
        <v>0</v>
      </c>
      <c r="DC58" s="73">
        <f>+IF(OR((AD58&gt;'A4'!AD76),(AD58&lt;'A4'!AD77)),111,0)</f>
        <v>0</v>
      </c>
      <c r="DD58" s="73">
        <f>+IF(OR((AE58&gt;'A4'!AE76),(AE58&lt;'A4'!AE77)),111,0)</f>
        <v>0</v>
      </c>
      <c r="DE58" s="73">
        <f>+IF(OR((AF58&gt;'A4'!AF76),(AF58&lt;'A4'!AF77)),111,0)</f>
        <v>0</v>
      </c>
      <c r="DF58" s="73">
        <f>+IF(OR((AG58&gt;'A4'!AG76),(AG58&lt;'A4'!AG77)),111,0)</f>
        <v>0</v>
      </c>
      <c r="DG58" s="73">
        <f>+IF(OR((AH58&gt;'A4'!AH76),(AH58&lt;'A4'!AH77)),111,0)</f>
        <v>0</v>
      </c>
      <c r="DH58" s="73">
        <f>+IF(OR((AI58&gt;'A4'!AI76),(AI58&lt;'A4'!AI77)),111,0)</f>
        <v>0</v>
      </c>
      <c r="DI58" s="73">
        <f>+IF(OR((AJ58&gt;'A4'!AJ76),(AJ58&lt;'A4'!AJ77)),111,0)</f>
        <v>0</v>
      </c>
      <c r="DJ58" s="73">
        <f>+IF(OR((AK58&gt;'A4'!AK76),(AK58&lt;'A4'!AK77)),111,0)</f>
        <v>0</v>
      </c>
      <c r="DK58" s="73">
        <f>+IF(OR((AL58&gt;'A4'!AL76),(AL58&lt;'A4'!AL77)),111,0)</f>
        <v>0</v>
      </c>
      <c r="DL58" s="73">
        <f>+IF(OR((AM58&gt;'A4'!AM76),(AM58&lt;'A4'!AM77)),111,0)</f>
        <v>0</v>
      </c>
    </row>
    <row r="59" spans="2:116" s="36" customFormat="1" ht="17.100000000000001" customHeight="1">
      <c r="B59" s="495"/>
      <c r="C59" s="183" t="s">
        <v>11</v>
      </c>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2"/>
      <c r="AN59" s="362"/>
      <c r="AP59" s="73">
        <f t="shared" ref="AP59:BH59" si="35">+D59-SUM(D60:D65)</f>
        <v>0</v>
      </c>
      <c r="AQ59" s="73">
        <f t="shared" si="35"/>
        <v>0</v>
      </c>
      <c r="AR59" s="73">
        <f t="shared" si="35"/>
        <v>0</v>
      </c>
      <c r="AS59" s="73">
        <f t="shared" si="35"/>
        <v>0</v>
      </c>
      <c r="AT59" s="73">
        <f t="shared" si="35"/>
        <v>0</v>
      </c>
      <c r="AU59" s="73">
        <f t="shared" si="35"/>
        <v>0</v>
      </c>
      <c r="AV59" s="73">
        <f t="shared" si="35"/>
        <v>0</v>
      </c>
      <c r="AW59" s="73">
        <f t="shared" si="35"/>
        <v>0</v>
      </c>
      <c r="AX59" s="73">
        <f t="shared" si="35"/>
        <v>0</v>
      </c>
      <c r="AY59" s="73">
        <f t="shared" si="35"/>
        <v>0</v>
      </c>
      <c r="AZ59" s="73">
        <f t="shared" si="35"/>
        <v>0</v>
      </c>
      <c r="BA59" s="73">
        <f t="shared" si="35"/>
        <v>0</v>
      </c>
      <c r="BB59" s="73">
        <f t="shared" si="35"/>
        <v>0</v>
      </c>
      <c r="BC59" s="73">
        <f t="shared" si="35"/>
        <v>0</v>
      </c>
      <c r="BD59" s="73">
        <f t="shared" si="35"/>
        <v>0</v>
      </c>
      <c r="BE59" s="73">
        <f t="shared" si="35"/>
        <v>0</v>
      </c>
      <c r="BF59" s="73">
        <f t="shared" si="35"/>
        <v>0</v>
      </c>
      <c r="BG59" s="73">
        <f t="shared" si="35"/>
        <v>0</v>
      </c>
      <c r="BH59" s="73">
        <f t="shared" si="35"/>
        <v>0</v>
      </c>
      <c r="BI59" s="73">
        <f t="shared" ref="BI59:BY59" si="36">+W59-SUM(W60:W65)</f>
        <v>0</v>
      </c>
      <c r="BJ59" s="73">
        <f t="shared" si="36"/>
        <v>0</v>
      </c>
      <c r="BK59" s="73">
        <f t="shared" si="36"/>
        <v>0</v>
      </c>
      <c r="BL59" s="73">
        <f t="shared" si="36"/>
        <v>0</v>
      </c>
      <c r="BM59" s="73">
        <f t="shared" si="36"/>
        <v>0</v>
      </c>
      <c r="BN59" s="73">
        <f t="shared" si="36"/>
        <v>0</v>
      </c>
      <c r="BO59" s="73">
        <f t="shared" si="36"/>
        <v>0</v>
      </c>
      <c r="BP59" s="73">
        <f t="shared" si="36"/>
        <v>0</v>
      </c>
      <c r="BQ59" s="73">
        <f t="shared" si="36"/>
        <v>0</v>
      </c>
      <c r="BR59" s="73">
        <f t="shared" si="36"/>
        <v>0</v>
      </c>
      <c r="BS59" s="73">
        <f t="shared" si="36"/>
        <v>0</v>
      </c>
      <c r="BT59" s="73">
        <f t="shared" si="36"/>
        <v>0</v>
      </c>
      <c r="BU59" s="73">
        <f t="shared" si="36"/>
        <v>0</v>
      </c>
      <c r="BV59" s="73">
        <f t="shared" si="36"/>
        <v>0</v>
      </c>
      <c r="BW59" s="73">
        <f t="shared" si="36"/>
        <v>0</v>
      </c>
      <c r="BX59" s="73">
        <f t="shared" si="36"/>
        <v>0</v>
      </c>
      <c r="BY59" s="73">
        <f t="shared" si="36"/>
        <v>0</v>
      </c>
      <c r="BZ59" s="285"/>
      <c r="CA59" s="72">
        <f>SUM(D59:AN59)-'E1'!Y59-'E2'!P59-'E2'!X59-'E2'!Z59*2</f>
        <v>0</v>
      </c>
      <c r="CC59" s="73">
        <f>+IF(OR((D59&gt;'A4'!D79),(D59&lt;'A4'!D80)),111,0)</f>
        <v>0</v>
      </c>
      <c r="CD59" s="73">
        <f>+IF(OR((E59&gt;'A4'!E79),(E59&lt;'A4'!E80)),111,0)</f>
        <v>0</v>
      </c>
      <c r="CE59" s="73">
        <f>+IF(OR((F59&gt;'A4'!F79),(F59&lt;'A4'!F80)),111,0)</f>
        <v>0</v>
      </c>
      <c r="CF59" s="73">
        <f>+IF(OR((G59&gt;'A4'!G79),(G59&lt;'A4'!G80)),111,0)</f>
        <v>0</v>
      </c>
      <c r="CG59" s="73">
        <f>+IF(OR((H59&gt;'A4'!H79),(H59&lt;'A4'!H80)),111,0)</f>
        <v>0</v>
      </c>
      <c r="CH59" s="73">
        <f>+IF(OR((I59&gt;'A4'!I79),(I59&lt;'A4'!I80)),111,0)</f>
        <v>0</v>
      </c>
      <c r="CI59" s="73">
        <f>+IF(OR((J59&gt;'A4'!J79),(J59&lt;'A4'!J80)),111,0)</f>
        <v>0</v>
      </c>
      <c r="CJ59" s="73">
        <f>+IF(OR((K59&gt;'A4'!K79),(K59&lt;'A4'!K80)),111,0)</f>
        <v>0</v>
      </c>
      <c r="CK59" s="73">
        <f>+IF(OR((L59&gt;'A4'!L79),(L59&lt;'A4'!L80)),111,0)</f>
        <v>0</v>
      </c>
      <c r="CL59" s="73">
        <f>+IF(OR((M59&gt;'A4'!M79),(M59&lt;'A4'!M80)),111,0)</f>
        <v>0</v>
      </c>
      <c r="CM59" s="73">
        <f>+IF(OR((N59&gt;'A4'!N79),(N59&lt;'A4'!N80)),111,0)</f>
        <v>0</v>
      </c>
      <c r="CN59" s="73">
        <f>+IF(OR((O59&gt;'A4'!O79),(O59&lt;'A4'!O80)),111,0)</f>
        <v>0</v>
      </c>
      <c r="CO59" s="73">
        <f>+IF(OR((P59&gt;'A4'!P79),(P59&lt;'A4'!P80)),111,0)</f>
        <v>0</v>
      </c>
      <c r="CP59" s="73">
        <f>+IF(OR((Q59&gt;'A4'!Q79),(Q59&lt;'A4'!Q80)),111,0)</f>
        <v>0</v>
      </c>
      <c r="CQ59" s="73">
        <f>+IF(OR((R59&gt;'A4'!R79),(R59&lt;'A4'!R80)),111,0)</f>
        <v>0</v>
      </c>
      <c r="CR59" s="73">
        <f>+IF(OR((S59&gt;'A4'!S79),(S59&lt;'A4'!S80)),111,0)</f>
        <v>0</v>
      </c>
      <c r="CS59" s="73">
        <f>+IF(OR((T59&gt;'A4'!T79),(T59&lt;'A4'!T80)),111,0)</f>
        <v>0</v>
      </c>
      <c r="CT59" s="73">
        <f>+IF(OR((U59&gt;'A4'!U79),(U59&lt;'A4'!U80)),111,0)</f>
        <v>0</v>
      </c>
      <c r="CU59" s="73">
        <f>+IF(OR((V59&gt;'A4'!V79),(V59&lt;'A4'!V80)),111,0)</f>
        <v>0</v>
      </c>
      <c r="CV59" s="73">
        <f>+IF(OR((W59&gt;'A4'!W79),(W59&lt;'A4'!W80)),111,0)</f>
        <v>0</v>
      </c>
      <c r="CW59" s="73">
        <f>+IF(OR((X59&gt;'A4'!X79),(X59&lt;'A4'!X80)),111,0)</f>
        <v>0</v>
      </c>
      <c r="CX59" s="73">
        <f>+IF(OR((Y59&gt;'A4'!Y79),(Y59&lt;'A4'!Y80)),111,0)</f>
        <v>0</v>
      </c>
      <c r="CY59" s="73">
        <f>+IF(OR((Z59&gt;'A4'!Z79),(Z59&lt;'A4'!Z80)),111,0)</f>
        <v>0</v>
      </c>
      <c r="CZ59" s="73">
        <f>+IF(OR((AA59&gt;'A4'!AA79),(AA59&lt;'A4'!AA80)),111,0)</f>
        <v>0</v>
      </c>
      <c r="DA59" s="73">
        <f>+IF(OR((AB59&gt;'A4'!AB79),(AB59&lt;'A4'!AB80)),111,0)</f>
        <v>0</v>
      </c>
      <c r="DB59" s="73">
        <f>+IF(OR((AC59&gt;'A4'!AC79),(AC59&lt;'A4'!AC80)),111,0)</f>
        <v>0</v>
      </c>
      <c r="DC59" s="73">
        <f>+IF(OR((AD59&gt;'A4'!AD79),(AD59&lt;'A4'!AD80)),111,0)</f>
        <v>0</v>
      </c>
      <c r="DD59" s="73">
        <f>+IF(OR((AE59&gt;'A4'!AE79),(AE59&lt;'A4'!AE80)),111,0)</f>
        <v>0</v>
      </c>
      <c r="DE59" s="73">
        <f>+IF(OR((AF59&gt;'A4'!AF79),(AF59&lt;'A4'!AF80)),111,0)</f>
        <v>0</v>
      </c>
      <c r="DF59" s="73">
        <f>+IF(OR((AG59&gt;'A4'!AG79),(AG59&lt;'A4'!AG80)),111,0)</f>
        <v>0</v>
      </c>
      <c r="DG59" s="73">
        <f>+IF(OR((AH59&gt;'A4'!AH79),(AH59&lt;'A4'!AH80)),111,0)</f>
        <v>0</v>
      </c>
      <c r="DH59" s="73">
        <f>+IF(OR((AI59&gt;'A4'!AI79),(AI59&lt;'A4'!AI80)),111,0)</f>
        <v>0</v>
      </c>
      <c r="DI59" s="73">
        <f>+IF(OR((AJ59&gt;'A4'!AJ79),(AJ59&lt;'A4'!AJ80)),111,0)</f>
        <v>0</v>
      </c>
      <c r="DJ59" s="73">
        <f>+IF(OR((AK59&gt;'A4'!AK79),(AK59&lt;'A4'!AK80)),111,0)</f>
        <v>0</v>
      </c>
      <c r="DK59" s="73">
        <f>+IF(OR((AL59&gt;'A4'!AL79),(AL59&lt;'A4'!AL80)),111,0)</f>
        <v>0</v>
      </c>
      <c r="DL59" s="73">
        <f>+IF(OR((AM59&gt;'A4'!AM79),(AM59&lt;'A4'!AM80)),111,0)</f>
        <v>0</v>
      </c>
    </row>
    <row r="60" spans="2:116" s="40" customFormat="1" ht="17.100000000000001" customHeight="1">
      <c r="B60" s="446"/>
      <c r="C60" s="447" t="s">
        <v>105</v>
      </c>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43"/>
      <c r="AN60" s="361"/>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39"/>
      <c r="CA60" s="75">
        <f>SUM(D60:AN60)-'E1'!Y60-'E2'!P60-'E2'!X60-'E2'!Z60*2</f>
        <v>0</v>
      </c>
      <c r="CC60" s="75">
        <f>+IF((D60&gt;'A4'!D82),111,0)</f>
        <v>0</v>
      </c>
      <c r="CD60" s="75">
        <f>+IF((E60&gt;'A4'!E82),111,0)</f>
        <v>0</v>
      </c>
      <c r="CE60" s="75">
        <f>+IF((F60&gt;'A4'!F82),111,0)</f>
        <v>0</v>
      </c>
      <c r="CF60" s="75">
        <f>+IF((G60&gt;'A4'!G82),111,0)</f>
        <v>0</v>
      </c>
      <c r="CG60" s="75">
        <f>+IF((H60&gt;'A4'!H82),111,0)</f>
        <v>0</v>
      </c>
      <c r="CH60" s="75">
        <f>+IF((I60&gt;'A4'!I82),111,0)</f>
        <v>0</v>
      </c>
      <c r="CI60" s="75">
        <f>+IF((J60&gt;'A4'!J82),111,0)</f>
        <v>0</v>
      </c>
      <c r="CJ60" s="75">
        <f>+IF((K60&gt;'A4'!K82),111,0)</f>
        <v>0</v>
      </c>
      <c r="CK60" s="75">
        <f>+IF((L60&gt;'A4'!L82),111,0)</f>
        <v>0</v>
      </c>
      <c r="CL60" s="75">
        <f>+IF((M60&gt;'A4'!M82),111,0)</f>
        <v>0</v>
      </c>
      <c r="CM60" s="75">
        <f>+IF((N60&gt;'A4'!N82),111,0)</f>
        <v>0</v>
      </c>
      <c r="CN60" s="75">
        <f>+IF((O60&gt;'A4'!O82),111,0)</f>
        <v>0</v>
      </c>
      <c r="CO60" s="75">
        <f>+IF((P60&gt;'A4'!P82),111,0)</f>
        <v>0</v>
      </c>
      <c r="CP60" s="75">
        <f>+IF((Q60&gt;'A4'!Q82),111,0)</f>
        <v>0</v>
      </c>
      <c r="CQ60" s="75">
        <f>+IF((R60&gt;'A4'!R82),111,0)</f>
        <v>0</v>
      </c>
      <c r="CR60" s="75">
        <f>+IF((S60&gt;'A4'!S82),111,0)</f>
        <v>0</v>
      </c>
      <c r="CS60" s="75">
        <f>+IF((T60&gt;'A4'!T82),111,0)</f>
        <v>0</v>
      </c>
      <c r="CT60" s="75">
        <f>+IF((U60&gt;'A4'!U82),111,0)</f>
        <v>0</v>
      </c>
      <c r="CU60" s="75">
        <f>+IF((V60&gt;'A4'!V82),111,0)</f>
        <v>0</v>
      </c>
      <c r="CV60" s="75">
        <f>+IF((W60&gt;'A4'!W82),111,0)</f>
        <v>0</v>
      </c>
      <c r="CW60" s="75">
        <f>+IF((X60&gt;'A4'!X82),111,0)</f>
        <v>0</v>
      </c>
      <c r="CX60" s="75">
        <f>+IF((Y60&gt;'A4'!Y82),111,0)</f>
        <v>0</v>
      </c>
      <c r="CY60" s="75">
        <f>+IF((Z60&gt;'A4'!Z82),111,0)</f>
        <v>0</v>
      </c>
      <c r="CZ60" s="75">
        <f>+IF((AA60&gt;'A4'!AA82),111,0)</f>
        <v>0</v>
      </c>
      <c r="DA60" s="75">
        <f>+IF((AB60&gt;'A4'!AB82),111,0)</f>
        <v>0</v>
      </c>
      <c r="DB60" s="75">
        <f>+IF((AC60&gt;'A4'!AC82),111,0)</f>
        <v>0</v>
      </c>
      <c r="DC60" s="75">
        <f>+IF((AD60&gt;'A4'!AD82),111,0)</f>
        <v>0</v>
      </c>
      <c r="DD60" s="75">
        <f>+IF((AE60&gt;'A4'!AE82),111,0)</f>
        <v>0</v>
      </c>
      <c r="DE60" s="75">
        <f>+IF((AF60&gt;'A4'!AF82),111,0)</f>
        <v>0</v>
      </c>
      <c r="DF60" s="75">
        <f>+IF((AG60&gt;'A4'!AG82),111,0)</f>
        <v>0</v>
      </c>
      <c r="DG60" s="75">
        <f>+IF((AH60&gt;'A4'!AH82),111,0)</f>
        <v>0</v>
      </c>
      <c r="DH60" s="75">
        <f>+IF((AI60&gt;'A4'!AI82),111,0)</f>
        <v>0</v>
      </c>
      <c r="DI60" s="75">
        <f>+IF((AJ60&gt;'A4'!AJ82),111,0)</f>
        <v>0</v>
      </c>
      <c r="DJ60" s="75">
        <f>+IF((AK60&gt;'A4'!AK82),111,0)</f>
        <v>0</v>
      </c>
      <c r="DK60" s="75">
        <f>+IF((AL60&gt;'A4'!AL82),111,0)</f>
        <v>0</v>
      </c>
      <c r="DL60" s="75">
        <f>+IF((AM60&gt;'A4'!AM82),111,0)</f>
        <v>0</v>
      </c>
    </row>
    <row r="61" spans="2:116" s="36" customFormat="1" ht="17.100000000000001" customHeight="1">
      <c r="B61" s="445"/>
      <c r="C61" s="198" t="s">
        <v>75</v>
      </c>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31"/>
      <c r="AN61" s="362"/>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35"/>
      <c r="CA61" s="75">
        <f>SUM(D61:AN61)-'E1'!Y61-'E2'!P61-'E2'!X61-'E2'!Z61*2</f>
        <v>0</v>
      </c>
      <c r="CC61" s="73">
        <f>+IF((D61&gt;'A4'!D83),111,0)</f>
        <v>0</v>
      </c>
      <c r="CD61" s="73">
        <f>+IF((E61&gt;'A4'!E83),111,0)</f>
        <v>0</v>
      </c>
      <c r="CE61" s="73">
        <f>+IF((F61&gt;'A4'!F83),111,0)</f>
        <v>0</v>
      </c>
      <c r="CF61" s="73">
        <f>+IF((G61&gt;'A4'!G83),111,0)</f>
        <v>0</v>
      </c>
      <c r="CG61" s="73">
        <f>+IF((H61&gt;'A4'!H83),111,0)</f>
        <v>0</v>
      </c>
      <c r="CH61" s="73">
        <f>+IF((I61&gt;'A4'!I83),111,0)</f>
        <v>0</v>
      </c>
      <c r="CI61" s="73">
        <f>+IF((J61&gt;'A4'!J83),111,0)</f>
        <v>0</v>
      </c>
      <c r="CJ61" s="73">
        <f>+IF((K61&gt;'A4'!K83),111,0)</f>
        <v>0</v>
      </c>
      <c r="CK61" s="73">
        <f>+IF((L61&gt;'A4'!L83),111,0)</f>
        <v>0</v>
      </c>
      <c r="CL61" s="73">
        <f>+IF((M61&gt;'A4'!M83),111,0)</f>
        <v>0</v>
      </c>
      <c r="CM61" s="73">
        <f>+IF((N61&gt;'A4'!N83),111,0)</f>
        <v>0</v>
      </c>
      <c r="CN61" s="73">
        <f>+IF((O61&gt;'A4'!O83),111,0)</f>
        <v>0</v>
      </c>
      <c r="CO61" s="73">
        <f>+IF((P61&gt;'A4'!P83),111,0)</f>
        <v>0</v>
      </c>
      <c r="CP61" s="73">
        <f>+IF((Q61&gt;'A4'!Q83),111,0)</f>
        <v>0</v>
      </c>
      <c r="CQ61" s="73">
        <f>+IF((R61&gt;'A4'!R83),111,0)</f>
        <v>0</v>
      </c>
      <c r="CR61" s="73">
        <f>+IF((S61&gt;'A4'!S83),111,0)</f>
        <v>0</v>
      </c>
      <c r="CS61" s="73">
        <f>+IF((T61&gt;'A4'!T83),111,0)</f>
        <v>0</v>
      </c>
      <c r="CT61" s="73">
        <f>+IF((U61&gt;'A4'!U83),111,0)</f>
        <v>0</v>
      </c>
      <c r="CU61" s="73">
        <f>+IF((V61&gt;'A4'!V83),111,0)</f>
        <v>0</v>
      </c>
      <c r="CV61" s="73">
        <f>+IF((W61&gt;'A4'!W83),111,0)</f>
        <v>0</v>
      </c>
      <c r="CW61" s="73">
        <f>+IF((X61&gt;'A4'!X83),111,0)</f>
        <v>0</v>
      </c>
      <c r="CX61" s="73">
        <f>+IF((Y61&gt;'A4'!Y83),111,0)</f>
        <v>0</v>
      </c>
      <c r="CY61" s="73">
        <f>+IF((Z61&gt;'A4'!Z83),111,0)</f>
        <v>0</v>
      </c>
      <c r="CZ61" s="73">
        <f>+IF((AA61&gt;'A4'!AA83),111,0)</f>
        <v>0</v>
      </c>
      <c r="DA61" s="73">
        <f>+IF((AB61&gt;'A4'!AB83),111,0)</f>
        <v>0</v>
      </c>
      <c r="DB61" s="73">
        <f>+IF((AC61&gt;'A4'!AC83),111,0)</f>
        <v>0</v>
      </c>
      <c r="DC61" s="73">
        <f>+IF((AD61&gt;'A4'!AD83),111,0)</f>
        <v>0</v>
      </c>
      <c r="DD61" s="73">
        <f>+IF((AE61&gt;'A4'!AE83),111,0)</f>
        <v>0</v>
      </c>
      <c r="DE61" s="73">
        <f>+IF((AF61&gt;'A4'!AF83),111,0)</f>
        <v>0</v>
      </c>
      <c r="DF61" s="73">
        <f>+IF((AG61&gt;'A4'!AG83),111,0)</f>
        <v>0</v>
      </c>
      <c r="DG61" s="73">
        <f>+IF((AH61&gt;'A4'!AH83),111,0)</f>
        <v>0</v>
      </c>
      <c r="DH61" s="73">
        <f>+IF((AI61&gt;'A4'!AI83),111,0)</f>
        <v>0</v>
      </c>
      <c r="DI61" s="73">
        <f>+IF((AJ61&gt;'A4'!AJ83),111,0)</f>
        <v>0</v>
      </c>
      <c r="DJ61" s="73">
        <f>+IF((AK61&gt;'A4'!AK83),111,0)</f>
        <v>0</v>
      </c>
      <c r="DK61" s="73">
        <f>+IF((AL61&gt;'A4'!AL83),111,0)</f>
        <v>0</v>
      </c>
      <c r="DL61" s="73">
        <f>+IF((AM61&gt;'A4'!AM83),111,0)</f>
        <v>0</v>
      </c>
    </row>
    <row r="62" spans="2:116" s="36" customFormat="1" ht="17.100000000000001" customHeight="1">
      <c r="B62" s="445"/>
      <c r="C62" s="198" t="s">
        <v>190</v>
      </c>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31"/>
      <c r="AN62" s="362"/>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35"/>
      <c r="CA62" s="75">
        <f>SUM(D62:AN62)-'E1'!Y62-'E2'!P62-'E2'!X62-'E2'!Z62*2</f>
        <v>0</v>
      </c>
      <c r="CC62" s="73">
        <f>+IF((D62&gt;'A4'!D84),111,0)</f>
        <v>0</v>
      </c>
      <c r="CD62" s="73">
        <f>+IF((E62&gt;'A4'!E84),111,0)</f>
        <v>0</v>
      </c>
      <c r="CE62" s="73">
        <f>+IF((F62&gt;'A4'!F84),111,0)</f>
        <v>0</v>
      </c>
      <c r="CF62" s="73">
        <f>+IF((G62&gt;'A4'!G84),111,0)</f>
        <v>0</v>
      </c>
      <c r="CG62" s="73">
        <f>+IF((H62&gt;'A4'!H84),111,0)</f>
        <v>0</v>
      </c>
      <c r="CH62" s="73">
        <f>+IF((I62&gt;'A4'!I84),111,0)</f>
        <v>0</v>
      </c>
      <c r="CI62" s="73">
        <f>+IF((J62&gt;'A4'!J84),111,0)</f>
        <v>0</v>
      </c>
      <c r="CJ62" s="73">
        <f>+IF((K62&gt;'A4'!K84),111,0)</f>
        <v>0</v>
      </c>
      <c r="CK62" s="73">
        <f>+IF((L62&gt;'A4'!L84),111,0)</f>
        <v>0</v>
      </c>
      <c r="CL62" s="73">
        <f>+IF((M62&gt;'A4'!M84),111,0)</f>
        <v>0</v>
      </c>
      <c r="CM62" s="73">
        <f>+IF((N62&gt;'A4'!N84),111,0)</f>
        <v>0</v>
      </c>
      <c r="CN62" s="73">
        <f>+IF((O62&gt;'A4'!O84),111,0)</f>
        <v>0</v>
      </c>
      <c r="CO62" s="73">
        <f>+IF((P62&gt;'A4'!P84),111,0)</f>
        <v>0</v>
      </c>
      <c r="CP62" s="73">
        <f>+IF((Q62&gt;'A4'!Q84),111,0)</f>
        <v>0</v>
      </c>
      <c r="CQ62" s="73">
        <f>+IF((R62&gt;'A4'!R84),111,0)</f>
        <v>0</v>
      </c>
      <c r="CR62" s="73">
        <f>+IF((S62&gt;'A4'!S84),111,0)</f>
        <v>0</v>
      </c>
      <c r="CS62" s="73">
        <f>+IF((T62&gt;'A4'!T84),111,0)</f>
        <v>0</v>
      </c>
      <c r="CT62" s="73">
        <f>+IF((U62&gt;'A4'!U84),111,0)</f>
        <v>0</v>
      </c>
      <c r="CU62" s="73">
        <f>+IF((V62&gt;'A4'!V84),111,0)</f>
        <v>0</v>
      </c>
      <c r="CV62" s="73">
        <f>+IF((W62&gt;'A4'!W84),111,0)</f>
        <v>0</v>
      </c>
      <c r="CW62" s="73">
        <f>+IF((X62&gt;'A4'!X84),111,0)</f>
        <v>0</v>
      </c>
      <c r="CX62" s="73">
        <f>+IF((Y62&gt;'A4'!Y84),111,0)</f>
        <v>0</v>
      </c>
      <c r="CY62" s="73">
        <f>+IF((Z62&gt;'A4'!Z84),111,0)</f>
        <v>0</v>
      </c>
      <c r="CZ62" s="73">
        <f>+IF((AA62&gt;'A4'!AA84),111,0)</f>
        <v>0</v>
      </c>
      <c r="DA62" s="73">
        <f>+IF((AB62&gt;'A4'!AB84),111,0)</f>
        <v>0</v>
      </c>
      <c r="DB62" s="73">
        <f>+IF((AC62&gt;'A4'!AC84),111,0)</f>
        <v>0</v>
      </c>
      <c r="DC62" s="73">
        <f>+IF((AD62&gt;'A4'!AD84),111,0)</f>
        <v>0</v>
      </c>
      <c r="DD62" s="73">
        <f>+IF((AE62&gt;'A4'!AE84),111,0)</f>
        <v>0</v>
      </c>
      <c r="DE62" s="73">
        <f>+IF((AF62&gt;'A4'!AF84),111,0)</f>
        <v>0</v>
      </c>
      <c r="DF62" s="73">
        <f>+IF((AG62&gt;'A4'!AG84),111,0)</f>
        <v>0</v>
      </c>
      <c r="DG62" s="73">
        <f>+IF((AH62&gt;'A4'!AH84),111,0)</f>
        <v>0</v>
      </c>
      <c r="DH62" s="73">
        <f>+IF((AI62&gt;'A4'!AI84),111,0)</f>
        <v>0</v>
      </c>
      <c r="DI62" s="73">
        <f>+IF((AJ62&gt;'A4'!AJ84),111,0)</f>
        <v>0</v>
      </c>
      <c r="DJ62" s="73">
        <f>+IF((AK62&gt;'A4'!AK84),111,0)</f>
        <v>0</v>
      </c>
      <c r="DK62" s="73">
        <f>+IF((AL62&gt;'A4'!AL84),111,0)</f>
        <v>0</v>
      </c>
      <c r="DL62" s="73">
        <f>+IF((AM62&gt;'A4'!AM84),111,0)</f>
        <v>0</v>
      </c>
    </row>
    <row r="63" spans="2:116" s="36" customFormat="1" ht="17.100000000000001" customHeight="1">
      <c r="B63" s="445"/>
      <c r="C63" s="198" t="s">
        <v>106</v>
      </c>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31"/>
      <c r="AN63" s="362"/>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35"/>
      <c r="CA63" s="75">
        <f>SUM(D63:AN63)-'E1'!Y63-'E2'!P63-'E2'!X63-'E2'!Z63*2</f>
        <v>0</v>
      </c>
      <c r="CC63" s="73">
        <f>+IF((D63&gt;'A4'!D85),111,0)</f>
        <v>0</v>
      </c>
      <c r="CD63" s="73">
        <f>+IF((E63&gt;'A4'!E85),111,0)</f>
        <v>0</v>
      </c>
      <c r="CE63" s="73">
        <f>+IF((F63&gt;'A4'!F85),111,0)</f>
        <v>0</v>
      </c>
      <c r="CF63" s="73">
        <f>+IF((G63&gt;'A4'!G85),111,0)</f>
        <v>0</v>
      </c>
      <c r="CG63" s="73">
        <f>+IF((H63&gt;'A4'!H85),111,0)</f>
        <v>0</v>
      </c>
      <c r="CH63" s="73">
        <f>+IF((I63&gt;'A4'!I85),111,0)</f>
        <v>0</v>
      </c>
      <c r="CI63" s="73">
        <f>+IF((J63&gt;'A4'!J85),111,0)</f>
        <v>0</v>
      </c>
      <c r="CJ63" s="73">
        <f>+IF((K63&gt;'A4'!K85),111,0)</f>
        <v>0</v>
      </c>
      <c r="CK63" s="73">
        <f>+IF((L63&gt;'A4'!L85),111,0)</f>
        <v>0</v>
      </c>
      <c r="CL63" s="73">
        <f>+IF((M63&gt;'A4'!M85),111,0)</f>
        <v>0</v>
      </c>
      <c r="CM63" s="73">
        <f>+IF((N63&gt;'A4'!N85),111,0)</f>
        <v>0</v>
      </c>
      <c r="CN63" s="73">
        <f>+IF((O63&gt;'A4'!O85),111,0)</f>
        <v>0</v>
      </c>
      <c r="CO63" s="73">
        <f>+IF((P63&gt;'A4'!P85),111,0)</f>
        <v>0</v>
      </c>
      <c r="CP63" s="73">
        <f>+IF((Q63&gt;'A4'!Q85),111,0)</f>
        <v>0</v>
      </c>
      <c r="CQ63" s="73">
        <f>+IF((R63&gt;'A4'!R85),111,0)</f>
        <v>0</v>
      </c>
      <c r="CR63" s="73">
        <f>+IF((S63&gt;'A4'!S85),111,0)</f>
        <v>0</v>
      </c>
      <c r="CS63" s="73">
        <f>+IF((T63&gt;'A4'!T85),111,0)</f>
        <v>0</v>
      </c>
      <c r="CT63" s="73">
        <f>+IF((U63&gt;'A4'!U85),111,0)</f>
        <v>0</v>
      </c>
      <c r="CU63" s="73">
        <f>+IF((V63&gt;'A4'!V85),111,0)</f>
        <v>0</v>
      </c>
      <c r="CV63" s="73">
        <f>+IF((W63&gt;'A4'!W85),111,0)</f>
        <v>0</v>
      </c>
      <c r="CW63" s="73">
        <f>+IF((X63&gt;'A4'!X85),111,0)</f>
        <v>0</v>
      </c>
      <c r="CX63" s="73">
        <f>+IF((Y63&gt;'A4'!Y85),111,0)</f>
        <v>0</v>
      </c>
      <c r="CY63" s="73">
        <f>+IF((Z63&gt;'A4'!Z85),111,0)</f>
        <v>0</v>
      </c>
      <c r="CZ63" s="73">
        <f>+IF((AA63&gt;'A4'!AA85),111,0)</f>
        <v>0</v>
      </c>
      <c r="DA63" s="73">
        <f>+IF((AB63&gt;'A4'!AB85),111,0)</f>
        <v>0</v>
      </c>
      <c r="DB63" s="73">
        <f>+IF((AC63&gt;'A4'!AC85),111,0)</f>
        <v>0</v>
      </c>
      <c r="DC63" s="73">
        <f>+IF((AD63&gt;'A4'!AD85),111,0)</f>
        <v>0</v>
      </c>
      <c r="DD63" s="73">
        <f>+IF((AE63&gt;'A4'!AE85),111,0)</f>
        <v>0</v>
      </c>
      <c r="DE63" s="73">
        <f>+IF((AF63&gt;'A4'!AF85),111,0)</f>
        <v>0</v>
      </c>
      <c r="DF63" s="73">
        <f>+IF((AG63&gt;'A4'!AG85),111,0)</f>
        <v>0</v>
      </c>
      <c r="DG63" s="73">
        <f>+IF((AH63&gt;'A4'!AH85),111,0)</f>
        <v>0</v>
      </c>
      <c r="DH63" s="73">
        <f>+IF((AI63&gt;'A4'!AI85),111,0)</f>
        <v>0</v>
      </c>
      <c r="DI63" s="73">
        <f>+IF((AJ63&gt;'A4'!AJ85),111,0)</f>
        <v>0</v>
      </c>
      <c r="DJ63" s="73">
        <f>+IF((AK63&gt;'A4'!AK85),111,0)</f>
        <v>0</v>
      </c>
      <c r="DK63" s="73">
        <f>+IF((AL63&gt;'A4'!AL85),111,0)</f>
        <v>0</v>
      </c>
      <c r="DL63" s="73">
        <f>+IF((AM63&gt;'A4'!AM85),111,0)</f>
        <v>0</v>
      </c>
    </row>
    <row r="64" spans="2:116" s="36" customFormat="1" ht="17.100000000000001" customHeight="1">
      <c r="B64" s="445"/>
      <c r="C64" s="451" t="s">
        <v>53</v>
      </c>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31"/>
      <c r="AN64" s="362"/>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35"/>
      <c r="CA64" s="75">
        <f>SUM(D64:AN64)-'E1'!Y64-'E2'!P64-'E2'!X64-'E2'!Z64*2</f>
        <v>0</v>
      </c>
      <c r="CC64" s="73">
        <f>+IF((D64&gt;'A4'!D86),111,0)</f>
        <v>0</v>
      </c>
      <c r="CD64" s="73">
        <f>+IF((E64&gt;'A4'!E86),111,0)</f>
        <v>0</v>
      </c>
      <c r="CE64" s="73">
        <f>+IF((F64&gt;'A4'!F86),111,0)</f>
        <v>0</v>
      </c>
      <c r="CF64" s="73">
        <f>+IF((G64&gt;'A4'!G86),111,0)</f>
        <v>0</v>
      </c>
      <c r="CG64" s="73">
        <f>+IF((H64&gt;'A4'!H86),111,0)</f>
        <v>0</v>
      </c>
      <c r="CH64" s="73">
        <f>+IF((I64&gt;'A4'!I86),111,0)</f>
        <v>0</v>
      </c>
      <c r="CI64" s="73">
        <f>+IF((J64&gt;'A4'!J86),111,0)</f>
        <v>0</v>
      </c>
      <c r="CJ64" s="73">
        <f>+IF((K64&gt;'A4'!K86),111,0)</f>
        <v>0</v>
      </c>
      <c r="CK64" s="73">
        <f>+IF((L64&gt;'A4'!L86),111,0)</f>
        <v>0</v>
      </c>
      <c r="CL64" s="73">
        <f>+IF((M64&gt;'A4'!M86),111,0)</f>
        <v>0</v>
      </c>
      <c r="CM64" s="73">
        <f>+IF((N64&gt;'A4'!N86),111,0)</f>
        <v>0</v>
      </c>
      <c r="CN64" s="73">
        <f>+IF((O64&gt;'A4'!O86),111,0)</f>
        <v>0</v>
      </c>
      <c r="CO64" s="73">
        <f>+IF((P64&gt;'A4'!P86),111,0)</f>
        <v>0</v>
      </c>
      <c r="CP64" s="73">
        <f>+IF((Q64&gt;'A4'!Q86),111,0)</f>
        <v>0</v>
      </c>
      <c r="CQ64" s="73">
        <f>+IF((R64&gt;'A4'!R86),111,0)</f>
        <v>0</v>
      </c>
      <c r="CR64" s="73">
        <f>+IF((S64&gt;'A4'!S86),111,0)</f>
        <v>0</v>
      </c>
      <c r="CS64" s="73">
        <f>+IF((T64&gt;'A4'!T86),111,0)</f>
        <v>0</v>
      </c>
      <c r="CT64" s="73">
        <f>+IF((U64&gt;'A4'!U86),111,0)</f>
        <v>0</v>
      </c>
      <c r="CU64" s="73">
        <f>+IF((V64&gt;'A4'!V86),111,0)</f>
        <v>0</v>
      </c>
      <c r="CV64" s="73">
        <f>+IF((W64&gt;'A4'!W86),111,0)</f>
        <v>0</v>
      </c>
      <c r="CW64" s="73">
        <f>+IF((X64&gt;'A4'!X86),111,0)</f>
        <v>0</v>
      </c>
      <c r="CX64" s="73">
        <f>+IF((Y64&gt;'A4'!Y86),111,0)</f>
        <v>0</v>
      </c>
      <c r="CY64" s="73">
        <f>+IF((Z64&gt;'A4'!Z86),111,0)</f>
        <v>0</v>
      </c>
      <c r="CZ64" s="73">
        <f>+IF((AA64&gt;'A4'!AA86),111,0)</f>
        <v>0</v>
      </c>
      <c r="DA64" s="73">
        <f>+IF((AB64&gt;'A4'!AB86),111,0)</f>
        <v>0</v>
      </c>
      <c r="DB64" s="73">
        <f>+IF((AC64&gt;'A4'!AC86),111,0)</f>
        <v>0</v>
      </c>
      <c r="DC64" s="73">
        <f>+IF((AD64&gt;'A4'!AD86),111,0)</f>
        <v>0</v>
      </c>
      <c r="DD64" s="73">
        <f>+IF((AE64&gt;'A4'!AE86),111,0)</f>
        <v>0</v>
      </c>
      <c r="DE64" s="73">
        <f>+IF((AF64&gt;'A4'!AF86),111,0)</f>
        <v>0</v>
      </c>
      <c r="DF64" s="73">
        <f>+IF((AG64&gt;'A4'!AG86),111,0)</f>
        <v>0</v>
      </c>
      <c r="DG64" s="73">
        <f>+IF((AH64&gt;'A4'!AH86),111,0)</f>
        <v>0</v>
      </c>
      <c r="DH64" s="73">
        <f>+IF((AI64&gt;'A4'!AI86),111,0)</f>
        <v>0</v>
      </c>
      <c r="DI64" s="73">
        <f>+IF((AJ64&gt;'A4'!AJ86),111,0)</f>
        <v>0</v>
      </c>
      <c r="DJ64" s="73">
        <f>+IF((AK64&gt;'A4'!AK86),111,0)</f>
        <v>0</v>
      </c>
      <c r="DK64" s="73">
        <f>+IF((AL64&gt;'A4'!AL86),111,0)</f>
        <v>0</v>
      </c>
      <c r="DL64" s="73">
        <f>+IF((AM64&gt;'A4'!AM86),111,0)</f>
        <v>0</v>
      </c>
    </row>
    <row r="65" spans="2:116" s="36" customFormat="1" ht="17.100000000000001" customHeight="1">
      <c r="B65" s="445"/>
      <c r="C65" s="448" t="s">
        <v>162</v>
      </c>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31"/>
      <c r="AN65" s="362"/>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35"/>
      <c r="CA65" s="75">
        <f>SUM(D65:AN65)-'E1'!Y65-'E2'!P65-'E2'!X65-'E2'!Z65*2</f>
        <v>0</v>
      </c>
      <c r="CC65" s="73">
        <f>+IF((D65&gt;'A4'!D87),111,0)</f>
        <v>0</v>
      </c>
      <c r="CD65" s="73">
        <f>+IF((E65&gt;'A4'!E87),111,0)</f>
        <v>0</v>
      </c>
      <c r="CE65" s="73">
        <f>+IF((F65&gt;'A4'!F87),111,0)</f>
        <v>0</v>
      </c>
      <c r="CF65" s="73">
        <f>+IF((G65&gt;'A4'!G87),111,0)</f>
        <v>0</v>
      </c>
      <c r="CG65" s="73">
        <f>+IF((H65&gt;'A4'!H87),111,0)</f>
        <v>0</v>
      </c>
      <c r="CH65" s="73">
        <f>+IF((I65&gt;'A4'!I87),111,0)</f>
        <v>0</v>
      </c>
      <c r="CI65" s="73">
        <f>+IF((J65&gt;'A4'!J87),111,0)</f>
        <v>0</v>
      </c>
      <c r="CJ65" s="73">
        <f>+IF((K65&gt;'A4'!K87),111,0)</f>
        <v>0</v>
      </c>
      <c r="CK65" s="73">
        <f>+IF((L65&gt;'A4'!L87),111,0)</f>
        <v>0</v>
      </c>
      <c r="CL65" s="73">
        <f>+IF((M65&gt;'A4'!M87),111,0)</f>
        <v>0</v>
      </c>
      <c r="CM65" s="73">
        <f>+IF((N65&gt;'A4'!N87),111,0)</f>
        <v>0</v>
      </c>
      <c r="CN65" s="73">
        <f>+IF((O65&gt;'A4'!O87),111,0)</f>
        <v>0</v>
      </c>
      <c r="CO65" s="73">
        <f>+IF((P65&gt;'A4'!P87),111,0)</f>
        <v>0</v>
      </c>
      <c r="CP65" s="73">
        <f>+IF((Q65&gt;'A4'!Q87),111,0)</f>
        <v>0</v>
      </c>
      <c r="CQ65" s="73">
        <f>+IF((R65&gt;'A4'!R87),111,0)</f>
        <v>0</v>
      </c>
      <c r="CR65" s="73">
        <f>+IF((S65&gt;'A4'!S87),111,0)</f>
        <v>0</v>
      </c>
      <c r="CS65" s="73">
        <f>+IF((T65&gt;'A4'!T87),111,0)</f>
        <v>0</v>
      </c>
      <c r="CT65" s="73">
        <f>+IF((U65&gt;'A4'!U87),111,0)</f>
        <v>0</v>
      </c>
      <c r="CU65" s="73">
        <f>+IF((V65&gt;'A4'!V87),111,0)</f>
        <v>0</v>
      </c>
      <c r="CV65" s="73">
        <f>+IF((W65&gt;'A4'!W87),111,0)</f>
        <v>0</v>
      </c>
      <c r="CW65" s="73">
        <f>+IF((X65&gt;'A4'!X87),111,0)</f>
        <v>0</v>
      </c>
      <c r="CX65" s="73">
        <f>+IF((Y65&gt;'A4'!Y87),111,0)</f>
        <v>0</v>
      </c>
      <c r="CY65" s="73">
        <f>+IF((Z65&gt;'A4'!Z87),111,0)</f>
        <v>0</v>
      </c>
      <c r="CZ65" s="73">
        <f>+IF((AA65&gt;'A4'!AA87),111,0)</f>
        <v>0</v>
      </c>
      <c r="DA65" s="73">
        <f>+IF((AB65&gt;'A4'!AB87),111,0)</f>
        <v>0</v>
      </c>
      <c r="DB65" s="73">
        <f>+IF((AC65&gt;'A4'!AC87),111,0)</f>
        <v>0</v>
      </c>
      <c r="DC65" s="73">
        <f>+IF((AD65&gt;'A4'!AD87),111,0)</f>
        <v>0</v>
      </c>
      <c r="DD65" s="73">
        <f>+IF((AE65&gt;'A4'!AE87),111,0)</f>
        <v>0</v>
      </c>
      <c r="DE65" s="73">
        <f>+IF((AF65&gt;'A4'!AF87),111,0)</f>
        <v>0</v>
      </c>
      <c r="DF65" s="73">
        <f>+IF((AG65&gt;'A4'!AG87),111,0)</f>
        <v>0</v>
      </c>
      <c r="DG65" s="73">
        <f>+IF((AH65&gt;'A4'!AH87),111,0)</f>
        <v>0</v>
      </c>
      <c r="DH65" s="73">
        <f>+IF((AI65&gt;'A4'!AI87),111,0)</f>
        <v>0</v>
      </c>
      <c r="DI65" s="73">
        <f>+IF((AJ65&gt;'A4'!AJ87),111,0)</f>
        <v>0</v>
      </c>
      <c r="DJ65" s="73">
        <f>+IF((AK65&gt;'A4'!AK87),111,0)</f>
        <v>0</v>
      </c>
      <c r="DK65" s="73">
        <f>+IF((AL65&gt;'A4'!AL87),111,0)</f>
        <v>0</v>
      </c>
      <c r="DL65" s="73">
        <f>+IF((AM65&gt;'A4'!AM87),111,0)</f>
        <v>0</v>
      </c>
    </row>
    <row r="66" spans="2:116" s="42" customFormat="1" ht="17.100000000000001" customHeight="1">
      <c r="B66" s="495"/>
      <c r="C66" s="195" t="s">
        <v>12</v>
      </c>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2"/>
      <c r="AN66" s="362"/>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285"/>
      <c r="CA66" s="72">
        <f>SUM(D66:AN66)-'E1'!Y66-'E2'!P66-'E2'!X66-'E2'!Z66*2</f>
        <v>0</v>
      </c>
      <c r="CC66" s="73">
        <f>+IF(OR((D66&gt;'A4'!D88),(D66&lt;'A4'!D89)),111,0)</f>
        <v>0</v>
      </c>
      <c r="CD66" s="75">
        <f>+IF(OR((E66&gt;'A4'!E88),(E66&lt;'A4'!E89)),111,0)</f>
        <v>0</v>
      </c>
      <c r="CE66" s="75">
        <f>+IF(OR((F66&gt;'A4'!F88),(F66&lt;'A4'!F89)),111,0)</f>
        <v>0</v>
      </c>
      <c r="CF66" s="75">
        <f>+IF(OR((G66&gt;'A4'!G88),(G66&lt;'A4'!G89)),111,0)</f>
        <v>0</v>
      </c>
      <c r="CG66" s="75">
        <f>+IF(OR((H66&gt;'A4'!H88),(H66&lt;'A4'!H89)),111,0)</f>
        <v>0</v>
      </c>
      <c r="CH66" s="75">
        <f>+IF(OR((I66&gt;'A4'!I88),(I66&lt;'A4'!I89)),111,0)</f>
        <v>0</v>
      </c>
      <c r="CI66" s="75">
        <f>+IF(OR((J66&gt;'A4'!J88),(J66&lt;'A4'!J89)),111,0)</f>
        <v>0</v>
      </c>
      <c r="CJ66" s="75">
        <f>+IF(OR((K66&gt;'A4'!K88),(K66&lt;'A4'!K89)),111,0)</f>
        <v>0</v>
      </c>
      <c r="CK66" s="75">
        <f>+IF(OR((L66&gt;'A4'!L88),(L66&lt;'A4'!L89)),111,0)</f>
        <v>0</v>
      </c>
      <c r="CL66" s="75">
        <f>+IF(OR((M66&gt;'A4'!M88),(M66&lt;'A4'!M89)),111,0)</f>
        <v>0</v>
      </c>
      <c r="CM66" s="75">
        <f>+IF(OR((N66&gt;'A4'!N88),(N66&lt;'A4'!N89)),111,0)</f>
        <v>0</v>
      </c>
      <c r="CN66" s="75">
        <f>+IF(OR((O66&gt;'A4'!O88),(O66&lt;'A4'!O89)),111,0)</f>
        <v>0</v>
      </c>
      <c r="CO66" s="75">
        <f>+IF(OR((P66&gt;'A4'!P88),(P66&lt;'A4'!P89)),111,0)</f>
        <v>0</v>
      </c>
      <c r="CP66" s="75">
        <f>+IF(OR((Q66&gt;'A4'!Q88),(Q66&lt;'A4'!Q89)),111,0)</f>
        <v>0</v>
      </c>
      <c r="CQ66" s="75">
        <f>+IF(OR((R66&gt;'A4'!R88),(R66&lt;'A4'!R89)),111,0)</f>
        <v>0</v>
      </c>
      <c r="CR66" s="75">
        <f>+IF(OR((S66&gt;'A4'!S88),(S66&lt;'A4'!S89)),111,0)</f>
        <v>0</v>
      </c>
      <c r="CS66" s="75">
        <f>+IF(OR((T66&gt;'A4'!T88),(T66&lt;'A4'!T89)),111,0)</f>
        <v>0</v>
      </c>
      <c r="CT66" s="75">
        <f>+IF(OR((U66&gt;'A4'!U88),(U66&lt;'A4'!U89)),111,0)</f>
        <v>0</v>
      </c>
      <c r="CU66" s="75">
        <f>+IF(OR((V66&gt;'A4'!V88),(V66&lt;'A4'!V89)),111,0)</f>
        <v>0</v>
      </c>
      <c r="CV66" s="75">
        <f>+IF(OR((W66&gt;'A4'!W88),(W66&lt;'A4'!W89)),111,0)</f>
        <v>0</v>
      </c>
      <c r="CW66" s="75">
        <f>+IF(OR((X66&gt;'A4'!X88),(X66&lt;'A4'!X89)),111,0)</f>
        <v>0</v>
      </c>
      <c r="CX66" s="75">
        <f>+IF(OR((Y66&gt;'A4'!Y88),(Y66&lt;'A4'!Y89)),111,0)</f>
        <v>0</v>
      </c>
      <c r="CY66" s="75">
        <f>+IF(OR((Z66&gt;'A4'!Z88),(Z66&lt;'A4'!Z89)),111,0)</f>
        <v>0</v>
      </c>
      <c r="CZ66" s="75">
        <f>+IF(OR((AA66&gt;'A4'!AA88),(AA66&lt;'A4'!AA89)),111,0)</f>
        <v>0</v>
      </c>
      <c r="DA66" s="75">
        <f>+IF(OR((AB66&gt;'A4'!AB88),(AB66&lt;'A4'!AB89)),111,0)</f>
        <v>0</v>
      </c>
      <c r="DB66" s="75">
        <f>+IF(OR((AC66&gt;'A4'!AC88),(AC66&lt;'A4'!AC89)),111,0)</f>
        <v>0</v>
      </c>
      <c r="DC66" s="75">
        <f>+IF(OR((AD66&gt;'A4'!AD88),(AD66&lt;'A4'!AD89)),111,0)</f>
        <v>0</v>
      </c>
      <c r="DD66" s="75">
        <f>+IF(OR((AE66&gt;'A4'!AE88),(AE66&lt;'A4'!AE89)),111,0)</f>
        <v>0</v>
      </c>
      <c r="DE66" s="75">
        <f>+IF(OR((AF66&gt;'A4'!AF88),(AF66&lt;'A4'!AF89)),111,0)</f>
        <v>0</v>
      </c>
      <c r="DF66" s="75">
        <f>+IF(OR((AG66&gt;'A4'!AG88),(AG66&lt;'A4'!AG89)),111,0)</f>
        <v>0</v>
      </c>
      <c r="DG66" s="75">
        <f>+IF(OR((AH66&gt;'A4'!AH88),(AH66&lt;'A4'!AH89)),111,0)</f>
        <v>0</v>
      </c>
      <c r="DH66" s="75">
        <f>+IF(OR((AI66&gt;'A4'!AI88),(AI66&lt;'A4'!AI89)),111,0)</f>
        <v>0</v>
      </c>
      <c r="DI66" s="75">
        <f>+IF(OR((AJ66&gt;'A4'!AJ88),(AJ66&lt;'A4'!AJ89)),111,0)</f>
        <v>0</v>
      </c>
      <c r="DJ66" s="75">
        <f>+IF(OR((AK66&gt;'A4'!AK88),(AK66&lt;'A4'!AK89)),111,0)</f>
        <v>0</v>
      </c>
      <c r="DK66" s="75">
        <f>+IF(OR((AL66&gt;'A4'!AL88),(AL66&lt;'A4'!AL89)),111,0)</f>
        <v>0</v>
      </c>
      <c r="DL66" s="75">
        <f>+IF(OR((AM66&gt;'A4'!AM88),(AM66&lt;'A4'!AM89)),111,0)</f>
        <v>0</v>
      </c>
    </row>
    <row r="67" spans="2:116" s="40" customFormat="1" ht="20.100000000000001" customHeight="1">
      <c r="B67" s="496"/>
      <c r="C67" s="195" t="s">
        <v>44</v>
      </c>
      <c r="D67" s="325">
        <f t="shared" ref="D67:AM67" si="37">SUM(D58:D59,D66)</f>
        <v>0</v>
      </c>
      <c r="E67" s="325">
        <f t="shared" si="37"/>
        <v>0</v>
      </c>
      <c r="F67" s="325">
        <f t="shared" si="37"/>
        <v>0</v>
      </c>
      <c r="G67" s="325">
        <f t="shared" si="37"/>
        <v>0</v>
      </c>
      <c r="H67" s="325">
        <f t="shared" si="37"/>
        <v>0</v>
      </c>
      <c r="I67" s="325">
        <f t="shared" si="37"/>
        <v>0</v>
      </c>
      <c r="J67" s="325">
        <f t="shared" si="37"/>
        <v>0</v>
      </c>
      <c r="K67" s="325">
        <f t="shared" si="37"/>
        <v>0</v>
      </c>
      <c r="L67" s="325">
        <f t="shared" si="37"/>
        <v>0</v>
      </c>
      <c r="M67" s="325">
        <f t="shared" si="37"/>
        <v>0</v>
      </c>
      <c r="N67" s="325">
        <f t="shared" si="37"/>
        <v>0</v>
      </c>
      <c r="O67" s="325">
        <f t="shared" si="37"/>
        <v>0</v>
      </c>
      <c r="P67" s="325">
        <f t="shared" si="37"/>
        <v>0</v>
      </c>
      <c r="Q67" s="325">
        <f t="shared" si="37"/>
        <v>0</v>
      </c>
      <c r="R67" s="325">
        <f t="shared" si="37"/>
        <v>0</v>
      </c>
      <c r="S67" s="325">
        <f t="shared" si="37"/>
        <v>0</v>
      </c>
      <c r="T67" s="325">
        <f t="shared" si="37"/>
        <v>0</v>
      </c>
      <c r="U67" s="325">
        <f t="shared" si="37"/>
        <v>0</v>
      </c>
      <c r="V67" s="325">
        <f t="shared" si="37"/>
        <v>0</v>
      </c>
      <c r="W67" s="325">
        <f t="shared" si="37"/>
        <v>0</v>
      </c>
      <c r="X67" s="325">
        <f t="shared" si="37"/>
        <v>0</v>
      </c>
      <c r="Y67" s="325">
        <f t="shared" si="37"/>
        <v>0</v>
      </c>
      <c r="Z67" s="325">
        <f t="shared" si="37"/>
        <v>0</v>
      </c>
      <c r="AA67" s="325">
        <f t="shared" si="37"/>
        <v>0</v>
      </c>
      <c r="AB67" s="325">
        <f t="shared" si="37"/>
        <v>0</v>
      </c>
      <c r="AC67" s="325">
        <f t="shared" si="37"/>
        <v>0</v>
      </c>
      <c r="AD67" s="325">
        <f t="shared" si="37"/>
        <v>0</v>
      </c>
      <c r="AE67" s="325">
        <f t="shared" si="37"/>
        <v>0</v>
      </c>
      <c r="AF67" s="325">
        <f t="shared" si="37"/>
        <v>0</v>
      </c>
      <c r="AG67" s="325">
        <f t="shared" si="37"/>
        <v>0</v>
      </c>
      <c r="AH67" s="325">
        <f t="shared" si="37"/>
        <v>0</v>
      </c>
      <c r="AI67" s="325">
        <f t="shared" si="37"/>
        <v>0</v>
      </c>
      <c r="AJ67" s="325">
        <f t="shared" si="37"/>
        <v>0</v>
      </c>
      <c r="AK67" s="325">
        <f t="shared" si="37"/>
        <v>0</v>
      </c>
      <c r="AL67" s="325">
        <f t="shared" si="37"/>
        <v>0</v>
      </c>
      <c r="AM67" s="323">
        <f t="shared" si="37"/>
        <v>0</v>
      </c>
      <c r="AN67" s="361"/>
      <c r="AP67" s="75">
        <f t="shared" ref="AP67:BH67" si="38">+D67-D58-D59-D66</f>
        <v>0</v>
      </c>
      <c r="AQ67" s="75">
        <f t="shared" si="38"/>
        <v>0</v>
      </c>
      <c r="AR67" s="75">
        <f t="shared" si="38"/>
        <v>0</v>
      </c>
      <c r="AS67" s="75">
        <f t="shared" si="38"/>
        <v>0</v>
      </c>
      <c r="AT67" s="75">
        <f t="shared" si="38"/>
        <v>0</v>
      </c>
      <c r="AU67" s="75">
        <f t="shared" si="38"/>
        <v>0</v>
      </c>
      <c r="AV67" s="75">
        <f t="shared" si="38"/>
        <v>0</v>
      </c>
      <c r="AW67" s="75">
        <f t="shared" si="38"/>
        <v>0</v>
      </c>
      <c r="AX67" s="75">
        <f t="shared" si="38"/>
        <v>0</v>
      </c>
      <c r="AY67" s="75">
        <f t="shared" si="38"/>
        <v>0</v>
      </c>
      <c r="AZ67" s="75">
        <f t="shared" si="38"/>
        <v>0</v>
      </c>
      <c r="BA67" s="75">
        <f t="shared" si="38"/>
        <v>0</v>
      </c>
      <c r="BB67" s="75">
        <f t="shared" si="38"/>
        <v>0</v>
      </c>
      <c r="BC67" s="75">
        <f t="shared" si="38"/>
        <v>0</v>
      </c>
      <c r="BD67" s="75">
        <f t="shared" si="38"/>
        <v>0</v>
      </c>
      <c r="BE67" s="75">
        <f t="shared" si="38"/>
        <v>0</v>
      </c>
      <c r="BF67" s="75">
        <f t="shared" si="38"/>
        <v>0</v>
      </c>
      <c r="BG67" s="75">
        <f t="shared" si="38"/>
        <v>0</v>
      </c>
      <c r="BH67" s="75">
        <f t="shared" si="38"/>
        <v>0</v>
      </c>
      <c r="BI67" s="75">
        <f t="shared" ref="BI67:BY67" si="39">+W67-W58-W59-W66</f>
        <v>0</v>
      </c>
      <c r="BJ67" s="75">
        <f t="shared" si="39"/>
        <v>0</v>
      </c>
      <c r="BK67" s="75">
        <f t="shared" si="39"/>
        <v>0</v>
      </c>
      <c r="BL67" s="75">
        <f t="shared" si="39"/>
        <v>0</v>
      </c>
      <c r="BM67" s="75">
        <f t="shared" si="39"/>
        <v>0</v>
      </c>
      <c r="BN67" s="75">
        <f t="shared" si="39"/>
        <v>0</v>
      </c>
      <c r="BO67" s="75">
        <f t="shared" si="39"/>
        <v>0</v>
      </c>
      <c r="BP67" s="75">
        <f t="shared" si="39"/>
        <v>0</v>
      </c>
      <c r="BQ67" s="75">
        <f t="shared" si="39"/>
        <v>0</v>
      </c>
      <c r="BR67" s="75">
        <f t="shared" si="39"/>
        <v>0</v>
      </c>
      <c r="BS67" s="75">
        <f t="shared" si="39"/>
        <v>0</v>
      </c>
      <c r="BT67" s="75">
        <f t="shared" si="39"/>
        <v>0</v>
      </c>
      <c r="BU67" s="75">
        <f t="shared" si="39"/>
        <v>0</v>
      </c>
      <c r="BV67" s="75">
        <f t="shared" si="39"/>
        <v>0</v>
      </c>
      <c r="BW67" s="75">
        <f t="shared" si="39"/>
        <v>0</v>
      </c>
      <c r="BX67" s="75">
        <f t="shared" si="39"/>
        <v>0</v>
      </c>
      <c r="BY67" s="75">
        <f t="shared" si="39"/>
        <v>0</v>
      </c>
      <c r="BZ67" s="110"/>
      <c r="CA67" s="253">
        <f>SUM(D67:AN67)-'E1'!Y67-'E2'!P67-'E2'!X67-'E2'!Z67*2</f>
        <v>0</v>
      </c>
      <c r="CC67" s="73">
        <f>+IF((D67&gt;'A4'!D91),111,0)</f>
        <v>0</v>
      </c>
      <c r="CD67" s="73">
        <f>+IF((E67&gt;'A4'!E91),111,0)</f>
        <v>0</v>
      </c>
      <c r="CE67" s="73">
        <f>+IF((F67&gt;'A4'!F91),111,0)</f>
        <v>0</v>
      </c>
      <c r="CF67" s="73">
        <f>+IF((G67&gt;'A4'!G91),111,0)</f>
        <v>0</v>
      </c>
      <c r="CG67" s="73">
        <f>+IF((H67&gt;'A4'!H91),111,0)</f>
        <v>0</v>
      </c>
      <c r="CH67" s="73">
        <f>+IF((I67&gt;'A4'!I91),111,0)</f>
        <v>0</v>
      </c>
      <c r="CI67" s="73">
        <f>+IF((J67&gt;'A4'!J91),111,0)</f>
        <v>0</v>
      </c>
      <c r="CJ67" s="73">
        <f>+IF((K67&gt;'A4'!K91),111,0)</f>
        <v>0</v>
      </c>
      <c r="CK67" s="73">
        <f>+IF((L67&gt;'A4'!L91),111,0)</f>
        <v>0</v>
      </c>
      <c r="CL67" s="73">
        <f>+IF((M67&gt;'A4'!M91),111,0)</f>
        <v>0</v>
      </c>
      <c r="CM67" s="73">
        <f>+IF((N67&gt;'A4'!N91),111,0)</f>
        <v>0</v>
      </c>
      <c r="CN67" s="73">
        <f>+IF((O67&gt;'A4'!O91),111,0)</f>
        <v>0</v>
      </c>
      <c r="CO67" s="73">
        <f>+IF((P67&gt;'A4'!P91),111,0)</f>
        <v>0</v>
      </c>
      <c r="CP67" s="73">
        <f>+IF((Q67&gt;'A4'!Q91),111,0)</f>
        <v>0</v>
      </c>
      <c r="CQ67" s="73">
        <f>+IF((R67&gt;'A4'!R91),111,0)</f>
        <v>0</v>
      </c>
      <c r="CR67" s="73">
        <f>+IF((S67&gt;'A4'!S91),111,0)</f>
        <v>0</v>
      </c>
      <c r="CS67" s="73">
        <f>+IF((T67&gt;'A4'!T91),111,0)</f>
        <v>0</v>
      </c>
      <c r="CT67" s="73">
        <f>+IF((U67&gt;'A4'!U91),111,0)</f>
        <v>0</v>
      </c>
      <c r="CU67" s="73">
        <f>+IF((V67&gt;'A4'!V91),111,0)</f>
        <v>0</v>
      </c>
      <c r="CV67" s="73">
        <f>+IF((W67&gt;'A4'!W91),111,0)</f>
        <v>0</v>
      </c>
      <c r="CW67" s="73">
        <f>+IF((X67&gt;'A4'!X91),111,0)</f>
        <v>0</v>
      </c>
      <c r="CX67" s="73">
        <f>+IF((Y67&gt;'A4'!Y91),111,0)</f>
        <v>0</v>
      </c>
      <c r="CY67" s="73">
        <f>+IF((Z67&gt;'A4'!Z91),111,0)</f>
        <v>0</v>
      </c>
      <c r="CZ67" s="73">
        <f>+IF((AA67&gt;'A4'!AA91),111,0)</f>
        <v>0</v>
      </c>
      <c r="DA67" s="73">
        <f>+IF((AB67&gt;'A4'!AB91),111,0)</f>
        <v>0</v>
      </c>
      <c r="DB67" s="73">
        <f>+IF((AC67&gt;'A4'!AC91),111,0)</f>
        <v>0</v>
      </c>
      <c r="DC67" s="73">
        <f>+IF((AD67&gt;'A4'!AD91),111,0)</f>
        <v>0</v>
      </c>
      <c r="DD67" s="73">
        <f>+IF((AE67&gt;'A4'!AE91),111,0)</f>
        <v>0</v>
      </c>
      <c r="DE67" s="73">
        <f>+IF((AF67&gt;'A4'!AF91),111,0)</f>
        <v>0</v>
      </c>
      <c r="DF67" s="73">
        <f>+IF((AG67&gt;'A4'!AG91),111,0)</f>
        <v>0</v>
      </c>
      <c r="DG67" s="73">
        <f>+IF((AH67&gt;'A4'!AH91),111,0)</f>
        <v>0</v>
      </c>
      <c r="DH67" s="73">
        <f>+IF((AI67&gt;'A4'!AI91),111,0)</f>
        <v>0</v>
      </c>
      <c r="DI67" s="73">
        <f>+IF((AJ67&gt;'A4'!AJ91),111,0)</f>
        <v>0</v>
      </c>
      <c r="DJ67" s="73">
        <f>+IF((AK67&gt;'A4'!AK91),111,0)</f>
        <v>0</v>
      </c>
      <c r="DK67" s="73">
        <f>+IF((AL67&gt;'A4'!AL91),111,0)</f>
        <v>0</v>
      </c>
      <c r="DL67" s="73">
        <f>+IF((AM67&gt;'A4'!AM91),111,0)</f>
        <v>0</v>
      </c>
    </row>
    <row r="68" spans="2:116" s="88" customFormat="1" ht="17.100000000000001" customHeight="1">
      <c r="B68" s="316"/>
      <c r="C68" s="317" t="s">
        <v>174</v>
      </c>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42"/>
      <c r="AN68" s="363"/>
      <c r="AP68" s="84">
        <f t="shared" ref="AP68:BH68" si="40">+IF((D68&gt;D67),111,0)</f>
        <v>0</v>
      </c>
      <c r="AQ68" s="84">
        <f t="shared" si="40"/>
        <v>0</v>
      </c>
      <c r="AR68" s="84">
        <f t="shared" si="40"/>
        <v>0</v>
      </c>
      <c r="AS68" s="84">
        <f t="shared" si="40"/>
        <v>0</v>
      </c>
      <c r="AT68" s="84">
        <f t="shared" si="40"/>
        <v>0</v>
      </c>
      <c r="AU68" s="84">
        <f t="shared" si="40"/>
        <v>0</v>
      </c>
      <c r="AV68" s="84">
        <f t="shared" si="40"/>
        <v>0</v>
      </c>
      <c r="AW68" s="84">
        <f t="shared" si="40"/>
        <v>0</v>
      </c>
      <c r="AX68" s="84">
        <f t="shared" si="40"/>
        <v>0</v>
      </c>
      <c r="AY68" s="84">
        <f t="shared" si="40"/>
        <v>0</v>
      </c>
      <c r="AZ68" s="84">
        <f t="shared" si="40"/>
        <v>0</v>
      </c>
      <c r="BA68" s="84">
        <f t="shared" si="40"/>
        <v>0</v>
      </c>
      <c r="BB68" s="84">
        <f t="shared" si="40"/>
        <v>0</v>
      </c>
      <c r="BC68" s="84">
        <f t="shared" si="40"/>
        <v>0</v>
      </c>
      <c r="BD68" s="84">
        <f t="shared" si="40"/>
        <v>0</v>
      </c>
      <c r="BE68" s="84">
        <f t="shared" si="40"/>
        <v>0</v>
      </c>
      <c r="BF68" s="84">
        <f t="shared" si="40"/>
        <v>0</v>
      </c>
      <c r="BG68" s="84">
        <f t="shared" si="40"/>
        <v>0</v>
      </c>
      <c r="BH68" s="84">
        <f t="shared" si="40"/>
        <v>0</v>
      </c>
      <c r="BI68" s="84">
        <f t="shared" ref="BI68:BZ68" si="41">+IF((W68&gt;W67),111,0)</f>
        <v>0</v>
      </c>
      <c r="BJ68" s="84">
        <f t="shared" si="41"/>
        <v>0</v>
      </c>
      <c r="BK68" s="84">
        <f t="shared" si="41"/>
        <v>0</v>
      </c>
      <c r="BL68" s="84">
        <f t="shared" si="41"/>
        <v>0</v>
      </c>
      <c r="BM68" s="84">
        <f t="shared" si="41"/>
        <v>0</v>
      </c>
      <c r="BN68" s="84">
        <f t="shared" si="41"/>
        <v>0</v>
      </c>
      <c r="BO68" s="84">
        <f t="shared" si="41"/>
        <v>0</v>
      </c>
      <c r="BP68" s="84">
        <f t="shared" si="41"/>
        <v>0</v>
      </c>
      <c r="BQ68" s="84">
        <f t="shared" si="41"/>
        <v>0</v>
      </c>
      <c r="BR68" s="84">
        <f t="shared" si="41"/>
        <v>0</v>
      </c>
      <c r="BS68" s="84">
        <f t="shared" si="41"/>
        <v>0</v>
      </c>
      <c r="BT68" s="84">
        <f t="shared" si="41"/>
        <v>0</v>
      </c>
      <c r="BU68" s="84">
        <f t="shared" si="41"/>
        <v>0</v>
      </c>
      <c r="BV68" s="84">
        <f t="shared" si="41"/>
        <v>0</v>
      </c>
      <c r="BW68" s="84">
        <f t="shared" si="41"/>
        <v>0</v>
      </c>
      <c r="BX68" s="84">
        <f t="shared" si="41"/>
        <v>0</v>
      </c>
      <c r="BY68" s="84">
        <f t="shared" si="41"/>
        <v>0</v>
      </c>
      <c r="BZ68" s="312">
        <f t="shared" si="41"/>
        <v>0</v>
      </c>
      <c r="CA68" s="84">
        <f>SUM(D68:AN68)-'E1'!Y68-'E2'!P68-'E2'!X68-'E2'!Z68*2</f>
        <v>0</v>
      </c>
      <c r="CC68" s="84">
        <f>+IF((D68&gt;'A4'!D92),111,0)</f>
        <v>0</v>
      </c>
      <c r="CD68" s="84">
        <f>+IF((E68&gt;'A4'!E92),111,0)</f>
        <v>0</v>
      </c>
      <c r="CE68" s="84">
        <f>+IF((F68&gt;'A4'!F92),111,0)</f>
        <v>0</v>
      </c>
      <c r="CF68" s="84">
        <f>+IF((G68&gt;'A4'!G92),111,0)</f>
        <v>0</v>
      </c>
      <c r="CG68" s="84">
        <f>+IF((H68&gt;'A4'!H92),111,0)</f>
        <v>0</v>
      </c>
      <c r="CH68" s="84">
        <f>+IF((I68&gt;'A4'!I92),111,0)</f>
        <v>0</v>
      </c>
      <c r="CI68" s="84">
        <f>+IF((J68&gt;'A4'!J92),111,0)</f>
        <v>0</v>
      </c>
      <c r="CJ68" s="84">
        <f>+IF((K68&gt;'A4'!K92),111,0)</f>
        <v>0</v>
      </c>
      <c r="CK68" s="84">
        <f>+IF((L68&gt;'A4'!L92),111,0)</f>
        <v>0</v>
      </c>
      <c r="CL68" s="84">
        <f>+IF((M68&gt;'A4'!M92),111,0)</f>
        <v>0</v>
      </c>
      <c r="CM68" s="84">
        <f>+IF((N68&gt;'A4'!N92),111,0)</f>
        <v>0</v>
      </c>
      <c r="CN68" s="84">
        <f>+IF((O68&gt;'A4'!O92),111,0)</f>
        <v>0</v>
      </c>
      <c r="CO68" s="84">
        <f>+IF((P68&gt;'A4'!P92),111,0)</f>
        <v>0</v>
      </c>
      <c r="CP68" s="84">
        <f>+IF((Q68&gt;'A4'!Q92),111,0)</f>
        <v>0</v>
      </c>
      <c r="CQ68" s="84">
        <f>+IF((R68&gt;'A4'!R92),111,0)</f>
        <v>0</v>
      </c>
      <c r="CR68" s="84">
        <f>+IF((S68&gt;'A4'!S92),111,0)</f>
        <v>0</v>
      </c>
      <c r="CS68" s="84">
        <f>+IF((T68&gt;'A4'!T92),111,0)</f>
        <v>0</v>
      </c>
      <c r="CT68" s="84">
        <f>+IF((U68&gt;'A4'!U92),111,0)</f>
        <v>0</v>
      </c>
      <c r="CU68" s="84">
        <f>+IF((V68&gt;'A4'!V92),111,0)</f>
        <v>0</v>
      </c>
      <c r="CV68" s="84">
        <f>+IF((W68&gt;'A4'!W92),111,0)</f>
        <v>0</v>
      </c>
      <c r="CW68" s="84">
        <f>+IF((X68&gt;'A4'!X92),111,0)</f>
        <v>0</v>
      </c>
      <c r="CX68" s="84">
        <f>+IF((Y68&gt;'A4'!Y92),111,0)</f>
        <v>0</v>
      </c>
      <c r="CY68" s="84">
        <f>+IF((Z68&gt;'A4'!Z92),111,0)</f>
        <v>0</v>
      </c>
      <c r="CZ68" s="84">
        <f>+IF((AA68&gt;'A4'!AA92),111,0)</f>
        <v>0</v>
      </c>
      <c r="DA68" s="84">
        <f>+IF((AB68&gt;'A4'!AB92),111,0)</f>
        <v>0</v>
      </c>
      <c r="DB68" s="84">
        <f>+IF((AC68&gt;'A4'!AC92),111,0)</f>
        <v>0</v>
      </c>
      <c r="DC68" s="84">
        <f>+IF((AD68&gt;'A4'!AD92),111,0)</f>
        <v>0</v>
      </c>
      <c r="DD68" s="84">
        <f>+IF((AE68&gt;'A4'!AE92),111,0)</f>
        <v>0</v>
      </c>
      <c r="DE68" s="84">
        <f>+IF((AF68&gt;'A4'!AF92),111,0)</f>
        <v>0</v>
      </c>
      <c r="DF68" s="84">
        <f>+IF((AG68&gt;'A4'!AG92),111,0)</f>
        <v>0</v>
      </c>
      <c r="DG68" s="84">
        <f>+IF((AH68&gt;'A4'!AH92),111,0)</f>
        <v>0</v>
      </c>
      <c r="DH68" s="84">
        <f>+IF((AI68&gt;'A4'!AI92),111,0)</f>
        <v>0</v>
      </c>
      <c r="DI68" s="84">
        <f>+IF((AJ68&gt;'A4'!AJ92),111,0)</f>
        <v>0</v>
      </c>
      <c r="DJ68" s="84">
        <f>+IF((AK68&gt;'A4'!AK92),111,0)</f>
        <v>0</v>
      </c>
      <c r="DK68" s="84">
        <f>+IF((AL68&gt;'A4'!AL92),111,0)</f>
        <v>0</v>
      </c>
      <c r="DL68" s="84">
        <f>+IF((AM68&gt;'A4'!AM92),111,0)</f>
        <v>0</v>
      </c>
    </row>
    <row r="69" spans="2:116" s="88" customFormat="1" ht="17.100000000000001" customHeight="1">
      <c r="B69" s="316"/>
      <c r="C69" s="319" t="s">
        <v>175</v>
      </c>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42"/>
      <c r="AN69" s="363"/>
      <c r="AP69" s="84">
        <f t="shared" ref="AP69:BH69" si="42">+IF((D69&gt;D67),111,0)</f>
        <v>0</v>
      </c>
      <c r="AQ69" s="84">
        <f t="shared" si="42"/>
        <v>0</v>
      </c>
      <c r="AR69" s="84">
        <f t="shared" si="42"/>
        <v>0</v>
      </c>
      <c r="AS69" s="84">
        <f t="shared" si="42"/>
        <v>0</v>
      </c>
      <c r="AT69" s="84">
        <f t="shared" si="42"/>
        <v>0</v>
      </c>
      <c r="AU69" s="84">
        <f t="shared" si="42"/>
        <v>0</v>
      </c>
      <c r="AV69" s="84">
        <f t="shared" si="42"/>
        <v>0</v>
      </c>
      <c r="AW69" s="84">
        <f t="shared" si="42"/>
        <v>0</v>
      </c>
      <c r="AX69" s="84">
        <f t="shared" si="42"/>
        <v>0</v>
      </c>
      <c r="AY69" s="84">
        <f t="shared" si="42"/>
        <v>0</v>
      </c>
      <c r="AZ69" s="84">
        <f t="shared" si="42"/>
        <v>0</v>
      </c>
      <c r="BA69" s="84">
        <f t="shared" si="42"/>
        <v>0</v>
      </c>
      <c r="BB69" s="84">
        <f t="shared" si="42"/>
        <v>0</v>
      </c>
      <c r="BC69" s="84">
        <f t="shared" si="42"/>
        <v>0</v>
      </c>
      <c r="BD69" s="84">
        <f t="shared" si="42"/>
        <v>0</v>
      </c>
      <c r="BE69" s="84">
        <f t="shared" si="42"/>
        <v>0</v>
      </c>
      <c r="BF69" s="84">
        <f t="shared" si="42"/>
        <v>0</v>
      </c>
      <c r="BG69" s="84">
        <f t="shared" si="42"/>
        <v>0</v>
      </c>
      <c r="BH69" s="84">
        <f t="shared" si="42"/>
        <v>0</v>
      </c>
      <c r="BI69" s="84">
        <f t="shared" ref="BI69:BZ69" si="43">+IF((W69&gt;W67),111,0)</f>
        <v>0</v>
      </c>
      <c r="BJ69" s="84">
        <f t="shared" si="43"/>
        <v>0</v>
      </c>
      <c r="BK69" s="84">
        <f t="shared" si="43"/>
        <v>0</v>
      </c>
      <c r="BL69" s="84">
        <f t="shared" si="43"/>
        <v>0</v>
      </c>
      <c r="BM69" s="84">
        <f t="shared" si="43"/>
        <v>0</v>
      </c>
      <c r="BN69" s="84">
        <f t="shared" si="43"/>
        <v>0</v>
      </c>
      <c r="BO69" s="84">
        <f t="shared" si="43"/>
        <v>0</v>
      </c>
      <c r="BP69" s="84">
        <f t="shared" si="43"/>
        <v>0</v>
      </c>
      <c r="BQ69" s="84">
        <f t="shared" si="43"/>
        <v>0</v>
      </c>
      <c r="BR69" s="84">
        <f t="shared" si="43"/>
        <v>0</v>
      </c>
      <c r="BS69" s="84">
        <f t="shared" si="43"/>
        <v>0</v>
      </c>
      <c r="BT69" s="84">
        <f t="shared" si="43"/>
        <v>0</v>
      </c>
      <c r="BU69" s="84">
        <f t="shared" si="43"/>
        <v>0</v>
      </c>
      <c r="BV69" s="84">
        <f t="shared" si="43"/>
        <v>0</v>
      </c>
      <c r="BW69" s="84">
        <f t="shared" si="43"/>
        <v>0</v>
      </c>
      <c r="BX69" s="84">
        <f t="shared" si="43"/>
        <v>0</v>
      </c>
      <c r="BY69" s="84">
        <f t="shared" si="43"/>
        <v>0</v>
      </c>
      <c r="BZ69" s="312">
        <f t="shared" si="43"/>
        <v>0</v>
      </c>
      <c r="CA69" s="84">
        <f>SUM(D69:AN69)-'E1'!Y69-'E2'!P69-'E2'!X69-'E2'!Z69*2</f>
        <v>0</v>
      </c>
      <c r="CC69" s="84">
        <f>+IF((D69&gt;'A4'!D93),111,0)</f>
        <v>0</v>
      </c>
      <c r="CD69" s="84">
        <f>+IF((E69&gt;'A4'!E93),111,0)</f>
        <v>0</v>
      </c>
      <c r="CE69" s="84">
        <f>+IF((F69&gt;'A4'!F93),111,0)</f>
        <v>0</v>
      </c>
      <c r="CF69" s="84">
        <f>+IF((G69&gt;'A4'!G93),111,0)</f>
        <v>0</v>
      </c>
      <c r="CG69" s="84">
        <f>+IF((H69&gt;'A4'!H93),111,0)</f>
        <v>0</v>
      </c>
      <c r="CH69" s="84">
        <f>+IF((I69&gt;'A4'!I93),111,0)</f>
        <v>0</v>
      </c>
      <c r="CI69" s="84">
        <f>+IF((J69&gt;'A4'!J93),111,0)</f>
        <v>0</v>
      </c>
      <c r="CJ69" s="84">
        <f>+IF((K69&gt;'A4'!K93),111,0)</f>
        <v>0</v>
      </c>
      <c r="CK69" s="84">
        <f>+IF((L69&gt;'A4'!L93),111,0)</f>
        <v>0</v>
      </c>
      <c r="CL69" s="84">
        <f>+IF((M69&gt;'A4'!M93),111,0)</f>
        <v>0</v>
      </c>
      <c r="CM69" s="84">
        <f>+IF((N69&gt;'A4'!N93),111,0)</f>
        <v>0</v>
      </c>
      <c r="CN69" s="84">
        <f>+IF((O69&gt;'A4'!O93),111,0)</f>
        <v>0</v>
      </c>
      <c r="CO69" s="84">
        <f>+IF((P69&gt;'A4'!P93),111,0)</f>
        <v>0</v>
      </c>
      <c r="CP69" s="84">
        <f>+IF((Q69&gt;'A4'!Q93),111,0)</f>
        <v>0</v>
      </c>
      <c r="CQ69" s="84">
        <f>+IF((R69&gt;'A4'!R93),111,0)</f>
        <v>0</v>
      </c>
      <c r="CR69" s="84">
        <f>+IF((S69&gt;'A4'!S93),111,0)</f>
        <v>0</v>
      </c>
      <c r="CS69" s="84">
        <f>+IF((T69&gt;'A4'!T93),111,0)</f>
        <v>0</v>
      </c>
      <c r="CT69" s="84">
        <f>+IF((U69&gt;'A4'!U93),111,0)</f>
        <v>0</v>
      </c>
      <c r="CU69" s="84">
        <f>+IF((V69&gt;'A4'!V93),111,0)</f>
        <v>0</v>
      </c>
      <c r="CV69" s="84">
        <f>+IF((W69&gt;'A4'!W93),111,0)</f>
        <v>0</v>
      </c>
      <c r="CW69" s="84">
        <f>+IF((X69&gt;'A4'!X93),111,0)</f>
        <v>0</v>
      </c>
      <c r="CX69" s="84">
        <f>+IF((Y69&gt;'A4'!Y93),111,0)</f>
        <v>0</v>
      </c>
      <c r="CY69" s="84">
        <f>+IF((Z69&gt;'A4'!Z93),111,0)</f>
        <v>0</v>
      </c>
      <c r="CZ69" s="84">
        <f>+IF((AA69&gt;'A4'!AA93),111,0)</f>
        <v>0</v>
      </c>
      <c r="DA69" s="84">
        <f>+IF((AB69&gt;'A4'!AB93),111,0)</f>
        <v>0</v>
      </c>
      <c r="DB69" s="84">
        <f>+IF((AC69&gt;'A4'!AC93),111,0)</f>
        <v>0</v>
      </c>
      <c r="DC69" s="84">
        <f>+IF((AD69&gt;'A4'!AD93),111,0)</f>
        <v>0</v>
      </c>
      <c r="DD69" s="84">
        <f>+IF((AE69&gt;'A4'!AE93),111,0)</f>
        <v>0</v>
      </c>
      <c r="DE69" s="84">
        <f>+IF((AF69&gt;'A4'!AF93),111,0)</f>
        <v>0</v>
      </c>
      <c r="DF69" s="84">
        <f>+IF((AG69&gt;'A4'!AG93),111,0)</f>
        <v>0</v>
      </c>
      <c r="DG69" s="84">
        <f>+IF((AH69&gt;'A4'!AH93),111,0)</f>
        <v>0</v>
      </c>
      <c r="DH69" s="84">
        <f>+IF((AI69&gt;'A4'!AI93),111,0)</f>
        <v>0</v>
      </c>
      <c r="DI69" s="84">
        <f>+IF((AJ69&gt;'A4'!AJ93),111,0)</f>
        <v>0</v>
      </c>
      <c r="DJ69" s="84">
        <f>+IF((AK69&gt;'A4'!AK93),111,0)</f>
        <v>0</v>
      </c>
      <c r="DK69" s="84">
        <f>+IF((AL69&gt;'A4'!AL93),111,0)</f>
        <v>0</v>
      </c>
      <c r="DL69" s="84">
        <f>+IF((AM69&gt;'A4'!AM93),111,0)</f>
        <v>0</v>
      </c>
    </row>
    <row r="70" spans="2:116" s="36" customFormat="1" ht="30" customHeight="1">
      <c r="B70" s="497"/>
      <c r="C70" s="202" t="s">
        <v>141</v>
      </c>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6"/>
      <c r="AN70" s="362"/>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286"/>
      <c r="CA70" s="72"/>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row>
    <row r="71" spans="2:116" s="36" customFormat="1" ht="30" customHeight="1">
      <c r="B71" s="495"/>
      <c r="C71" s="202" t="s">
        <v>17</v>
      </c>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6"/>
      <c r="AN71" s="362"/>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286"/>
      <c r="CA71" s="72"/>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row>
    <row r="72" spans="2:116" s="36" customFormat="1" ht="17.100000000000001" customHeight="1">
      <c r="B72" s="495"/>
      <c r="C72" s="183" t="s">
        <v>10</v>
      </c>
      <c r="D72" s="401"/>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2"/>
      <c r="AN72" s="362"/>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285"/>
      <c r="CA72" s="72">
        <f>SUM(D72:AN72)-'E1'!Y72-'E2'!P72-'E2'!X72-'E2'!Z72*2</f>
        <v>0</v>
      </c>
      <c r="CC72" s="73">
        <f>+IF(OR((D72&gt;'A4'!D96),(D72&lt;'A4'!D97)),111,0)</f>
        <v>0</v>
      </c>
      <c r="CD72" s="73">
        <f>+IF(OR((E72&gt;'A4'!E96),(E72&lt;'A4'!E97)),111,0)</f>
        <v>0</v>
      </c>
      <c r="CE72" s="73">
        <f>+IF(OR((F72&gt;'A4'!F96),(F72&lt;'A4'!F97)),111,0)</f>
        <v>0</v>
      </c>
      <c r="CF72" s="73">
        <f>+IF(OR((G72&gt;'A4'!G96),(G72&lt;'A4'!G97)),111,0)</f>
        <v>0</v>
      </c>
      <c r="CG72" s="73">
        <f>+IF(OR((H72&gt;'A4'!H96),(H72&lt;'A4'!H97)),111,0)</f>
        <v>0</v>
      </c>
      <c r="CH72" s="73">
        <f>+IF(OR((I72&gt;'A4'!I96),(I72&lt;'A4'!I97)),111,0)</f>
        <v>0</v>
      </c>
      <c r="CI72" s="73">
        <f>+IF(OR((J72&gt;'A4'!J96),(J72&lt;'A4'!J97)),111,0)</f>
        <v>0</v>
      </c>
      <c r="CJ72" s="73">
        <f>+IF(OR((K72&gt;'A4'!K96),(K72&lt;'A4'!K97)),111,0)</f>
        <v>0</v>
      </c>
      <c r="CK72" s="73">
        <f>+IF(OR((L72&gt;'A4'!L96),(L72&lt;'A4'!L97)),111,0)</f>
        <v>0</v>
      </c>
      <c r="CL72" s="73">
        <f>+IF(OR((M72&gt;'A4'!M96),(M72&lt;'A4'!M97)),111,0)</f>
        <v>0</v>
      </c>
      <c r="CM72" s="73">
        <f>+IF(OR((N72&gt;'A4'!N96),(N72&lt;'A4'!N97)),111,0)</f>
        <v>0</v>
      </c>
      <c r="CN72" s="73">
        <f>+IF(OR((O72&gt;'A4'!O96),(O72&lt;'A4'!O97)),111,0)</f>
        <v>0</v>
      </c>
      <c r="CO72" s="73">
        <f>+IF(OR((P72&gt;'A4'!P96),(P72&lt;'A4'!P97)),111,0)</f>
        <v>0</v>
      </c>
      <c r="CP72" s="73">
        <f>+IF(OR((Q72&gt;'A4'!Q96),(Q72&lt;'A4'!Q97)),111,0)</f>
        <v>0</v>
      </c>
      <c r="CQ72" s="73">
        <f>+IF(OR((R72&gt;'A4'!R96),(R72&lt;'A4'!R97)),111,0)</f>
        <v>0</v>
      </c>
      <c r="CR72" s="73">
        <f>+IF(OR((S72&gt;'A4'!S96),(S72&lt;'A4'!S97)),111,0)</f>
        <v>0</v>
      </c>
      <c r="CS72" s="73">
        <f>+IF(OR((T72&gt;'A4'!T96),(T72&lt;'A4'!T97)),111,0)</f>
        <v>0</v>
      </c>
      <c r="CT72" s="73">
        <f>+IF(OR((U72&gt;'A4'!U96),(U72&lt;'A4'!U97)),111,0)</f>
        <v>0</v>
      </c>
      <c r="CU72" s="73">
        <f>+IF(OR((V72&gt;'A4'!V96),(V72&lt;'A4'!V97)),111,0)</f>
        <v>0</v>
      </c>
      <c r="CV72" s="73">
        <f>+IF(OR((W72&gt;'A4'!W96),(W72&lt;'A4'!W97)),111,0)</f>
        <v>0</v>
      </c>
      <c r="CW72" s="73">
        <f>+IF(OR((X72&gt;'A4'!X96),(X72&lt;'A4'!X97)),111,0)</f>
        <v>0</v>
      </c>
      <c r="CX72" s="73">
        <f>+IF(OR((Y72&gt;'A4'!Y96),(Y72&lt;'A4'!Y97)),111,0)</f>
        <v>0</v>
      </c>
      <c r="CY72" s="73">
        <f>+IF(OR((Z72&gt;'A4'!Z96),(Z72&lt;'A4'!Z97)),111,0)</f>
        <v>0</v>
      </c>
      <c r="CZ72" s="73">
        <f>+IF(OR((AA72&gt;'A4'!AA96),(AA72&lt;'A4'!AA97)),111,0)</f>
        <v>0</v>
      </c>
      <c r="DA72" s="73">
        <f>+IF(OR((AB72&gt;'A4'!AB96),(AB72&lt;'A4'!AB97)),111,0)</f>
        <v>0</v>
      </c>
      <c r="DB72" s="73">
        <f>+IF(OR((AC72&gt;'A4'!AC96),(AC72&lt;'A4'!AC97)),111,0)</f>
        <v>0</v>
      </c>
      <c r="DC72" s="73">
        <f>+IF(OR((AD72&gt;'A4'!AD96),(AD72&lt;'A4'!AD97)),111,0)</f>
        <v>0</v>
      </c>
      <c r="DD72" s="73">
        <f>+IF(OR((AE72&gt;'A4'!AE96),(AE72&lt;'A4'!AE97)),111,0)</f>
        <v>0</v>
      </c>
      <c r="DE72" s="73">
        <f>+IF(OR((AF72&gt;'A4'!AF96),(AF72&lt;'A4'!AF97)),111,0)</f>
        <v>0</v>
      </c>
      <c r="DF72" s="73">
        <f>+IF(OR((AG72&gt;'A4'!AG96),(AG72&lt;'A4'!AG97)),111,0)</f>
        <v>0</v>
      </c>
      <c r="DG72" s="73">
        <f>+IF(OR((AH72&gt;'A4'!AH96),(AH72&lt;'A4'!AH97)),111,0)</f>
        <v>0</v>
      </c>
      <c r="DH72" s="73">
        <f>+IF(OR((AI72&gt;'A4'!AI96),(AI72&lt;'A4'!AI97)),111,0)</f>
        <v>0</v>
      </c>
      <c r="DI72" s="73">
        <f>+IF(OR((AJ72&gt;'A4'!AJ96),(AJ72&lt;'A4'!AJ97)),111,0)</f>
        <v>0</v>
      </c>
      <c r="DJ72" s="73">
        <f>+IF(OR((AK72&gt;'A4'!AK96),(AK72&lt;'A4'!AK97)),111,0)</f>
        <v>0</v>
      </c>
      <c r="DK72" s="73">
        <f>+IF(OR((AL72&gt;'A4'!AL96),(AL72&lt;'A4'!AL97)),111,0)</f>
        <v>0</v>
      </c>
      <c r="DL72" s="73">
        <f>+IF(OR((AM72&gt;'A4'!AM96),(AM72&lt;'A4'!AM97)),111,0)</f>
        <v>0</v>
      </c>
    </row>
    <row r="73" spans="2:116" s="36" customFormat="1" ht="17.100000000000001" customHeight="1">
      <c r="B73" s="495"/>
      <c r="C73" s="183" t="s">
        <v>11</v>
      </c>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2"/>
      <c r="AN73" s="362"/>
      <c r="AP73" s="73">
        <f t="shared" ref="AP73:BH73" si="44">+D73-SUM(D74:D79)</f>
        <v>0</v>
      </c>
      <c r="AQ73" s="73">
        <f t="shared" si="44"/>
        <v>0</v>
      </c>
      <c r="AR73" s="73">
        <f t="shared" si="44"/>
        <v>0</v>
      </c>
      <c r="AS73" s="73">
        <f t="shared" si="44"/>
        <v>0</v>
      </c>
      <c r="AT73" s="73">
        <f t="shared" si="44"/>
        <v>0</v>
      </c>
      <c r="AU73" s="73">
        <f t="shared" si="44"/>
        <v>0</v>
      </c>
      <c r="AV73" s="73">
        <f t="shared" si="44"/>
        <v>0</v>
      </c>
      <c r="AW73" s="73">
        <f t="shared" si="44"/>
        <v>0</v>
      </c>
      <c r="AX73" s="73">
        <f t="shared" si="44"/>
        <v>0</v>
      </c>
      <c r="AY73" s="73">
        <f t="shared" si="44"/>
        <v>0</v>
      </c>
      <c r="AZ73" s="73">
        <f t="shared" si="44"/>
        <v>0</v>
      </c>
      <c r="BA73" s="73">
        <f t="shared" si="44"/>
        <v>0</v>
      </c>
      <c r="BB73" s="73">
        <f t="shared" si="44"/>
        <v>0</v>
      </c>
      <c r="BC73" s="73">
        <f t="shared" si="44"/>
        <v>0</v>
      </c>
      <c r="BD73" s="73">
        <f t="shared" si="44"/>
        <v>0</v>
      </c>
      <c r="BE73" s="73">
        <f t="shared" si="44"/>
        <v>0</v>
      </c>
      <c r="BF73" s="73">
        <f t="shared" si="44"/>
        <v>0</v>
      </c>
      <c r="BG73" s="73">
        <f t="shared" si="44"/>
        <v>0</v>
      </c>
      <c r="BH73" s="73">
        <f t="shared" si="44"/>
        <v>0</v>
      </c>
      <c r="BI73" s="73">
        <f t="shared" ref="BI73:BY73" si="45">+W73-SUM(W74:W79)</f>
        <v>0</v>
      </c>
      <c r="BJ73" s="73">
        <f t="shared" si="45"/>
        <v>0</v>
      </c>
      <c r="BK73" s="73">
        <f t="shared" si="45"/>
        <v>0</v>
      </c>
      <c r="BL73" s="73">
        <f t="shared" si="45"/>
        <v>0</v>
      </c>
      <c r="BM73" s="73">
        <f t="shared" si="45"/>
        <v>0</v>
      </c>
      <c r="BN73" s="73">
        <f t="shared" si="45"/>
        <v>0</v>
      </c>
      <c r="BO73" s="73">
        <f t="shared" si="45"/>
        <v>0</v>
      </c>
      <c r="BP73" s="73">
        <f t="shared" si="45"/>
        <v>0</v>
      </c>
      <c r="BQ73" s="73">
        <f t="shared" si="45"/>
        <v>0</v>
      </c>
      <c r="BR73" s="73">
        <f t="shared" si="45"/>
        <v>0</v>
      </c>
      <c r="BS73" s="73">
        <f t="shared" si="45"/>
        <v>0</v>
      </c>
      <c r="BT73" s="73">
        <f t="shared" si="45"/>
        <v>0</v>
      </c>
      <c r="BU73" s="73">
        <f t="shared" si="45"/>
        <v>0</v>
      </c>
      <c r="BV73" s="73">
        <f t="shared" si="45"/>
        <v>0</v>
      </c>
      <c r="BW73" s="73">
        <f t="shared" si="45"/>
        <v>0</v>
      </c>
      <c r="BX73" s="73">
        <f t="shared" si="45"/>
        <v>0</v>
      </c>
      <c r="BY73" s="73">
        <f t="shared" si="45"/>
        <v>0</v>
      </c>
      <c r="BZ73" s="285"/>
      <c r="CA73" s="72">
        <f>SUM(D73:AN73)-'E1'!Y73-'E2'!P73-'E2'!X73-'E2'!Z73*2</f>
        <v>0</v>
      </c>
      <c r="CC73" s="73">
        <f>+IF(OR((D73&gt;'A4'!D99),(D73&lt;'A4'!D100)),111,0)</f>
        <v>0</v>
      </c>
      <c r="CD73" s="73">
        <f>+IF(OR((E73&gt;'A4'!E99),(E73&lt;'A4'!E100)),111,0)</f>
        <v>0</v>
      </c>
      <c r="CE73" s="73">
        <f>+IF(OR((F73&gt;'A4'!F99),(F73&lt;'A4'!F100)),111,0)</f>
        <v>0</v>
      </c>
      <c r="CF73" s="73">
        <f>+IF(OR((G73&gt;'A4'!G99),(G73&lt;'A4'!G100)),111,0)</f>
        <v>0</v>
      </c>
      <c r="CG73" s="73">
        <f>+IF(OR((H73&gt;'A4'!H99),(H73&lt;'A4'!H100)),111,0)</f>
        <v>0</v>
      </c>
      <c r="CH73" s="73">
        <f>+IF(OR((I73&gt;'A4'!I99),(I73&lt;'A4'!I100)),111,0)</f>
        <v>0</v>
      </c>
      <c r="CI73" s="73">
        <f>+IF(OR((J73&gt;'A4'!J99),(J73&lt;'A4'!J100)),111,0)</f>
        <v>0</v>
      </c>
      <c r="CJ73" s="73">
        <f>+IF(OR((K73&gt;'A4'!K99),(K73&lt;'A4'!K100)),111,0)</f>
        <v>0</v>
      </c>
      <c r="CK73" s="73">
        <f>+IF(OR((L73&gt;'A4'!L99),(L73&lt;'A4'!L100)),111,0)</f>
        <v>0</v>
      </c>
      <c r="CL73" s="73">
        <f>+IF(OR((M73&gt;'A4'!M99),(M73&lt;'A4'!M100)),111,0)</f>
        <v>0</v>
      </c>
      <c r="CM73" s="73">
        <f>+IF(OR((N73&gt;'A4'!N99),(N73&lt;'A4'!N100)),111,0)</f>
        <v>0</v>
      </c>
      <c r="CN73" s="73">
        <f>+IF(OR((O73&gt;'A4'!O99),(O73&lt;'A4'!O100)),111,0)</f>
        <v>0</v>
      </c>
      <c r="CO73" s="73">
        <f>+IF(OR((P73&gt;'A4'!P99),(P73&lt;'A4'!P100)),111,0)</f>
        <v>0</v>
      </c>
      <c r="CP73" s="73">
        <f>+IF(OR((Q73&gt;'A4'!Q99),(Q73&lt;'A4'!Q100)),111,0)</f>
        <v>0</v>
      </c>
      <c r="CQ73" s="73">
        <f>+IF(OR((R73&gt;'A4'!R99),(R73&lt;'A4'!R100)),111,0)</f>
        <v>0</v>
      </c>
      <c r="CR73" s="73">
        <f>+IF(OR((S73&gt;'A4'!S99),(S73&lt;'A4'!S100)),111,0)</f>
        <v>0</v>
      </c>
      <c r="CS73" s="73">
        <f>+IF(OR((T73&gt;'A4'!T99),(T73&lt;'A4'!T100)),111,0)</f>
        <v>0</v>
      </c>
      <c r="CT73" s="73">
        <f>+IF(OR((U73&gt;'A4'!U99),(U73&lt;'A4'!U100)),111,0)</f>
        <v>0</v>
      </c>
      <c r="CU73" s="73">
        <f>+IF(OR((V73&gt;'A4'!V99),(V73&lt;'A4'!V100)),111,0)</f>
        <v>0</v>
      </c>
      <c r="CV73" s="73">
        <f>+IF(OR((W73&gt;'A4'!W99),(W73&lt;'A4'!W100)),111,0)</f>
        <v>0</v>
      </c>
      <c r="CW73" s="73">
        <f>+IF(OR((X73&gt;'A4'!X99),(X73&lt;'A4'!X100)),111,0)</f>
        <v>0</v>
      </c>
      <c r="CX73" s="73">
        <f>+IF(OR((Y73&gt;'A4'!Y99),(Y73&lt;'A4'!Y100)),111,0)</f>
        <v>0</v>
      </c>
      <c r="CY73" s="73">
        <f>+IF(OR((Z73&gt;'A4'!Z99),(Z73&lt;'A4'!Z100)),111,0)</f>
        <v>0</v>
      </c>
      <c r="CZ73" s="73">
        <f>+IF(OR((AA73&gt;'A4'!AA99),(AA73&lt;'A4'!AA100)),111,0)</f>
        <v>0</v>
      </c>
      <c r="DA73" s="73">
        <f>+IF(OR((AB73&gt;'A4'!AB99),(AB73&lt;'A4'!AB100)),111,0)</f>
        <v>0</v>
      </c>
      <c r="DB73" s="73">
        <f>+IF(OR((AC73&gt;'A4'!AC99),(AC73&lt;'A4'!AC100)),111,0)</f>
        <v>0</v>
      </c>
      <c r="DC73" s="73">
        <f>+IF(OR((AD73&gt;'A4'!AD99),(AD73&lt;'A4'!AD100)),111,0)</f>
        <v>0</v>
      </c>
      <c r="DD73" s="73">
        <f>+IF(OR((AE73&gt;'A4'!AE99),(AE73&lt;'A4'!AE100)),111,0)</f>
        <v>0</v>
      </c>
      <c r="DE73" s="73">
        <f>+IF(OR((AF73&gt;'A4'!AF99),(AF73&lt;'A4'!AF100)),111,0)</f>
        <v>0</v>
      </c>
      <c r="DF73" s="73">
        <f>+IF(OR((AG73&gt;'A4'!AG99),(AG73&lt;'A4'!AG100)),111,0)</f>
        <v>0</v>
      </c>
      <c r="DG73" s="73">
        <f>+IF(OR((AH73&gt;'A4'!AH99),(AH73&lt;'A4'!AH100)),111,0)</f>
        <v>0</v>
      </c>
      <c r="DH73" s="73">
        <f>+IF(OR((AI73&gt;'A4'!AI99),(AI73&lt;'A4'!AI100)),111,0)</f>
        <v>0</v>
      </c>
      <c r="DI73" s="73">
        <f>+IF(OR((AJ73&gt;'A4'!AJ99),(AJ73&lt;'A4'!AJ100)),111,0)</f>
        <v>0</v>
      </c>
      <c r="DJ73" s="73">
        <f>+IF(OR((AK73&gt;'A4'!AK99),(AK73&lt;'A4'!AK100)),111,0)</f>
        <v>0</v>
      </c>
      <c r="DK73" s="73">
        <f>+IF(OR((AL73&gt;'A4'!AL99),(AL73&lt;'A4'!AL100)),111,0)</f>
        <v>0</v>
      </c>
      <c r="DL73" s="73">
        <f>+IF(OR((AM73&gt;'A4'!AM99),(AM73&lt;'A4'!AM100)),111,0)</f>
        <v>0</v>
      </c>
    </row>
    <row r="74" spans="2:116" s="40" customFormat="1" ht="17.100000000000001" customHeight="1">
      <c r="B74" s="446"/>
      <c r="C74" s="447" t="s">
        <v>105</v>
      </c>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4"/>
      <c r="AL74" s="324"/>
      <c r="AM74" s="343"/>
      <c r="AN74" s="361"/>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39"/>
      <c r="CA74" s="75">
        <f>SUM(D74:AN74)-'E1'!Y74-'E2'!P74-'E2'!X74-'E2'!Z74*2</f>
        <v>0</v>
      </c>
      <c r="CC74" s="75">
        <f>+IF((D74&gt;'A4'!D102),111,0)</f>
        <v>0</v>
      </c>
      <c r="CD74" s="75">
        <f>+IF((E74&gt;'A4'!E102),111,0)</f>
        <v>0</v>
      </c>
      <c r="CE74" s="75">
        <f>+IF((F74&gt;'A4'!F102),111,0)</f>
        <v>0</v>
      </c>
      <c r="CF74" s="75">
        <f>+IF((G74&gt;'A4'!G102),111,0)</f>
        <v>0</v>
      </c>
      <c r="CG74" s="75">
        <f>+IF((H74&gt;'A4'!H102),111,0)</f>
        <v>0</v>
      </c>
      <c r="CH74" s="75">
        <f>+IF((I74&gt;'A4'!I102),111,0)</f>
        <v>0</v>
      </c>
      <c r="CI74" s="75">
        <f>+IF((J74&gt;'A4'!J102),111,0)</f>
        <v>0</v>
      </c>
      <c r="CJ74" s="75">
        <f>+IF((K74&gt;'A4'!K102),111,0)</f>
        <v>0</v>
      </c>
      <c r="CK74" s="75">
        <f>+IF((L74&gt;'A4'!L102),111,0)</f>
        <v>0</v>
      </c>
      <c r="CL74" s="75">
        <f>+IF((M74&gt;'A4'!M102),111,0)</f>
        <v>0</v>
      </c>
      <c r="CM74" s="75">
        <f>+IF((N74&gt;'A4'!N102),111,0)</f>
        <v>0</v>
      </c>
      <c r="CN74" s="75">
        <f>+IF((O74&gt;'A4'!O102),111,0)</f>
        <v>0</v>
      </c>
      <c r="CO74" s="75">
        <f>+IF((P74&gt;'A4'!P102),111,0)</f>
        <v>0</v>
      </c>
      <c r="CP74" s="75">
        <f>+IF((Q74&gt;'A4'!Q102),111,0)</f>
        <v>0</v>
      </c>
      <c r="CQ74" s="75">
        <f>+IF((R74&gt;'A4'!R102),111,0)</f>
        <v>0</v>
      </c>
      <c r="CR74" s="75">
        <f>+IF((S74&gt;'A4'!S102),111,0)</f>
        <v>0</v>
      </c>
      <c r="CS74" s="75">
        <f>+IF((T74&gt;'A4'!T102),111,0)</f>
        <v>0</v>
      </c>
      <c r="CT74" s="75">
        <f>+IF((U74&gt;'A4'!U102),111,0)</f>
        <v>0</v>
      </c>
      <c r="CU74" s="75">
        <f>+IF((V74&gt;'A4'!V102),111,0)</f>
        <v>0</v>
      </c>
      <c r="CV74" s="75">
        <f>+IF((W74&gt;'A4'!W102),111,0)</f>
        <v>0</v>
      </c>
      <c r="CW74" s="75">
        <f>+IF((X74&gt;'A4'!X102),111,0)</f>
        <v>0</v>
      </c>
      <c r="CX74" s="75">
        <f>+IF((Y74&gt;'A4'!Y102),111,0)</f>
        <v>0</v>
      </c>
      <c r="CY74" s="75">
        <f>+IF((Z74&gt;'A4'!Z102),111,0)</f>
        <v>0</v>
      </c>
      <c r="CZ74" s="75">
        <f>+IF((AA74&gt;'A4'!AA102),111,0)</f>
        <v>0</v>
      </c>
      <c r="DA74" s="75">
        <f>+IF((AB74&gt;'A4'!AB102),111,0)</f>
        <v>0</v>
      </c>
      <c r="DB74" s="75">
        <f>+IF((AC74&gt;'A4'!AC102),111,0)</f>
        <v>0</v>
      </c>
      <c r="DC74" s="75">
        <f>+IF((AD74&gt;'A4'!AD102),111,0)</f>
        <v>0</v>
      </c>
      <c r="DD74" s="75">
        <f>+IF((AE74&gt;'A4'!AE102),111,0)</f>
        <v>0</v>
      </c>
      <c r="DE74" s="75">
        <f>+IF((AF74&gt;'A4'!AF102),111,0)</f>
        <v>0</v>
      </c>
      <c r="DF74" s="75">
        <f>+IF((AG74&gt;'A4'!AG102),111,0)</f>
        <v>0</v>
      </c>
      <c r="DG74" s="75">
        <f>+IF((AH74&gt;'A4'!AH102),111,0)</f>
        <v>0</v>
      </c>
      <c r="DH74" s="75">
        <f>+IF((AI74&gt;'A4'!AI102),111,0)</f>
        <v>0</v>
      </c>
      <c r="DI74" s="75">
        <f>+IF((AJ74&gt;'A4'!AJ102),111,0)</f>
        <v>0</v>
      </c>
      <c r="DJ74" s="75">
        <f>+IF((AK74&gt;'A4'!AK102),111,0)</f>
        <v>0</v>
      </c>
      <c r="DK74" s="75">
        <f>+IF((AL74&gt;'A4'!AL102),111,0)</f>
        <v>0</v>
      </c>
      <c r="DL74" s="75">
        <f>+IF((AM74&gt;'A4'!AM102),111,0)</f>
        <v>0</v>
      </c>
    </row>
    <row r="75" spans="2:116" s="36" customFormat="1" ht="17.100000000000001" customHeight="1">
      <c r="B75" s="445"/>
      <c r="C75" s="198" t="s">
        <v>75</v>
      </c>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31"/>
      <c r="AN75" s="362"/>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35"/>
      <c r="CA75" s="75">
        <f>SUM(D75:AN75)-'E1'!Y75-'E2'!P75-'E2'!X75-'E2'!Z75*2</f>
        <v>0</v>
      </c>
      <c r="CC75" s="73">
        <f>+IF((D75&gt;'A4'!D103),111,0)</f>
        <v>0</v>
      </c>
      <c r="CD75" s="73">
        <f>+IF((E75&gt;'A4'!E103),111,0)</f>
        <v>0</v>
      </c>
      <c r="CE75" s="73">
        <f>+IF((F75&gt;'A4'!F103),111,0)</f>
        <v>0</v>
      </c>
      <c r="CF75" s="73">
        <f>+IF((G75&gt;'A4'!G103),111,0)</f>
        <v>0</v>
      </c>
      <c r="CG75" s="73">
        <f>+IF((H75&gt;'A4'!H103),111,0)</f>
        <v>0</v>
      </c>
      <c r="CH75" s="73">
        <f>+IF((I75&gt;'A4'!I103),111,0)</f>
        <v>0</v>
      </c>
      <c r="CI75" s="73">
        <f>+IF((J75&gt;'A4'!J103),111,0)</f>
        <v>0</v>
      </c>
      <c r="CJ75" s="73">
        <f>+IF((K75&gt;'A4'!K103),111,0)</f>
        <v>0</v>
      </c>
      <c r="CK75" s="73">
        <f>+IF((L75&gt;'A4'!L103),111,0)</f>
        <v>0</v>
      </c>
      <c r="CL75" s="73">
        <f>+IF((M75&gt;'A4'!M103),111,0)</f>
        <v>0</v>
      </c>
      <c r="CM75" s="73">
        <f>+IF((N75&gt;'A4'!N103),111,0)</f>
        <v>0</v>
      </c>
      <c r="CN75" s="73">
        <f>+IF((O75&gt;'A4'!O103),111,0)</f>
        <v>0</v>
      </c>
      <c r="CO75" s="73">
        <f>+IF((P75&gt;'A4'!P103),111,0)</f>
        <v>0</v>
      </c>
      <c r="CP75" s="73">
        <f>+IF((Q75&gt;'A4'!Q103),111,0)</f>
        <v>0</v>
      </c>
      <c r="CQ75" s="73">
        <f>+IF((R75&gt;'A4'!R103),111,0)</f>
        <v>0</v>
      </c>
      <c r="CR75" s="73">
        <f>+IF((S75&gt;'A4'!S103),111,0)</f>
        <v>0</v>
      </c>
      <c r="CS75" s="73">
        <f>+IF((T75&gt;'A4'!T103),111,0)</f>
        <v>0</v>
      </c>
      <c r="CT75" s="73">
        <f>+IF((U75&gt;'A4'!U103),111,0)</f>
        <v>0</v>
      </c>
      <c r="CU75" s="73">
        <f>+IF((V75&gt;'A4'!V103),111,0)</f>
        <v>0</v>
      </c>
      <c r="CV75" s="73">
        <f>+IF((W75&gt;'A4'!W103),111,0)</f>
        <v>0</v>
      </c>
      <c r="CW75" s="73">
        <f>+IF((X75&gt;'A4'!X103),111,0)</f>
        <v>0</v>
      </c>
      <c r="CX75" s="73">
        <f>+IF((Y75&gt;'A4'!Y103),111,0)</f>
        <v>0</v>
      </c>
      <c r="CY75" s="73">
        <f>+IF((Z75&gt;'A4'!Z103),111,0)</f>
        <v>0</v>
      </c>
      <c r="CZ75" s="73">
        <f>+IF((AA75&gt;'A4'!AA103),111,0)</f>
        <v>0</v>
      </c>
      <c r="DA75" s="73">
        <f>+IF((AB75&gt;'A4'!AB103),111,0)</f>
        <v>0</v>
      </c>
      <c r="DB75" s="73">
        <f>+IF((AC75&gt;'A4'!AC103),111,0)</f>
        <v>0</v>
      </c>
      <c r="DC75" s="73">
        <f>+IF((AD75&gt;'A4'!AD103),111,0)</f>
        <v>0</v>
      </c>
      <c r="DD75" s="73">
        <f>+IF((AE75&gt;'A4'!AE103),111,0)</f>
        <v>0</v>
      </c>
      <c r="DE75" s="73">
        <f>+IF((AF75&gt;'A4'!AF103),111,0)</f>
        <v>0</v>
      </c>
      <c r="DF75" s="73">
        <f>+IF((AG75&gt;'A4'!AG103),111,0)</f>
        <v>0</v>
      </c>
      <c r="DG75" s="73">
        <f>+IF((AH75&gt;'A4'!AH103),111,0)</f>
        <v>0</v>
      </c>
      <c r="DH75" s="73">
        <f>+IF((AI75&gt;'A4'!AI103),111,0)</f>
        <v>0</v>
      </c>
      <c r="DI75" s="73">
        <f>+IF((AJ75&gt;'A4'!AJ103),111,0)</f>
        <v>0</v>
      </c>
      <c r="DJ75" s="73">
        <f>+IF((AK75&gt;'A4'!AK103),111,0)</f>
        <v>0</v>
      </c>
      <c r="DK75" s="73">
        <f>+IF((AL75&gt;'A4'!AL103),111,0)</f>
        <v>0</v>
      </c>
      <c r="DL75" s="73">
        <f>+IF((AM75&gt;'A4'!AM103),111,0)</f>
        <v>0</v>
      </c>
    </row>
    <row r="76" spans="2:116" s="36" customFormat="1" ht="17.100000000000001" customHeight="1">
      <c r="B76" s="445"/>
      <c r="C76" s="198" t="s">
        <v>190</v>
      </c>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31"/>
      <c r="AN76" s="362"/>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35"/>
      <c r="CA76" s="75">
        <f>SUM(D76:AN76)-'E1'!Y76-'E2'!P76-'E2'!X76-'E2'!Z76*2</f>
        <v>0</v>
      </c>
      <c r="CC76" s="73">
        <f>+IF((D76&gt;'A4'!D104),111,0)</f>
        <v>0</v>
      </c>
      <c r="CD76" s="73">
        <f>+IF((E76&gt;'A4'!E104),111,0)</f>
        <v>0</v>
      </c>
      <c r="CE76" s="73">
        <f>+IF((F76&gt;'A4'!F104),111,0)</f>
        <v>0</v>
      </c>
      <c r="CF76" s="73">
        <f>+IF((G76&gt;'A4'!G104),111,0)</f>
        <v>0</v>
      </c>
      <c r="CG76" s="73">
        <f>+IF((H76&gt;'A4'!H104),111,0)</f>
        <v>0</v>
      </c>
      <c r="CH76" s="73">
        <f>+IF((I76&gt;'A4'!I104),111,0)</f>
        <v>0</v>
      </c>
      <c r="CI76" s="73">
        <f>+IF((J76&gt;'A4'!J104),111,0)</f>
        <v>0</v>
      </c>
      <c r="CJ76" s="73">
        <f>+IF((K76&gt;'A4'!K104),111,0)</f>
        <v>0</v>
      </c>
      <c r="CK76" s="73">
        <f>+IF((L76&gt;'A4'!L104),111,0)</f>
        <v>0</v>
      </c>
      <c r="CL76" s="73">
        <f>+IF((M76&gt;'A4'!M104),111,0)</f>
        <v>0</v>
      </c>
      <c r="CM76" s="73">
        <f>+IF((N76&gt;'A4'!N104),111,0)</f>
        <v>0</v>
      </c>
      <c r="CN76" s="73">
        <f>+IF((O76&gt;'A4'!O104),111,0)</f>
        <v>0</v>
      </c>
      <c r="CO76" s="73">
        <f>+IF((P76&gt;'A4'!P104),111,0)</f>
        <v>0</v>
      </c>
      <c r="CP76" s="73">
        <f>+IF((Q76&gt;'A4'!Q104),111,0)</f>
        <v>0</v>
      </c>
      <c r="CQ76" s="73">
        <f>+IF((R76&gt;'A4'!R104),111,0)</f>
        <v>0</v>
      </c>
      <c r="CR76" s="73">
        <f>+IF((S76&gt;'A4'!S104),111,0)</f>
        <v>0</v>
      </c>
      <c r="CS76" s="73">
        <f>+IF((T76&gt;'A4'!T104),111,0)</f>
        <v>0</v>
      </c>
      <c r="CT76" s="73">
        <f>+IF((U76&gt;'A4'!U104),111,0)</f>
        <v>0</v>
      </c>
      <c r="CU76" s="73">
        <f>+IF((V76&gt;'A4'!V104),111,0)</f>
        <v>0</v>
      </c>
      <c r="CV76" s="73">
        <f>+IF((W76&gt;'A4'!W104),111,0)</f>
        <v>0</v>
      </c>
      <c r="CW76" s="73">
        <f>+IF((X76&gt;'A4'!X104),111,0)</f>
        <v>0</v>
      </c>
      <c r="CX76" s="73">
        <f>+IF((Y76&gt;'A4'!Y104),111,0)</f>
        <v>0</v>
      </c>
      <c r="CY76" s="73">
        <f>+IF((Z76&gt;'A4'!Z104),111,0)</f>
        <v>0</v>
      </c>
      <c r="CZ76" s="73">
        <f>+IF((AA76&gt;'A4'!AA104),111,0)</f>
        <v>0</v>
      </c>
      <c r="DA76" s="73">
        <f>+IF((AB76&gt;'A4'!AB104),111,0)</f>
        <v>0</v>
      </c>
      <c r="DB76" s="73">
        <f>+IF((AC76&gt;'A4'!AC104),111,0)</f>
        <v>0</v>
      </c>
      <c r="DC76" s="73">
        <f>+IF((AD76&gt;'A4'!AD104),111,0)</f>
        <v>0</v>
      </c>
      <c r="DD76" s="73">
        <f>+IF((AE76&gt;'A4'!AE104),111,0)</f>
        <v>0</v>
      </c>
      <c r="DE76" s="73">
        <f>+IF((AF76&gt;'A4'!AF104),111,0)</f>
        <v>0</v>
      </c>
      <c r="DF76" s="73">
        <f>+IF((AG76&gt;'A4'!AG104),111,0)</f>
        <v>0</v>
      </c>
      <c r="DG76" s="73">
        <f>+IF((AH76&gt;'A4'!AH104),111,0)</f>
        <v>0</v>
      </c>
      <c r="DH76" s="73">
        <f>+IF((AI76&gt;'A4'!AI104),111,0)</f>
        <v>0</v>
      </c>
      <c r="DI76" s="73">
        <f>+IF((AJ76&gt;'A4'!AJ104),111,0)</f>
        <v>0</v>
      </c>
      <c r="DJ76" s="73">
        <f>+IF((AK76&gt;'A4'!AK104),111,0)</f>
        <v>0</v>
      </c>
      <c r="DK76" s="73">
        <f>+IF((AL76&gt;'A4'!AL104),111,0)</f>
        <v>0</v>
      </c>
      <c r="DL76" s="73">
        <f>+IF((AM76&gt;'A4'!AM104),111,0)</f>
        <v>0</v>
      </c>
    </row>
    <row r="77" spans="2:116" s="36" customFormat="1" ht="17.100000000000001" customHeight="1">
      <c r="B77" s="445"/>
      <c r="C77" s="198" t="s">
        <v>106</v>
      </c>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31"/>
      <c r="AN77" s="362"/>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35"/>
      <c r="CA77" s="75">
        <f>SUM(D77:AN77)-'E1'!Y77-'E2'!P77-'E2'!X77-'E2'!Z77*2</f>
        <v>0</v>
      </c>
      <c r="CC77" s="73">
        <f>+IF((D77&gt;'A4'!D105),111,0)</f>
        <v>0</v>
      </c>
      <c r="CD77" s="73">
        <f>+IF((E77&gt;'A4'!E105),111,0)</f>
        <v>0</v>
      </c>
      <c r="CE77" s="73">
        <f>+IF((F77&gt;'A4'!F105),111,0)</f>
        <v>0</v>
      </c>
      <c r="CF77" s="73">
        <f>+IF((G77&gt;'A4'!G105),111,0)</f>
        <v>0</v>
      </c>
      <c r="CG77" s="73">
        <f>+IF((H77&gt;'A4'!H105),111,0)</f>
        <v>0</v>
      </c>
      <c r="CH77" s="73">
        <f>+IF((I77&gt;'A4'!I105),111,0)</f>
        <v>0</v>
      </c>
      <c r="CI77" s="73">
        <f>+IF((J77&gt;'A4'!J105),111,0)</f>
        <v>0</v>
      </c>
      <c r="CJ77" s="73">
        <f>+IF((K77&gt;'A4'!K105),111,0)</f>
        <v>0</v>
      </c>
      <c r="CK77" s="73">
        <f>+IF((L77&gt;'A4'!L105),111,0)</f>
        <v>0</v>
      </c>
      <c r="CL77" s="73">
        <f>+IF((M77&gt;'A4'!M105),111,0)</f>
        <v>0</v>
      </c>
      <c r="CM77" s="73">
        <f>+IF((N77&gt;'A4'!N105),111,0)</f>
        <v>0</v>
      </c>
      <c r="CN77" s="73">
        <f>+IF((O77&gt;'A4'!O105),111,0)</f>
        <v>0</v>
      </c>
      <c r="CO77" s="73">
        <f>+IF((P77&gt;'A4'!P105),111,0)</f>
        <v>0</v>
      </c>
      <c r="CP77" s="73">
        <f>+IF((Q77&gt;'A4'!Q105),111,0)</f>
        <v>0</v>
      </c>
      <c r="CQ77" s="73">
        <f>+IF((R77&gt;'A4'!R105),111,0)</f>
        <v>0</v>
      </c>
      <c r="CR77" s="73">
        <f>+IF((S77&gt;'A4'!S105),111,0)</f>
        <v>0</v>
      </c>
      <c r="CS77" s="73">
        <f>+IF((T77&gt;'A4'!T105),111,0)</f>
        <v>0</v>
      </c>
      <c r="CT77" s="73">
        <f>+IF((U77&gt;'A4'!U105),111,0)</f>
        <v>0</v>
      </c>
      <c r="CU77" s="73">
        <f>+IF((V77&gt;'A4'!V105),111,0)</f>
        <v>0</v>
      </c>
      <c r="CV77" s="73">
        <f>+IF((W77&gt;'A4'!W105),111,0)</f>
        <v>0</v>
      </c>
      <c r="CW77" s="73">
        <f>+IF((X77&gt;'A4'!X105),111,0)</f>
        <v>0</v>
      </c>
      <c r="CX77" s="73">
        <f>+IF((Y77&gt;'A4'!Y105),111,0)</f>
        <v>0</v>
      </c>
      <c r="CY77" s="73">
        <f>+IF((Z77&gt;'A4'!Z105),111,0)</f>
        <v>0</v>
      </c>
      <c r="CZ77" s="73">
        <f>+IF((AA77&gt;'A4'!AA105),111,0)</f>
        <v>0</v>
      </c>
      <c r="DA77" s="73">
        <f>+IF((AB77&gt;'A4'!AB105),111,0)</f>
        <v>0</v>
      </c>
      <c r="DB77" s="73">
        <f>+IF((AC77&gt;'A4'!AC105),111,0)</f>
        <v>0</v>
      </c>
      <c r="DC77" s="73">
        <f>+IF((AD77&gt;'A4'!AD105),111,0)</f>
        <v>0</v>
      </c>
      <c r="DD77" s="73">
        <f>+IF((AE77&gt;'A4'!AE105),111,0)</f>
        <v>0</v>
      </c>
      <c r="DE77" s="73">
        <f>+IF((AF77&gt;'A4'!AF105),111,0)</f>
        <v>0</v>
      </c>
      <c r="DF77" s="73">
        <f>+IF((AG77&gt;'A4'!AG105),111,0)</f>
        <v>0</v>
      </c>
      <c r="DG77" s="73">
        <f>+IF((AH77&gt;'A4'!AH105),111,0)</f>
        <v>0</v>
      </c>
      <c r="DH77" s="73">
        <f>+IF((AI77&gt;'A4'!AI105),111,0)</f>
        <v>0</v>
      </c>
      <c r="DI77" s="73">
        <f>+IF((AJ77&gt;'A4'!AJ105),111,0)</f>
        <v>0</v>
      </c>
      <c r="DJ77" s="73">
        <f>+IF((AK77&gt;'A4'!AK105),111,0)</f>
        <v>0</v>
      </c>
      <c r="DK77" s="73">
        <f>+IF((AL77&gt;'A4'!AL105),111,0)</f>
        <v>0</v>
      </c>
      <c r="DL77" s="73">
        <f>+IF((AM77&gt;'A4'!AM105),111,0)</f>
        <v>0</v>
      </c>
    </row>
    <row r="78" spans="2:116" s="36" customFormat="1" ht="17.100000000000001" customHeight="1">
      <c r="B78" s="445"/>
      <c r="C78" s="451" t="s">
        <v>53</v>
      </c>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31"/>
      <c r="AN78" s="362"/>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35"/>
      <c r="CA78" s="75">
        <f>SUM(D78:AN78)-'E1'!Y78-'E2'!P78-'E2'!X78-'E2'!Z78*2</f>
        <v>0</v>
      </c>
      <c r="CC78" s="73">
        <f>+IF((D78&gt;'A4'!D106),111,0)</f>
        <v>0</v>
      </c>
      <c r="CD78" s="73">
        <f>+IF((E78&gt;'A4'!E106),111,0)</f>
        <v>0</v>
      </c>
      <c r="CE78" s="73">
        <f>+IF((F78&gt;'A4'!F106),111,0)</f>
        <v>0</v>
      </c>
      <c r="CF78" s="73">
        <f>+IF((G78&gt;'A4'!G106),111,0)</f>
        <v>0</v>
      </c>
      <c r="CG78" s="73">
        <f>+IF((H78&gt;'A4'!H106),111,0)</f>
        <v>0</v>
      </c>
      <c r="CH78" s="73">
        <f>+IF((I78&gt;'A4'!I106),111,0)</f>
        <v>0</v>
      </c>
      <c r="CI78" s="73">
        <f>+IF((J78&gt;'A4'!J106),111,0)</f>
        <v>0</v>
      </c>
      <c r="CJ78" s="73">
        <f>+IF((K78&gt;'A4'!K106),111,0)</f>
        <v>0</v>
      </c>
      <c r="CK78" s="73">
        <f>+IF((L78&gt;'A4'!L106),111,0)</f>
        <v>0</v>
      </c>
      <c r="CL78" s="73">
        <f>+IF((M78&gt;'A4'!M106),111,0)</f>
        <v>0</v>
      </c>
      <c r="CM78" s="73">
        <f>+IF((N78&gt;'A4'!N106),111,0)</f>
        <v>0</v>
      </c>
      <c r="CN78" s="73">
        <f>+IF((O78&gt;'A4'!O106),111,0)</f>
        <v>0</v>
      </c>
      <c r="CO78" s="73">
        <f>+IF((P78&gt;'A4'!P106),111,0)</f>
        <v>0</v>
      </c>
      <c r="CP78" s="73">
        <f>+IF((Q78&gt;'A4'!Q106),111,0)</f>
        <v>0</v>
      </c>
      <c r="CQ78" s="73">
        <f>+IF((R78&gt;'A4'!R106),111,0)</f>
        <v>0</v>
      </c>
      <c r="CR78" s="73">
        <f>+IF((S78&gt;'A4'!S106),111,0)</f>
        <v>0</v>
      </c>
      <c r="CS78" s="73">
        <f>+IF((T78&gt;'A4'!T106),111,0)</f>
        <v>0</v>
      </c>
      <c r="CT78" s="73">
        <f>+IF((U78&gt;'A4'!U106),111,0)</f>
        <v>0</v>
      </c>
      <c r="CU78" s="73">
        <f>+IF((V78&gt;'A4'!V106),111,0)</f>
        <v>0</v>
      </c>
      <c r="CV78" s="73">
        <f>+IF((W78&gt;'A4'!W106),111,0)</f>
        <v>0</v>
      </c>
      <c r="CW78" s="73">
        <f>+IF((X78&gt;'A4'!X106),111,0)</f>
        <v>0</v>
      </c>
      <c r="CX78" s="73">
        <f>+IF((Y78&gt;'A4'!Y106),111,0)</f>
        <v>0</v>
      </c>
      <c r="CY78" s="73">
        <f>+IF((Z78&gt;'A4'!Z106),111,0)</f>
        <v>0</v>
      </c>
      <c r="CZ78" s="73">
        <f>+IF((AA78&gt;'A4'!AA106),111,0)</f>
        <v>0</v>
      </c>
      <c r="DA78" s="73">
        <f>+IF((AB78&gt;'A4'!AB106),111,0)</f>
        <v>0</v>
      </c>
      <c r="DB78" s="73">
        <f>+IF((AC78&gt;'A4'!AC106),111,0)</f>
        <v>0</v>
      </c>
      <c r="DC78" s="73">
        <f>+IF((AD78&gt;'A4'!AD106),111,0)</f>
        <v>0</v>
      </c>
      <c r="DD78" s="73">
        <f>+IF((AE78&gt;'A4'!AE106),111,0)</f>
        <v>0</v>
      </c>
      <c r="DE78" s="73">
        <f>+IF((AF78&gt;'A4'!AF106),111,0)</f>
        <v>0</v>
      </c>
      <c r="DF78" s="73">
        <f>+IF((AG78&gt;'A4'!AG106),111,0)</f>
        <v>0</v>
      </c>
      <c r="DG78" s="73">
        <f>+IF((AH78&gt;'A4'!AH106),111,0)</f>
        <v>0</v>
      </c>
      <c r="DH78" s="73">
        <f>+IF((AI78&gt;'A4'!AI106),111,0)</f>
        <v>0</v>
      </c>
      <c r="DI78" s="73">
        <f>+IF((AJ78&gt;'A4'!AJ106),111,0)</f>
        <v>0</v>
      </c>
      <c r="DJ78" s="73">
        <f>+IF((AK78&gt;'A4'!AK106),111,0)</f>
        <v>0</v>
      </c>
      <c r="DK78" s="73">
        <f>+IF((AL78&gt;'A4'!AL106),111,0)</f>
        <v>0</v>
      </c>
      <c r="DL78" s="73">
        <f>+IF((AM78&gt;'A4'!AM106),111,0)</f>
        <v>0</v>
      </c>
    </row>
    <row r="79" spans="2:116" s="36" customFormat="1" ht="17.100000000000001" customHeight="1">
      <c r="B79" s="445"/>
      <c r="C79" s="448" t="s">
        <v>162</v>
      </c>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31"/>
      <c r="AN79" s="362"/>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35"/>
      <c r="CA79" s="75">
        <f>SUM(D79:AN79)-'E1'!Y79-'E2'!P79-'E2'!X79-'E2'!Z79*2</f>
        <v>0</v>
      </c>
      <c r="CC79" s="73">
        <f>+IF((D79&gt;'A4'!D107),111,0)</f>
        <v>0</v>
      </c>
      <c r="CD79" s="73">
        <f>+IF((E79&gt;'A4'!E107),111,0)</f>
        <v>0</v>
      </c>
      <c r="CE79" s="73">
        <f>+IF((F79&gt;'A4'!F107),111,0)</f>
        <v>0</v>
      </c>
      <c r="CF79" s="73">
        <f>+IF((G79&gt;'A4'!G107),111,0)</f>
        <v>0</v>
      </c>
      <c r="CG79" s="73">
        <f>+IF((H79&gt;'A4'!H107),111,0)</f>
        <v>0</v>
      </c>
      <c r="CH79" s="73">
        <f>+IF((I79&gt;'A4'!I107),111,0)</f>
        <v>0</v>
      </c>
      <c r="CI79" s="73">
        <f>+IF((J79&gt;'A4'!J107),111,0)</f>
        <v>0</v>
      </c>
      <c r="CJ79" s="73">
        <f>+IF((K79&gt;'A4'!K107),111,0)</f>
        <v>0</v>
      </c>
      <c r="CK79" s="73">
        <f>+IF((L79&gt;'A4'!L107),111,0)</f>
        <v>0</v>
      </c>
      <c r="CL79" s="73">
        <f>+IF((M79&gt;'A4'!M107),111,0)</f>
        <v>0</v>
      </c>
      <c r="CM79" s="73">
        <f>+IF((N79&gt;'A4'!N107),111,0)</f>
        <v>0</v>
      </c>
      <c r="CN79" s="73">
        <f>+IF((O79&gt;'A4'!O107),111,0)</f>
        <v>0</v>
      </c>
      <c r="CO79" s="73">
        <f>+IF((P79&gt;'A4'!P107),111,0)</f>
        <v>0</v>
      </c>
      <c r="CP79" s="73">
        <f>+IF((Q79&gt;'A4'!Q107),111,0)</f>
        <v>0</v>
      </c>
      <c r="CQ79" s="73">
        <f>+IF((R79&gt;'A4'!R107),111,0)</f>
        <v>0</v>
      </c>
      <c r="CR79" s="73">
        <f>+IF((S79&gt;'A4'!S107),111,0)</f>
        <v>0</v>
      </c>
      <c r="CS79" s="73">
        <f>+IF((T79&gt;'A4'!T107),111,0)</f>
        <v>0</v>
      </c>
      <c r="CT79" s="73">
        <f>+IF((U79&gt;'A4'!U107),111,0)</f>
        <v>0</v>
      </c>
      <c r="CU79" s="73">
        <f>+IF((V79&gt;'A4'!V107),111,0)</f>
        <v>0</v>
      </c>
      <c r="CV79" s="73">
        <f>+IF((W79&gt;'A4'!W107),111,0)</f>
        <v>0</v>
      </c>
      <c r="CW79" s="73">
        <f>+IF((X79&gt;'A4'!X107),111,0)</f>
        <v>0</v>
      </c>
      <c r="CX79" s="73">
        <f>+IF((Y79&gt;'A4'!Y107),111,0)</f>
        <v>0</v>
      </c>
      <c r="CY79" s="73">
        <f>+IF((Z79&gt;'A4'!Z107),111,0)</f>
        <v>0</v>
      </c>
      <c r="CZ79" s="73">
        <f>+IF((AA79&gt;'A4'!AA107),111,0)</f>
        <v>0</v>
      </c>
      <c r="DA79" s="73">
        <f>+IF((AB79&gt;'A4'!AB107),111,0)</f>
        <v>0</v>
      </c>
      <c r="DB79" s="73">
        <f>+IF((AC79&gt;'A4'!AC107),111,0)</f>
        <v>0</v>
      </c>
      <c r="DC79" s="73">
        <f>+IF((AD79&gt;'A4'!AD107),111,0)</f>
        <v>0</v>
      </c>
      <c r="DD79" s="73">
        <f>+IF((AE79&gt;'A4'!AE107),111,0)</f>
        <v>0</v>
      </c>
      <c r="DE79" s="73">
        <f>+IF((AF79&gt;'A4'!AF107),111,0)</f>
        <v>0</v>
      </c>
      <c r="DF79" s="73">
        <f>+IF((AG79&gt;'A4'!AG107),111,0)</f>
        <v>0</v>
      </c>
      <c r="DG79" s="73">
        <f>+IF((AH79&gt;'A4'!AH107),111,0)</f>
        <v>0</v>
      </c>
      <c r="DH79" s="73">
        <f>+IF((AI79&gt;'A4'!AI107),111,0)</f>
        <v>0</v>
      </c>
      <c r="DI79" s="73">
        <f>+IF((AJ79&gt;'A4'!AJ107),111,0)</f>
        <v>0</v>
      </c>
      <c r="DJ79" s="73">
        <f>+IF((AK79&gt;'A4'!AK107),111,0)</f>
        <v>0</v>
      </c>
      <c r="DK79" s="73">
        <f>+IF((AL79&gt;'A4'!AL107),111,0)</f>
        <v>0</v>
      </c>
      <c r="DL79" s="73">
        <f>+IF((AM79&gt;'A4'!AM107),111,0)</f>
        <v>0</v>
      </c>
    </row>
    <row r="80" spans="2:116" s="42" customFormat="1" ht="17.100000000000001" customHeight="1">
      <c r="B80" s="495"/>
      <c r="C80" s="195" t="s">
        <v>12</v>
      </c>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2"/>
      <c r="AN80" s="362"/>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285"/>
      <c r="CA80" s="72">
        <f>SUM(D80:AN80)-'E1'!Y80-'E2'!P80-'E2'!X80-'E2'!Z80*2</f>
        <v>0</v>
      </c>
      <c r="CC80" s="73">
        <f>+IF(OR((D80&gt;'A4'!D108),(D80&lt;'A4'!D109)),111,0)</f>
        <v>0</v>
      </c>
      <c r="CD80" s="75">
        <f>+IF(OR((E80&gt;'A4'!E108),(E80&lt;'A4'!E109)),111,0)</f>
        <v>0</v>
      </c>
      <c r="CE80" s="75">
        <f>+IF(OR((F80&gt;'A4'!F108),(F80&lt;'A4'!F109)),111,0)</f>
        <v>0</v>
      </c>
      <c r="CF80" s="75">
        <f>+IF(OR((G80&gt;'A4'!G108),(G80&lt;'A4'!G109)),111,0)</f>
        <v>0</v>
      </c>
      <c r="CG80" s="75">
        <f>+IF(OR((H80&gt;'A4'!H108),(H80&lt;'A4'!H109)),111,0)</f>
        <v>0</v>
      </c>
      <c r="CH80" s="75">
        <f>+IF(OR((I80&gt;'A4'!I108),(I80&lt;'A4'!I109)),111,0)</f>
        <v>0</v>
      </c>
      <c r="CI80" s="75">
        <f>+IF(OR((J80&gt;'A4'!J108),(J80&lt;'A4'!J109)),111,0)</f>
        <v>0</v>
      </c>
      <c r="CJ80" s="75">
        <f>+IF(OR((K80&gt;'A4'!K108),(K80&lt;'A4'!K109)),111,0)</f>
        <v>0</v>
      </c>
      <c r="CK80" s="75">
        <f>+IF(OR((L80&gt;'A4'!L108),(L80&lt;'A4'!L109)),111,0)</f>
        <v>111</v>
      </c>
      <c r="CL80" s="75">
        <f>+IF(OR((M80&gt;'A4'!M108),(M80&lt;'A4'!M109)),111,0)</f>
        <v>0</v>
      </c>
      <c r="CM80" s="75">
        <f>+IF(OR((N80&gt;'A4'!N108),(N80&lt;'A4'!N109)),111,0)</f>
        <v>0</v>
      </c>
      <c r="CN80" s="75">
        <f>+IF(OR((O80&gt;'A4'!O108),(O80&lt;'A4'!O109)),111,0)</f>
        <v>0</v>
      </c>
      <c r="CO80" s="75">
        <f>+IF(OR((P80&gt;'A4'!P108),(P80&lt;'A4'!P109)),111,0)</f>
        <v>0</v>
      </c>
      <c r="CP80" s="75">
        <f>+IF(OR((Q80&gt;'A4'!Q108),(Q80&lt;'A4'!Q109)),111,0)</f>
        <v>0</v>
      </c>
      <c r="CQ80" s="75">
        <f>+IF(OR((R80&gt;'A4'!R108),(R80&lt;'A4'!R109)),111,0)</f>
        <v>0</v>
      </c>
      <c r="CR80" s="75">
        <f>+IF(OR((S80&gt;'A4'!S108),(S80&lt;'A4'!S109)),111,0)</f>
        <v>0</v>
      </c>
      <c r="CS80" s="75">
        <f>+IF(OR((T80&gt;'A4'!T108),(T80&lt;'A4'!T109)),111,0)</f>
        <v>0</v>
      </c>
      <c r="CT80" s="75">
        <f>+IF(OR((U80&gt;'A4'!U108),(U80&lt;'A4'!U109)),111,0)</f>
        <v>0</v>
      </c>
      <c r="CU80" s="75">
        <f>+IF(OR((V80&gt;'A4'!V108),(V80&lt;'A4'!V109)),111,0)</f>
        <v>0</v>
      </c>
      <c r="CV80" s="75">
        <f>+IF(OR((W80&gt;'A4'!W108),(W80&lt;'A4'!W109)),111,0)</f>
        <v>0</v>
      </c>
      <c r="CW80" s="75">
        <f>+IF(OR((X80&gt;'A4'!X108),(X80&lt;'A4'!X109)),111,0)</f>
        <v>0</v>
      </c>
      <c r="CX80" s="75">
        <f>+IF(OR((Y80&gt;'A4'!Y108),(Y80&lt;'A4'!Y109)),111,0)</f>
        <v>0</v>
      </c>
      <c r="CY80" s="75">
        <f>+IF(OR((Z80&gt;'A4'!Z108),(Z80&lt;'A4'!Z109)),111,0)</f>
        <v>0</v>
      </c>
      <c r="CZ80" s="75">
        <f>+IF(OR((AA80&gt;'A4'!AA108),(AA80&lt;'A4'!AA109)),111,0)</f>
        <v>0</v>
      </c>
      <c r="DA80" s="75">
        <f>+IF(OR((AB80&gt;'A4'!AB108),(AB80&lt;'A4'!AB109)),111,0)</f>
        <v>0</v>
      </c>
      <c r="DB80" s="75">
        <f>+IF(OR((AC80&gt;'A4'!AC108),(AC80&lt;'A4'!AC109)),111,0)</f>
        <v>0</v>
      </c>
      <c r="DC80" s="75">
        <f>+IF(OR((AD80&gt;'A4'!AD108),(AD80&lt;'A4'!AD109)),111,0)</f>
        <v>0</v>
      </c>
      <c r="DD80" s="75">
        <f>+IF(OR((AE80&gt;'A4'!AE108),(AE80&lt;'A4'!AE109)),111,0)</f>
        <v>0</v>
      </c>
      <c r="DE80" s="75">
        <f>+IF(OR((AF80&gt;'A4'!AF108),(AF80&lt;'A4'!AF109)),111,0)</f>
        <v>0</v>
      </c>
      <c r="DF80" s="75">
        <f>+IF(OR((AG80&gt;'A4'!AG108),(AG80&lt;'A4'!AG109)),111,0)</f>
        <v>0</v>
      </c>
      <c r="DG80" s="75">
        <f>+IF(OR((AH80&gt;'A4'!AH108),(AH80&lt;'A4'!AH109)),111,0)</f>
        <v>0</v>
      </c>
      <c r="DH80" s="75">
        <f>+IF(OR((AI80&gt;'A4'!AI108),(AI80&lt;'A4'!AI109)),111,0)</f>
        <v>0</v>
      </c>
      <c r="DI80" s="75">
        <f>+IF(OR((AJ80&gt;'A4'!AJ108),(AJ80&lt;'A4'!AJ109)),111,0)</f>
        <v>0</v>
      </c>
      <c r="DJ80" s="75">
        <f>+IF(OR((AK80&gt;'A4'!AK108),(AK80&lt;'A4'!AK109)),111,0)</f>
        <v>0</v>
      </c>
      <c r="DK80" s="75">
        <f>+IF(OR((AL80&gt;'A4'!AL108),(AL80&lt;'A4'!AL109)),111,0)</f>
        <v>0</v>
      </c>
      <c r="DL80" s="75">
        <f>+IF(OR((AM80&gt;'A4'!AM108),(AM80&lt;'A4'!AM109)),111,0)</f>
        <v>0</v>
      </c>
    </row>
    <row r="81" spans="2:116" s="40" customFormat="1" ht="20.100000000000001" customHeight="1">
      <c r="B81" s="500"/>
      <c r="C81" s="195" t="s">
        <v>45</v>
      </c>
      <c r="D81" s="325">
        <f t="shared" ref="D81:AM81" si="46">SUM(D72:D73,D80)</f>
        <v>0</v>
      </c>
      <c r="E81" s="325">
        <f t="shared" si="46"/>
        <v>0</v>
      </c>
      <c r="F81" s="325">
        <f t="shared" si="46"/>
        <v>0</v>
      </c>
      <c r="G81" s="325">
        <f t="shared" si="46"/>
        <v>0</v>
      </c>
      <c r="H81" s="325">
        <f t="shared" si="46"/>
        <v>0</v>
      </c>
      <c r="I81" s="325">
        <f t="shared" si="46"/>
        <v>0</v>
      </c>
      <c r="J81" s="325">
        <f t="shared" si="46"/>
        <v>0</v>
      </c>
      <c r="K81" s="325">
        <f t="shared" si="46"/>
        <v>0</v>
      </c>
      <c r="L81" s="325">
        <f t="shared" si="46"/>
        <v>0</v>
      </c>
      <c r="M81" s="325">
        <f t="shared" si="46"/>
        <v>0</v>
      </c>
      <c r="N81" s="325">
        <f t="shared" si="46"/>
        <v>0</v>
      </c>
      <c r="O81" s="325">
        <f t="shared" si="46"/>
        <v>0</v>
      </c>
      <c r="P81" s="325">
        <f t="shared" si="46"/>
        <v>0</v>
      </c>
      <c r="Q81" s="325">
        <f t="shared" si="46"/>
        <v>0</v>
      </c>
      <c r="R81" s="325">
        <f t="shared" si="46"/>
        <v>0</v>
      </c>
      <c r="S81" s="325">
        <f t="shared" si="46"/>
        <v>0</v>
      </c>
      <c r="T81" s="325">
        <f t="shared" si="46"/>
        <v>0</v>
      </c>
      <c r="U81" s="325">
        <f t="shared" si="46"/>
        <v>0</v>
      </c>
      <c r="V81" s="325">
        <f t="shared" si="46"/>
        <v>0</v>
      </c>
      <c r="W81" s="325">
        <f t="shared" si="46"/>
        <v>0</v>
      </c>
      <c r="X81" s="325">
        <f t="shared" si="46"/>
        <v>0</v>
      </c>
      <c r="Y81" s="325">
        <f t="shared" si="46"/>
        <v>0</v>
      </c>
      <c r="Z81" s="325">
        <f t="shared" si="46"/>
        <v>0</v>
      </c>
      <c r="AA81" s="325">
        <f t="shared" si="46"/>
        <v>0</v>
      </c>
      <c r="AB81" s="325">
        <f t="shared" si="46"/>
        <v>0</v>
      </c>
      <c r="AC81" s="325">
        <f t="shared" si="46"/>
        <v>0</v>
      </c>
      <c r="AD81" s="325">
        <f t="shared" si="46"/>
        <v>0</v>
      </c>
      <c r="AE81" s="325">
        <f t="shared" si="46"/>
        <v>0</v>
      </c>
      <c r="AF81" s="325">
        <f t="shared" si="46"/>
        <v>0</v>
      </c>
      <c r="AG81" s="325">
        <f t="shared" si="46"/>
        <v>0</v>
      </c>
      <c r="AH81" s="325">
        <f t="shared" si="46"/>
        <v>0</v>
      </c>
      <c r="AI81" s="325">
        <f t="shared" si="46"/>
        <v>0</v>
      </c>
      <c r="AJ81" s="325">
        <f t="shared" si="46"/>
        <v>0</v>
      </c>
      <c r="AK81" s="325">
        <f t="shared" si="46"/>
        <v>0</v>
      </c>
      <c r="AL81" s="325">
        <f t="shared" si="46"/>
        <v>0</v>
      </c>
      <c r="AM81" s="323">
        <f t="shared" si="46"/>
        <v>0</v>
      </c>
      <c r="AN81" s="361"/>
      <c r="AP81" s="75">
        <f t="shared" ref="AP81:BH81" si="47">+D81-D72-D73-D80</f>
        <v>0</v>
      </c>
      <c r="AQ81" s="75">
        <f t="shared" si="47"/>
        <v>0</v>
      </c>
      <c r="AR81" s="75">
        <f t="shared" si="47"/>
        <v>0</v>
      </c>
      <c r="AS81" s="75">
        <f t="shared" si="47"/>
        <v>0</v>
      </c>
      <c r="AT81" s="75">
        <f t="shared" si="47"/>
        <v>0</v>
      </c>
      <c r="AU81" s="75">
        <f t="shared" si="47"/>
        <v>0</v>
      </c>
      <c r="AV81" s="75">
        <f t="shared" si="47"/>
        <v>0</v>
      </c>
      <c r="AW81" s="75">
        <f t="shared" si="47"/>
        <v>0</v>
      </c>
      <c r="AX81" s="75">
        <f t="shared" si="47"/>
        <v>0</v>
      </c>
      <c r="AY81" s="75">
        <f t="shared" si="47"/>
        <v>0</v>
      </c>
      <c r="AZ81" s="75">
        <f t="shared" si="47"/>
        <v>0</v>
      </c>
      <c r="BA81" s="75">
        <f t="shared" si="47"/>
        <v>0</v>
      </c>
      <c r="BB81" s="75">
        <f t="shared" si="47"/>
        <v>0</v>
      </c>
      <c r="BC81" s="75">
        <f t="shared" si="47"/>
        <v>0</v>
      </c>
      <c r="BD81" s="75">
        <f t="shared" si="47"/>
        <v>0</v>
      </c>
      <c r="BE81" s="75">
        <f t="shared" si="47"/>
        <v>0</v>
      </c>
      <c r="BF81" s="75">
        <f t="shared" si="47"/>
        <v>0</v>
      </c>
      <c r="BG81" s="75">
        <f t="shared" si="47"/>
        <v>0</v>
      </c>
      <c r="BH81" s="75">
        <f t="shared" si="47"/>
        <v>0</v>
      </c>
      <c r="BI81" s="75">
        <f t="shared" ref="BI81:BY81" si="48">+W81-W72-W73-W80</f>
        <v>0</v>
      </c>
      <c r="BJ81" s="75">
        <f t="shared" si="48"/>
        <v>0</v>
      </c>
      <c r="BK81" s="75">
        <f t="shared" si="48"/>
        <v>0</v>
      </c>
      <c r="BL81" s="75">
        <f t="shared" si="48"/>
        <v>0</v>
      </c>
      <c r="BM81" s="75">
        <f t="shared" si="48"/>
        <v>0</v>
      </c>
      <c r="BN81" s="75">
        <f t="shared" si="48"/>
        <v>0</v>
      </c>
      <c r="BO81" s="75">
        <f t="shared" si="48"/>
        <v>0</v>
      </c>
      <c r="BP81" s="75">
        <f t="shared" si="48"/>
        <v>0</v>
      </c>
      <c r="BQ81" s="75">
        <f t="shared" si="48"/>
        <v>0</v>
      </c>
      <c r="BR81" s="75">
        <f t="shared" si="48"/>
        <v>0</v>
      </c>
      <c r="BS81" s="75">
        <f t="shared" si="48"/>
        <v>0</v>
      </c>
      <c r="BT81" s="75">
        <f t="shared" si="48"/>
        <v>0</v>
      </c>
      <c r="BU81" s="75">
        <f t="shared" si="48"/>
        <v>0</v>
      </c>
      <c r="BV81" s="75">
        <f t="shared" si="48"/>
        <v>0</v>
      </c>
      <c r="BW81" s="75">
        <f t="shared" si="48"/>
        <v>0</v>
      </c>
      <c r="BX81" s="75">
        <f t="shared" si="48"/>
        <v>0</v>
      </c>
      <c r="BY81" s="75">
        <f t="shared" si="48"/>
        <v>0</v>
      </c>
      <c r="BZ81" s="110"/>
      <c r="CA81" s="253">
        <f>SUM(D81:AN81)-'E1'!Y81-'E2'!P81-'E2'!X81-'E2'!Z81*2</f>
        <v>0</v>
      </c>
      <c r="CC81" s="73">
        <f>+IF((D81&gt;'A4'!D111),111,0)</f>
        <v>0</v>
      </c>
      <c r="CD81" s="73">
        <f>+IF((E81&gt;'A4'!E111),111,0)</f>
        <v>0</v>
      </c>
      <c r="CE81" s="73">
        <f>+IF((F81&gt;'A4'!F111),111,0)</f>
        <v>0</v>
      </c>
      <c r="CF81" s="73">
        <f>+IF((G81&gt;'A4'!G111),111,0)</f>
        <v>0</v>
      </c>
      <c r="CG81" s="73">
        <f>+IF((H81&gt;'A4'!H111),111,0)</f>
        <v>0</v>
      </c>
      <c r="CH81" s="73">
        <f>+IF((I81&gt;'A4'!I111),111,0)</f>
        <v>0</v>
      </c>
      <c r="CI81" s="73">
        <f>+IF((J81&gt;'A4'!J111),111,0)</f>
        <v>0</v>
      </c>
      <c r="CJ81" s="73">
        <f>+IF((K81&gt;'A4'!K111),111,0)</f>
        <v>0</v>
      </c>
      <c r="CK81" s="73">
        <f>+IF((L81&gt;'A4'!L111),111,0)</f>
        <v>0</v>
      </c>
      <c r="CL81" s="73">
        <f>+IF((M81&gt;'A4'!M111),111,0)</f>
        <v>0</v>
      </c>
      <c r="CM81" s="73">
        <f>+IF((N81&gt;'A4'!N111),111,0)</f>
        <v>0</v>
      </c>
      <c r="CN81" s="73">
        <f>+IF((O81&gt;'A4'!O111),111,0)</f>
        <v>0</v>
      </c>
      <c r="CO81" s="73">
        <f>+IF((P81&gt;'A4'!P111),111,0)</f>
        <v>0</v>
      </c>
      <c r="CP81" s="73">
        <f>+IF((Q81&gt;'A4'!Q111),111,0)</f>
        <v>0</v>
      </c>
      <c r="CQ81" s="73">
        <f>+IF((R81&gt;'A4'!R111),111,0)</f>
        <v>0</v>
      </c>
      <c r="CR81" s="73">
        <f>+IF((S81&gt;'A4'!S111),111,0)</f>
        <v>0</v>
      </c>
      <c r="CS81" s="73">
        <f>+IF((T81&gt;'A4'!T111),111,0)</f>
        <v>0</v>
      </c>
      <c r="CT81" s="73">
        <f>+IF((U81&gt;'A4'!U111),111,0)</f>
        <v>0</v>
      </c>
      <c r="CU81" s="73">
        <f>+IF((V81&gt;'A4'!V111),111,0)</f>
        <v>0</v>
      </c>
      <c r="CV81" s="73">
        <f>+IF((W81&gt;'A4'!W111),111,0)</f>
        <v>0</v>
      </c>
      <c r="CW81" s="73">
        <f>+IF((X81&gt;'A4'!X111),111,0)</f>
        <v>0</v>
      </c>
      <c r="CX81" s="73">
        <f>+IF((Y81&gt;'A4'!Y111),111,0)</f>
        <v>0</v>
      </c>
      <c r="CY81" s="73">
        <f>+IF((Z81&gt;'A4'!Z111),111,0)</f>
        <v>0</v>
      </c>
      <c r="CZ81" s="73">
        <f>+IF((AA81&gt;'A4'!AA111),111,0)</f>
        <v>0</v>
      </c>
      <c r="DA81" s="73">
        <f>+IF((AB81&gt;'A4'!AB111),111,0)</f>
        <v>0</v>
      </c>
      <c r="DB81" s="73">
        <f>+IF((AC81&gt;'A4'!AC111),111,0)</f>
        <v>0</v>
      </c>
      <c r="DC81" s="73">
        <f>+IF((AD81&gt;'A4'!AD111),111,0)</f>
        <v>0</v>
      </c>
      <c r="DD81" s="73">
        <f>+IF((AE81&gt;'A4'!AE111),111,0)</f>
        <v>0</v>
      </c>
      <c r="DE81" s="73">
        <f>+IF((AF81&gt;'A4'!AF111),111,0)</f>
        <v>0</v>
      </c>
      <c r="DF81" s="73">
        <f>+IF((AG81&gt;'A4'!AG111),111,0)</f>
        <v>0</v>
      </c>
      <c r="DG81" s="73">
        <f>+IF((AH81&gt;'A4'!AH111),111,0)</f>
        <v>0</v>
      </c>
      <c r="DH81" s="73">
        <f>+IF((AI81&gt;'A4'!AI111),111,0)</f>
        <v>0</v>
      </c>
      <c r="DI81" s="73">
        <f>+IF((AJ81&gt;'A4'!AJ111),111,0)</f>
        <v>0</v>
      </c>
      <c r="DJ81" s="73">
        <f>+IF((AK81&gt;'A4'!AK111),111,0)</f>
        <v>0</v>
      </c>
      <c r="DK81" s="73">
        <f>+IF((AL81&gt;'A4'!AL111),111,0)</f>
        <v>0</v>
      </c>
      <c r="DL81" s="73">
        <f>+IF((AM81&gt;'A4'!AM111),111,0)</f>
        <v>0</v>
      </c>
    </row>
    <row r="82" spans="2:116" s="88" customFormat="1" ht="17.100000000000001" customHeight="1">
      <c r="B82" s="316"/>
      <c r="C82" s="317" t="s">
        <v>174</v>
      </c>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42"/>
      <c r="AN82" s="363"/>
      <c r="AP82" s="84">
        <f t="shared" ref="AP82:BH82" si="49">+IF((D82&gt;D81),111,0)</f>
        <v>0</v>
      </c>
      <c r="AQ82" s="84">
        <f t="shared" si="49"/>
        <v>0</v>
      </c>
      <c r="AR82" s="84">
        <f t="shared" si="49"/>
        <v>0</v>
      </c>
      <c r="AS82" s="84">
        <f t="shared" si="49"/>
        <v>0</v>
      </c>
      <c r="AT82" s="84">
        <f t="shared" si="49"/>
        <v>0</v>
      </c>
      <c r="AU82" s="84">
        <f t="shared" si="49"/>
        <v>0</v>
      </c>
      <c r="AV82" s="84">
        <f t="shared" si="49"/>
        <v>0</v>
      </c>
      <c r="AW82" s="84">
        <f t="shared" si="49"/>
        <v>0</v>
      </c>
      <c r="AX82" s="84">
        <f t="shared" si="49"/>
        <v>0</v>
      </c>
      <c r="AY82" s="84">
        <f t="shared" si="49"/>
        <v>0</v>
      </c>
      <c r="AZ82" s="84">
        <f t="shared" si="49"/>
        <v>0</v>
      </c>
      <c r="BA82" s="84">
        <f t="shared" si="49"/>
        <v>0</v>
      </c>
      <c r="BB82" s="84">
        <f t="shared" si="49"/>
        <v>0</v>
      </c>
      <c r="BC82" s="84">
        <f t="shared" si="49"/>
        <v>0</v>
      </c>
      <c r="BD82" s="84">
        <f t="shared" si="49"/>
        <v>0</v>
      </c>
      <c r="BE82" s="84">
        <f t="shared" si="49"/>
        <v>0</v>
      </c>
      <c r="BF82" s="84">
        <f t="shared" si="49"/>
        <v>0</v>
      </c>
      <c r="BG82" s="84">
        <f t="shared" si="49"/>
        <v>0</v>
      </c>
      <c r="BH82" s="84">
        <f t="shared" si="49"/>
        <v>0</v>
      </c>
      <c r="BI82" s="84">
        <f t="shared" ref="BI82:BZ82" si="50">+IF((W82&gt;W81),111,0)</f>
        <v>0</v>
      </c>
      <c r="BJ82" s="84">
        <f t="shared" si="50"/>
        <v>0</v>
      </c>
      <c r="BK82" s="84">
        <f t="shared" si="50"/>
        <v>0</v>
      </c>
      <c r="BL82" s="84">
        <f t="shared" si="50"/>
        <v>0</v>
      </c>
      <c r="BM82" s="84">
        <f t="shared" si="50"/>
        <v>0</v>
      </c>
      <c r="BN82" s="84">
        <f t="shared" si="50"/>
        <v>0</v>
      </c>
      <c r="BO82" s="84">
        <f t="shared" si="50"/>
        <v>0</v>
      </c>
      <c r="BP82" s="84">
        <f t="shared" si="50"/>
        <v>0</v>
      </c>
      <c r="BQ82" s="84">
        <f t="shared" si="50"/>
        <v>0</v>
      </c>
      <c r="BR82" s="84">
        <f t="shared" si="50"/>
        <v>0</v>
      </c>
      <c r="BS82" s="84">
        <f t="shared" si="50"/>
        <v>0</v>
      </c>
      <c r="BT82" s="84">
        <f t="shared" si="50"/>
        <v>0</v>
      </c>
      <c r="BU82" s="84">
        <f t="shared" si="50"/>
        <v>0</v>
      </c>
      <c r="BV82" s="84">
        <f t="shared" si="50"/>
        <v>0</v>
      </c>
      <c r="BW82" s="84">
        <f t="shared" si="50"/>
        <v>0</v>
      </c>
      <c r="BX82" s="84">
        <f t="shared" si="50"/>
        <v>0</v>
      </c>
      <c r="BY82" s="84">
        <f t="shared" si="50"/>
        <v>0</v>
      </c>
      <c r="BZ82" s="312">
        <f t="shared" si="50"/>
        <v>0</v>
      </c>
      <c r="CA82" s="84">
        <f>SUM(D82:AN82)-'E1'!Y82-'E2'!P82-'E2'!X82-'E2'!Z82*2</f>
        <v>0</v>
      </c>
      <c r="CC82" s="84">
        <f>+IF((D82&gt;'A4'!D112),111,0)</f>
        <v>0</v>
      </c>
      <c r="CD82" s="84">
        <f>+IF((E82&gt;'A4'!E112),111,0)</f>
        <v>0</v>
      </c>
      <c r="CE82" s="84">
        <f>+IF((F82&gt;'A4'!F112),111,0)</f>
        <v>0</v>
      </c>
      <c r="CF82" s="84">
        <f>+IF((G82&gt;'A4'!G112),111,0)</f>
        <v>0</v>
      </c>
      <c r="CG82" s="84">
        <f>+IF((H82&gt;'A4'!H112),111,0)</f>
        <v>0</v>
      </c>
      <c r="CH82" s="84">
        <f>+IF((I82&gt;'A4'!I112),111,0)</f>
        <v>0</v>
      </c>
      <c r="CI82" s="84">
        <f>+IF((J82&gt;'A4'!J112),111,0)</f>
        <v>0</v>
      </c>
      <c r="CJ82" s="84">
        <f>+IF((K82&gt;'A4'!K112),111,0)</f>
        <v>0</v>
      </c>
      <c r="CK82" s="84">
        <f>+IF((L82&gt;'A4'!L112),111,0)</f>
        <v>0</v>
      </c>
      <c r="CL82" s="84">
        <f>+IF((M82&gt;'A4'!M112),111,0)</f>
        <v>0</v>
      </c>
      <c r="CM82" s="84">
        <f>+IF((N82&gt;'A4'!N112),111,0)</f>
        <v>0</v>
      </c>
      <c r="CN82" s="84">
        <f>+IF((O82&gt;'A4'!O112),111,0)</f>
        <v>0</v>
      </c>
      <c r="CO82" s="84">
        <f>+IF((P82&gt;'A4'!P112),111,0)</f>
        <v>0</v>
      </c>
      <c r="CP82" s="84">
        <f>+IF((Q82&gt;'A4'!Q112),111,0)</f>
        <v>0</v>
      </c>
      <c r="CQ82" s="84">
        <f>+IF((R82&gt;'A4'!R112),111,0)</f>
        <v>0</v>
      </c>
      <c r="CR82" s="84">
        <f>+IF((S82&gt;'A4'!S112),111,0)</f>
        <v>0</v>
      </c>
      <c r="CS82" s="84">
        <f>+IF((T82&gt;'A4'!T112),111,0)</f>
        <v>0</v>
      </c>
      <c r="CT82" s="84">
        <f>+IF((U82&gt;'A4'!U112),111,0)</f>
        <v>0</v>
      </c>
      <c r="CU82" s="84">
        <f>+IF((V82&gt;'A4'!V112),111,0)</f>
        <v>0</v>
      </c>
      <c r="CV82" s="84">
        <f>+IF((W82&gt;'A4'!W112),111,0)</f>
        <v>0</v>
      </c>
      <c r="CW82" s="84">
        <f>+IF((X82&gt;'A4'!X112),111,0)</f>
        <v>0</v>
      </c>
      <c r="CX82" s="84">
        <f>+IF((Y82&gt;'A4'!Y112),111,0)</f>
        <v>0</v>
      </c>
      <c r="CY82" s="84">
        <f>+IF((Z82&gt;'A4'!Z112),111,0)</f>
        <v>0</v>
      </c>
      <c r="CZ82" s="84">
        <f>+IF((AA82&gt;'A4'!AA112),111,0)</f>
        <v>0</v>
      </c>
      <c r="DA82" s="84">
        <f>+IF((AB82&gt;'A4'!AB112),111,0)</f>
        <v>0</v>
      </c>
      <c r="DB82" s="84">
        <f>+IF((AC82&gt;'A4'!AC112),111,0)</f>
        <v>0</v>
      </c>
      <c r="DC82" s="84">
        <f>+IF((AD82&gt;'A4'!AD112),111,0)</f>
        <v>0</v>
      </c>
      <c r="DD82" s="84">
        <f>+IF((AE82&gt;'A4'!AE112),111,0)</f>
        <v>0</v>
      </c>
      <c r="DE82" s="84">
        <f>+IF((AF82&gt;'A4'!AF112),111,0)</f>
        <v>0</v>
      </c>
      <c r="DF82" s="84">
        <f>+IF((AG82&gt;'A4'!AG112),111,0)</f>
        <v>0</v>
      </c>
      <c r="DG82" s="84">
        <f>+IF((AH82&gt;'A4'!AH112),111,0)</f>
        <v>0</v>
      </c>
      <c r="DH82" s="84">
        <f>+IF((AI82&gt;'A4'!AI112),111,0)</f>
        <v>0</v>
      </c>
      <c r="DI82" s="84">
        <f>+IF((AJ82&gt;'A4'!AJ112),111,0)</f>
        <v>0</v>
      </c>
      <c r="DJ82" s="84">
        <f>+IF((AK82&gt;'A4'!AK112),111,0)</f>
        <v>0</v>
      </c>
      <c r="DK82" s="84">
        <f>+IF((AL82&gt;'A4'!AL112),111,0)</f>
        <v>0</v>
      </c>
      <c r="DL82" s="84">
        <f>+IF((AM82&gt;'A4'!AM112),111,0)</f>
        <v>0</v>
      </c>
    </row>
    <row r="83" spans="2:116" s="88" customFormat="1" ht="17.100000000000001" customHeight="1">
      <c r="B83" s="316"/>
      <c r="C83" s="319" t="s">
        <v>175</v>
      </c>
      <c r="D83" s="326"/>
      <c r="E83" s="326"/>
      <c r="F83" s="326"/>
      <c r="G83" s="326"/>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42"/>
      <c r="AN83" s="363"/>
      <c r="AP83" s="84">
        <f t="shared" ref="AP83:BH83" si="51">+IF((D83&gt;D81),111,0)</f>
        <v>0</v>
      </c>
      <c r="AQ83" s="84">
        <f t="shared" si="51"/>
        <v>0</v>
      </c>
      <c r="AR83" s="84">
        <f t="shared" si="51"/>
        <v>0</v>
      </c>
      <c r="AS83" s="84">
        <f t="shared" si="51"/>
        <v>0</v>
      </c>
      <c r="AT83" s="84">
        <f t="shared" si="51"/>
        <v>0</v>
      </c>
      <c r="AU83" s="84">
        <f t="shared" si="51"/>
        <v>0</v>
      </c>
      <c r="AV83" s="84">
        <f t="shared" si="51"/>
        <v>0</v>
      </c>
      <c r="AW83" s="84">
        <f t="shared" si="51"/>
        <v>0</v>
      </c>
      <c r="AX83" s="84">
        <f t="shared" si="51"/>
        <v>0</v>
      </c>
      <c r="AY83" s="84">
        <f t="shared" si="51"/>
        <v>0</v>
      </c>
      <c r="AZ83" s="84">
        <f t="shared" si="51"/>
        <v>0</v>
      </c>
      <c r="BA83" s="84">
        <f t="shared" si="51"/>
        <v>0</v>
      </c>
      <c r="BB83" s="84">
        <f t="shared" si="51"/>
        <v>0</v>
      </c>
      <c r="BC83" s="84">
        <f t="shared" si="51"/>
        <v>0</v>
      </c>
      <c r="BD83" s="84">
        <f t="shared" si="51"/>
        <v>0</v>
      </c>
      <c r="BE83" s="84">
        <f t="shared" si="51"/>
        <v>0</v>
      </c>
      <c r="BF83" s="84">
        <f t="shared" si="51"/>
        <v>0</v>
      </c>
      <c r="BG83" s="84">
        <f t="shared" si="51"/>
        <v>0</v>
      </c>
      <c r="BH83" s="84">
        <f t="shared" si="51"/>
        <v>0</v>
      </c>
      <c r="BI83" s="84">
        <f t="shared" ref="BI83:BZ83" si="52">+IF((W83&gt;W81),111,0)</f>
        <v>0</v>
      </c>
      <c r="BJ83" s="84">
        <f t="shared" si="52"/>
        <v>0</v>
      </c>
      <c r="BK83" s="84">
        <f t="shared" si="52"/>
        <v>0</v>
      </c>
      <c r="BL83" s="84">
        <f t="shared" si="52"/>
        <v>0</v>
      </c>
      <c r="BM83" s="84">
        <f t="shared" si="52"/>
        <v>0</v>
      </c>
      <c r="BN83" s="84">
        <f t="shared" si="52"/>
        <v>0</v>
      </c>
      <c r="BO83" s="84">
        <f t="shared" si="52"/>
        <v>0</v>
      </c>
      <c r="BP83" s="84">
        <f t="shared" si="52"/>
        <v>0</v>
      </c>
      <c r="BQ83" s="84">
        <f t="shared" si="52"/>
        <v>0</v>
      </c>
      <c r="BR83" s="84">
        <f t="shared" si="52"/>
        <v>0</v>
      </c>
      <c r="BS83" s="84">
        <f t="shared" si="52"/>
        <v>0</v>
      </c>
      <c r="BT83" s="84">
        <f t="shared" si="52"/>
        <v>0</v>
      </c>
      <c r="BU83" s="84">
        <f t="shared" si="52"/>
        <v>0</v>
      </c>
      <c r="BV83" s="84">
        <f t="shared" si="52"/>
        <v>0</v>
      </c>
      <c r="BW83" s="84">
        <f t="shared" si="52"/>
        <v>0</v>
      </c>
      <c r="BX83" s="84">
        <f t="shared" si="52"/>
        <v>0</v>
      </c>
      <c r="BY83" s="84">
        <f t="shared" si="52"/>
        <v>0</v>
      </c>
      <c r="BZ83" s="312">
        <f t="shared" si="52"/>
        <v>0</v>
      </c>
      <c r="CA83" s="84">
        <f>SUM(D83:AN83)-'E1'!Y83-'E2'!P83-'E2'!X83-'E2'!Z83*2</f>
        <v>0</v>
      </c>
      <c r="CC83" s="84">
        <f>+IF((D83&gt;'A4'!D113),111,0)</f>
        <v>0</v>
      </c>
      <c r="CD83" s="84">
        <f>+IF((E83&gt;'A4'!E113),111,0)</f>
        <v>0</v>
      </c>
      <c r="CE83" s="84">
        <f>+IF((F83&gt;'A4'!F113),111,0)</f>
        <v>0</v>
      </c>
      <c r="CF83" s="84">
        <f>+IF((G83&gt;'A4'!G113),111,0)</f>
        <v>0</v>
      </c>
      <c r="CG83" s="84">
        <f>+IF((H83&gt;'A4'!H113),111,0)</f>
        <v>0</v>
      </c>
      <c r="CH83" s="84">
        <f>+IF((I83&gt;'A4'!I113),111,0)</f>
        <v>0</v>
      </c>
      <c r="CI83" s="84">
        <f>+IF((J83&gt;'A4'!J113),111,0)</f>
        <v>0</v>
      </c>
      <c r="CJ83" s="84">
        <f>+IF((K83&gt;'A4'!K113),111,0)</f>
        <v>0</v>
      </c>
      <c r="CK83" s="84">
        <f>+IF((L83&gt;'A4'!L113),111,0)</f>
        <v>0</v>
      </c>
      <c r="CL83" s="84">
        <f>+IF((M83&gt;'A4'!M113),111,0)</f>
        <v>0</v>
      </c>
      <c r="CM83" s="84">
        <f>+IF((N83&gt;'A4'!N113),111,0)</f>
        <v>0</v>
      </c>
      <c r="CN83" s="84">
        <f>+IF((O83&gt;'A4'!O113),111,0)</f>
        <v>0</v>
      </c>
      <c r="CO83" s="84">
        <f>+IF((P83&gt;'A4'!P113),111,0)</f>
        <v>0</v>
      </c>
      <c r="CP83" s="84">
        <f>+IF((Q83&gt;'A4'!Q113),111,0)</f>
        <v>0</v>
      </c>
      <c r="CQ83" s="84">
        <f>+IF((R83&gt;'A4'!R113),111,0)</f>
        <v>0</v>
      </c>
      <c r="CR83" s="84">
        <f>+IF((S83&gt;'A4'!S113),111,0)</f>
        <v>0</v>
      </c>
      <c r="CS83" s="84">
        <f>+IF((T83&gt;'A4'!T113),111,0)</f>
        <v>0</v>
      </c>
      <c r="CT83" s="84">
        <f>+IF((U83&gt;'A4'!U113),111,0)</f>
        <v>0</v>
      </c>
      <c r="CU83" s="84">
        <f>+IF((V83&gt;'A4'!V113),111,0)</f>
        <v>0</v>
      </c>
      <c r="CV83" s="84">
        <f>+IF((W83&gt;'A4'!W113),111,0)</f>
        <v>0</v>
      </c>
      <c r="CW83" s="84">
        <f>+IF((X83&gt;'A4'!X113),111,0)</f>
        <v>0</v>
      </c>
      <c r="CX83" s="84">
        <f>+IF((Y83&gt;'A4'!Y113),111,0)</f>
        <v>0</v>
      </c>
      <c r="CY83" s="84">
        <f>+IF((Z83&gt;'A4'!Z113),111,0)</f>
        <v>0</v>
      </c>
      <c r="CZ83" s="84">
        <f>+IF((AA83&gt;'A4'!AA113),111,0)</f>
        <v>0</v>
      </c>
      <c r="DA83" s="84">
        <f>+IF((AB83&gt;'A4'!AB113),111,0)</f>
        <v>0</v>
      </c>
      <c r="DB83" s="84">
        <f>+IF((AC83&gt;'A4'!AC113),111,0)</f>
        <v>0</v>
      </c>
      <c r="DC83" s="84">
        <f>+IF((AD83&gt;'A4'!AD113),111,0)</f>
        <v>0</v>
      </c>
      <c r="DD83" s="84">
        <f>+IF((AE83&gt;'A4'!AE113),111,0)</f>
        <v>0</v>
      </c>
      <c r="DE83" s="84">
        <f>+IF((AF83&gt;'A4'!AF113),111,0)</f>
        <v>0</v>
      </c>
      <c r="DF83" s="84">
        <f>+IF((AG83&gt;'A4'!AG113),111,0)</f>
        <v>0</v>
      </c>
      <c r="DG83" s="84">
        <f>+IF((AH83&gt;'A4'!AH113),111,0)</f>
        <v>0</v>
      </c>
      <c r="DH83" s="84">
        <f>+IF((AI83&gt;'A4'!AI113),111,0)</f>
        <v>0</v>
      </c>
      <c r="DI83" s="84">
        <f>+IF((AJ83&gt;'A4'!AJ113),111,0)</f>
        <v>0</v>
      </c>
      <c r="DJ83" s="84">
        <f>+IF((AK83&gt;'A4'!AK113),111,0)</f>
        <v>0</v>
      </c>
      <c r="DK83" s="84">
        <f>+IF((AL83&gt;'A4'!AL113),111,0)</f>
        <v>0</v>
      </c>
      <c r="DL83" s="84">
        <f>+IF((AM83&gt;'A4'!AM113),111,0)</f>
        <v>0</v>
      </c>
    </row>
    <row r="84" spans="2:116" s="36" customFormat="1" ht="30" customHeight="1">
      <c r="B84" s="495"/>
      <c r="C84" s="202" t="s">
        <v>18</v>
      </c>
      <c r="D84" s="410"/>
      <c r="E84" s="410"/>
      <c r="F84" s="410"/>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1"/>
      <c r="AN84" s="362"/>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286"/>
      <c r="CA84" s="72"/>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row>
    <row r="85" spans="2:116" s="36" customFormat="1" ht="17.100000000000001" customHeight="1">
      <c r="B85" s="495"/>
      <c r="C85" s="183" t="s">
        <v>10</v>
      </c>
      <c r="D85" s="401"/>
      <c r="E85" s="401"/>
      <c r="F85" s="401"/>
      <c r="G85" s="401"/>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2"/>
      <c r="AN85" s="362"/>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285"/>
      <c r="CA85" s="72">
        <f>SUM(D85:AN85)-'E1'!Y85-'E2'!P85-'E2'!X85-'E2'!Z85*2</f>
        <v>0</v>
      </c>
      <c r="CC85" s="73">
        <f>+IF(OR((D85&gt;'A4'!D115),(D85&lt;'A4'!D116)),111,0)</f>
        <v>0</v>
      </c>
      <c r="CD85" s="73">
        <f>+IF(OR((E85&gt;'A4'!E115),(E85&lt;'A4'!E116)),111,0)</f>
        <v>0</v>
      </c>
      <c r="CE85" s="73">
        <f>+IF(OR((F85&gt;'A4'!F115),(F85&lt;'A4'!F116)),111,0)</f>
        <v>0</v>
      </c>
      <c r="CF85" s="73">
        <f>+IF(OR((G85&gt;'A4'!G115),(G85&lt;'A4'!G116)),111,0)</f>
        <v>0</v>
      </c>
      <c r="CG85" s="73">
        <f>+IF(OR((H85&gt;'A4'!H115),(H85&lt;'A4'!H116)),111,0)</f>
        <v>0</v>
      </c>
      <c r="CH85" s="73">
        <f>+IF(OR((I85&gt;'A4'!I115),(I85&lt;'A4'!I116)),111,0)</f>
        <v>0</v>
      </c>
      <c r="CI85" s="73">
        <f>+IF(OR((J85&gt;'A4'!J115),(J85&lt;'A4'!J116)),111,0)</f>
        <v>0</v>
      </c>
      <c r="CJ85" s="73">
        <f>+IF(OR((K85&gt;'A4'!K115),(K85&lt;'A4'!K116)),111,0)</f>
        <v>0</v>
      </c>
      <c r="CK85" s="73">
        <f>+IF(OR((L85&gt;'A4'!L115),(L85&lt;'A4'!L116)),111,0)</f>
        <v>0</v>
      </c>
      <c r="CL85" s="73">
        <f>+IF(OR((M85&gt;'A4'!M115),(M85&lt;'A4'!M116)),111,0)</f>
        <v>0</v>
      </c>
      <c r="CM85" s="73">
        <f>+IF(OR((N85&gt;'A4'!N115),(N85&lt;'A4'!N116)),111,0)</f>
        <v>0</v>
      </c>
      <c r="CN85" s="73">
        <f>+IF(OR((O85&gt;'A4'!O115),(O85&lt;'A4'!O116)),111,0)</f>
        <v>0</v>
      </c>
      <c r="CO85" s="73">
        <f>+IF(OR((P85&gt;'A4'!P115),(P85&lt;'A4'!P116)),111,0)</f>
        <v>0</v>
      </c>
      <c r="CP85" s="73">
        <f>+IF(OR((Q85&gt;'A4'!Q115),(Q85&lt;'A4'!Q116)),111,0)</f>
        <v>0</v>
      </c>
      <c r="CQ85" s="73">
        <f>+IF(OR((R85&gt;'A4'!R115),(R85&lt;'A4'!R116)),111,0)</f>
        <v>0</v>
      </c>
      <c r="CR85" s="73">
        <f>+IF(OR((S85&gt;'A4'!S115),(S85&lt;'A4'!S116)),111,0)</f>
        <v>0</v>
      </c>
      <c r="CS85" s="73">
        <f>+IF(OR((T85&gt;'A4'!T115),(T85&lt;'A4'!T116)),111,0)</f>
        <v>0</v>
      </c>
      <c r="CT85" s="73">
        <f>+IF(OR((U85&gt;'A4'!U115),(U85&lt;'A4'!U116)),111,0)</f>
        <v>0</v>
      </c>
      <c r="CU85" s="73">
        <f>+IF(OR((V85&gt;'A4'!V115),(V85&lt;'A4'!V116)),111,0)</f>
        <v>0</v>
      </c>
      <c r="CV85" s="73">
        <f>+IF(OR((W85&gt;'A4'!W115),(W85&lt;'A4'!W116)),111,0)</f>
        <v>0</v>
      </c>
      <c r="CW85" s="73">
        <f>+IF(OR((X85&gt;'A4'!X115),(X85&lt;'A4'!X116)),111,0)</f>
        <v>0</v>
      </c>
      <c r="CX85" s="73">
        <f>+IF(OR((Y85&gt;'A4'!Y115),(Y85&lt;'A4'!Y116)),111,0)</f>
        <v>0</v>
      </c>
      <c r="CY85" s="73">
        <f>+IF(OR((Z85&gt;'A4'!Z115),(Z85&lt;'A4'!Z116)),111,0)</f>
        <v>0</v>
      </c>
      <c r="CZ85" s="73">
        <f>+IF(OR((AA85&gt;'A4'!AA115),(AA85&lt;'A4'!AA116)),111,0)</f>
        <v>0</v>
      </c>
      <c r="DA85" s="73">
        <f>+IF(OR((AB85&gt;'A4'!AB115),(AB85&lt;'A4'!AB116)),111,0)</f>
        <v>0</v>
      </c>
      <c r="DB85" s="73">
        <f>+IF(OR((AC85&gt;'A4'!AC115),(AC85&lt;'A4'!AC116)),111,0)</f>
        <v>0</v>
      </c>
      <c r="DC85" s="73">
        <f>+IF(OR((AD85&gt;'A4'!AD115),(AD85&lt;'A4'!AD116)),111,0)</f>
        <v>0</v>
      </c>
      <c r="DD85" s="73">
        <f>+IF(OR((AE85&gt;'A4'!AE115),(AE85&lt;'A4'!AE116)),111,0)</f>
        <v>0</v>
      </c>
      <c r="DE85" s="73">
        <f>+IF(OR((AF85&gt;'A4'!AF115),(AF85&lt;'A4'!AF116)),111,0)</f>
        <v>0</v>
      </c>
      <c r="DF85" s="73">
        <f>+IF(OR((AG85&gt;'A4'!AG115),(AG85&lt;'A4'!AG116)),111,0)</f>
        <v>0</v>
      </c>
      <c r="DG85" s="73">
        <f>+IF(OR((AH85&gt;'A4'!AH115),(AH85&lt;'A4'!AH116)),111,0)</f>
        <v>0</v>
      </c>
      <c r="DH85" s="73">
        <f>+IF(OR((AI85&gt;'A4'!AI115),(AI85&lt;'A4'!AI116)),111,0)</f>
        <v>0</v>
      </c>
      <c r="DI85" s="73">
        <f>+IF(OR((AJ85&gt;'A4'!AJ115),(AJ85&lt;'A4'!AJ116)),111,0)</f>
        <v>0</v>
      </c>
      <c r="DJ85" s="73">
        <f>+IF(OR((AK85&gt;'A4'!AK115),(AK85&lt;'A4'!AK116)),111,0)</f>
        <v>0</v>
      </c>
      <c r="DK85" s="73">
        <f>+IF(OR((AL85&gt;'A4'!AL115),(AL85&lt;'A4'!AL116)),111,0)</f>
        <v>0</v>
      </c>
      <c r="DL85" s="73">
        <f>+IF(OR((AM85&gt;'A4'!AM115),(AM85&lt;'A4'!AM116)),111,0)</f>
        <v>0</v>
      </c>
    </row>
    <row r="86" spans="2:116" s="36" customFormat="1" ht="17.100000000000001" customHeight="1">
      <c r="B86" s="495"/>
      <c r="C86" s="183" t="s">
        <v>11</v>
      </c>
      <c r="D86" s="401"/>
      <c r="E86" s="401"/>
      <c r="F86" s="401"/>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2"/>
      <c r="AN86" s="362"/>
      <c r="AP86" s="73">
        <f t="shared" ref="AP86:BH86" si="53">+D86-SUM(D87:D92)</f>
        <v>0</v>
      </c>
      <c r="AQ86" s="73">
        <f t="shared" si="53"/>
        <v>0</v>
      </c>
      <c r="AR86" s="73">
        <f t="shared" si="53"/>
        <v>0</v>
      </c>
      <c r="AS86" s="73">
        <f t="shared" si="53"/>
        <v>0</v>
      </c>
      <c r="AT86" s="73">
        <f t="shared" si="53"/>
        <v>0</v>
      </c>
      <c r="AU86" s="73">
        <f t="shared" si="53"/>
        <v>0</v>
      </c>
      <c r="AV86" s="73">
        <f t="shared" si="53"/>
        <v>0</v>
      </c>
      <c r="AW86" s="73">
        <f t="shared" si="53"/>
        <v>0</v>
      </c>
      <c r="AX86" s="73">
        <f t="shared" si="53"/>
        <v>0</v>
      </c>
      <c r="AY86" s="73">
        <f t="shared" si="53"/>
        <v>0</v>
      </c>
      <c r="AZ86" s="73">
        <f t="shared" si="53"/>
        <v>0</v>
      </c>
      <c r="BA86" s="73">
        <f t="shared" si="53"/>
        <v>0</v>
      </c>
      <c r="BB86" s="73">
        <f t="shared" si="53"/>
        <v>0</v>
      </c>
      <c r="BC86" s="73">
        <f t="shared" si="53"/>
        <v>0</v>
      </c>
      <c r="BD86" s="73">
        <f t="shared" si="53"/>
        <v>0</v>
      </c>
      <c r="BE86" s="73">
        <f t="shared" si="53"/>
        <v>0</v>
      </c>
      <c r="BF86" s="73">
        <f t="shared" si="53"/>
        <v>0</v>
      </c>
      <c r="BG86" s="73">
        <f t="shared" si="53"/>
        <v>0</v>
      </c>
      <c r="BH86" s="73">
        <f t="shared" si="53"/>
        <v>0</v>
      </c>
      <c r="BI86" s="73">
        <f t="shared" ref="BI86:BY86" si="54">+W86-SUM(W87:W92)</f>
        <v>0</v>
      </c>
      <c r="BJ86" s="73">
        <f t="shared" si="54"/>
        <v>0</v>
      </c>
      <c r="BK86" s="73">
        <f t="shared" si="54"/>
        <v>0</v>
      </c>
      <c r="BL86" s="73">
        <f t="shared" si="54"/>
        <v>0</v>
      </c>
      <c r="BM86" s="73">
        <f t="shared" si="54"/>
        <v>0</v>
      </c>
      <c r="BN86" s="73">
        <f t="shared" si="54"/>
        <v>0</v>
      </c>
      <c r="BO86" s="73">
        <f t="shared" si="54"/>
        <v>0</v>
      </c>
      <c r="BP86" s="73">
        <f t="shared" si="54"/>
        <v>0</v>
      </c>
      <c r="BQ86" s="73">
        <f t="shared" si="54"/>
        <v>0</v>
      </c>
      <c r="BR86" s="73">
        <f t="shared" si="54"/>
        <v>0</v>
      </c>
      <c r="BS86" s="73">
        <f t="shared" si="54"/>
        <v>0</v>
      </c>
      <c r="BT86" s="73">
        <f t="shared" si="54"/>
        <v>0</v>
      </c>
      <c r="BU86" s="73">
        <f t="shared" si="54"/>
        <v>0</v>
      </c>
      <c r="BV86" s="73">
        <f t="shared" si="54"/>
        <v>0</v>
      </c>
      <c r="BW86" s="73">
        <f t="shared" si="54"/>
        <v>0</v>
      </c>
      <c r="BX86" s="73">
        <f t="shared" si="54"/>
        <v>0</v>
      </c>
      <c r="BY86" s="73">
        <f t="shared" si="54"/>
        <v>0</v>
      </c>
      <c r="BZ86" s="285"/>
      <c r="CA86" s="72">
        <f>SUM(D86:AN86)-'E1'!Y86-'E2'!P86-'E2'!X86-'E2'!Z86*2</f>
        <v>0</v>
      </c>
      <c r="CC86" s="73">
        <f>+IF(OR((D86&gt;'A4'!D118),(D86&lt;'A4'!D119)),111,0)</f>
        <v>0</v>
      </c>
      <c r="CD86" s="73">
        <f>+IF(OR((E86&gt;'A4'!E118),(E86&lt;'A4'!E119)),111,0)</f>
        <v>0</v>
      </c>
      <c r="CE86" s="73">
        <f>+IF(OR((F86&gt;'A4'!F118),(F86&lt;'A4'!F119)),111,0)</f>
        <v>0</v>
      </c>
      <c r="CF86" s="73">
        <f>+IF(OR((G86&gt;'A4'!G118),(G86&lt;'A4'!G119)),111,0)</f>
        <v>0</v>
      </c>
      <c r="CG86" s="73">
        <f>+IF(OR((H86&gt;'A4'!H118),(H86&lt;'A4'!H119)),111,0)</f>
        <v>0</v>
      </c>
      <c r="CH86" s="73">
        <f>+IF(OR((I86&gt;'A4'!I118),(I86&lt;'A4'!I119)),111,0)</f>
        <v>0</v>
      </c>
      <c r="CI86" s="73">
        <f>+IF(OR((J86&gt;'A4'!J118),(J86&lt;'A4'!J119)),111,0)</f>
        <v>0</v>
      </c>
      <c r="CJ86" s="73">
        <f>+IF(OR((K86&gt;'A4'!K118),(K86&lt;'A4'!K119)),111,0)</f>
        <v>0</v>
      </c>
      <c r="CK86" s="73">
        <f>+IF(OR((L86&gt;'A4'!L118),(L86&lt;'A4'!L119)),111,0)</f>
        <v>0</v>
      </c>
      <c r="CL86" s="73">
        <f>+IF(OR((M86&gt;'A4'!M118),(M86&lt;'A4'!M119)),111,0)</f>
        <v>0</v>
      </c>
      <c r="CM86" s="73">
        <f>+IF(OR((N86&gt;'A4'!N118),(N86&lt;'A4'!N119)),111,0)</f>
        <v>0</v>
      </c>
      <c r="CN86" s="73">
        <f>+IF(OR((O86&gt;'A4'!O118),(O86&lt;'A4'!O119)),111,0)</f>
        <v>0</v>
      </c>
      <c r="CO86" s="73">
        <f>+IF(OR((P86&gt;'A4'!P118),(P86&lt;'A4'!P119)),111,0)</f>
        <v>0</v>
      </c>
      <c r="CP86" s="73">
        <f>+IF(OR((Q86&gt;'A4'!Q118),(Q86&lt;'A4'!Q119)),111,0)</f>
        <v>0</v>
      </c>
      <c r="CQ86" s="73">
        <f>+IF(OR((R86&gt;'A4'!R118),(R86&lt;'A4'!R119)),111,0)</f>
        <v>0</v>
      </c>
      <c r="CR86" s="73">
        <f>+IF(OR((S86&gt;'A4'!S118),(S86&lt;'A4'!S119)),111,0)</f>
        <v>0</v>
      </c>
      <c r="CS86" s="73">
        <f>+IF(OR((T86&gt;'A4'!T118),(T86&lt;'A4'!T119)),111,0)</f>
        <v>0</v>
      </c>
      <c r="CT86" s="73">
        <f>+IF(OR((U86&gt;'A4'!U118),(U86&lt;'A4'!U119)),111,0)</f>
        <v>0</v>
      </c>
      <c r="CU86" s="73">
        <f>+IF(OR((V86&gt;'A4'!V118),(V86&lt;'A4'!V119)),111,0)</f>
        <v>0</v>
      </c>
      <c r="CV86" s="73">
        <f>+IF(OR((W86&gt;'A4'!W118),(W86&lt;'A4'!W119)),111,0)</f>
        <v>0</v>
      </c>
      <c r="CW86" s="73">
        <f>+IF(OR((X86&gt;'A4'!X118),(X86&lt;'A4'!X119)),111,0)</f>
        <v>0</v>
      </c>
      <c r="CX86" s="73">
        <f>+IF(OR((Y86&gt;'A4'!Y118),(Y86&lt;'A4'!Y119)),111,0)</f>
        <v>0</v>
      </c>
      <c r="CY86" s="73">
        <f>+IF(OR((Z86&gt;'A4'!Z118),(Z86&lt;'A4'!Z119)),111,0)</f>
        <v>0</v>
      </c>
      <c r="CZ86" s="73">
        <f>+IF(OR((AA86&gt;'A4'!AA118),(AA86&lt;'A4'!AA119)),111,0)</f>
        <v>0</v>
      </c>
      <c r="DA86" s="73">
        <f>+IF(OR((AB86&gt;'A4'!AB118),(AB86&lt;'A4'!AB119)),111,0)</f>
        <v>0</v>
      </c>
      <c r="DB86" s="73">
        <f>+IF(OR((AC86&gt;'A4'!AC118),(AC86&lt;'A4'!AC119)),111,0)</f>
        <v>0</v>
      </c>
      <c r="DC86" s="73">
        <f>+IF(OR((AD86&gt;'A4'!AD118),(AD86&lt;'A4'!AD119)),111,0)</f>
        <v>0</v>
      </c>
      <c r="DD86" s="73">
        <f>+IF(OR((AE86&gt;'A4'!AE118),(AE86&lt;'A4'!AE119)),111,0)</f>
        <v>0</v>
      </c>
      <c r="DE86" s="73">
        <f>+IF(OR((AF86&gt;'A4'!AF118),(AF86&lt;'A4'!AF119)),111,0)</f>
        <v>0</v>
      </c>
      <c r="DF86" s="73">
        <f>+IF(OR((AG86&gt;'A4'!AG118),(AG86&lt;'A4'!AG119)),111,0)</f>
        <v>0</v>
      </c>
      <c r="DG86" s="73">
        <f>+IF(OR((AH86&gt;'A4'!AH118),(AH86&lt;'A4'!AH119)),111,0)</f>
        <v>0</v>
      </c>
      <c r="DH86" s="73">
        <f>+IF(OR((AI86&gt;'A4'!AI118),(AI86&lt;'A4'!AI119)),111,0)</f>
        <v>0</v>
      </c>
      <c r="DI86" s="73">
        <f>+IF(OR((AJ86&gt;'A4'!AJ118),(AJ86&lt;'A4'!AJ119)),111,0)</f>
        <v>0</v>
      </c>
      <c r="DJ86" s="73">
        <f>+IF(OR((AK86&gt;'A4'!AK118),(AK86&lt;'A4'!AK119)),111,0)</f>
        <v>0</v>
      </c>
      <c r="DK86" s="73">
        <f>+IF(OR((AL86&gt;'A4'!AL118),(AL86&lt;'A4'!AL119)),111,0)</f>
        <v>0</v>
      </c>
      <c r="DL86" s="73">
        <f>+IF(OR((AM86&gt;'A4'!AM118),(AM86&lt;'A4'!AM119)),111,0)</f>
        <v>0</v>
      </c>
    </row>
    <row r="87" spans="2:116" s="40" customFormat="1" ht="17.100000000000001" customHeight="1">
      <c r="B87" s="446"/>
      <c r="C87" s="447" t="s">
        <v>105</v>
      </c>
      <c r="D87" s="324"/>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43"/>
      <c r="AN87" s="361"/>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39"/>
      <c r="CA87" s="75">
        <f>SUM(D87:AN87)-'E1'!Y87-'E2'!P87-'E2'!X87-'E2'!Z87*2</f>
        <v>0</v>
      </c>
      <c r="CC87" s="75">
        <f>+IF((D87&gt;'A4'!D121),111,0)</f>
        <v>0</v>
      </c>
      <c r="CD87" s="75">
        <f>+IF((E87&gt;'A4'!E121),111,0)</f>
        <v>0</v>
      </c>
      <c r="CE87" s="75">
        <f>+IF((F87&gt;'A4'!F121),111,0)</f>
        <v>0</v>
      </c>
      <c r="CF87" s="75">
        <f>+IF((G87&gt;'A4'!G121),111,0)</f>
        <v>0</v>
      </c>
      <c r="CG87" s="75">
        <f>+IF((H87&gt;'A4'!H121),111,0)</f>
        <v>0</v>
      </c>
      <c r="CH87" s="75">
        <f>+IF((I87&gt;'A4'!I121),111,0)</f>
        <v>0</v>
      </c>
      <c r="CI87" s="75">
        <f>+IF((J87&gt;'A4'!J121),111,0)</f>
        <v>0</v>
      </c>
      <c r="CJ87" s="75">
        <f>+IF((K87&gt;'A4'!K121),111,0)</f>
        <v>0</v>
      </c>
      <c r="CK87" s="75">
        <f>+IF((L87&gt;'A4'!L121),111,0)</f>
        <v>0</v>
      </c>
      <c r="CL87" s="75">
        <f>+IF((M87&gt;'A4'!M121),111,0)</f>
        <v>0</v>
      </c>
      <c r="CM87" s="75">
        <f>+IF((N87&gt;'A4'!N121),111,0)</f>
        <v>0</v>
      </c>
      <c r="CN87" s="75">
        <f>+IF((O87&gt;'A4'!O121),111,0)</f>
        <v>0</v>
      </c>
      <c r="CO87" s="75">
        <f>+IF((P87&gt;'A4'!P121),111,0)</f>
        <v>0</v>
      </c>
      <c r="CP87" s="75">
        <f>+IF((Q87&gt;'A4'!Q121),111,0)</f>
        <v>0</v>
      </c>
      <c r="CQ87" s="75">
        <f>+IF((R87&gt;'A4'!R121),111,0)</f>
        <v>0</v>
      </c>
      <c r="CR87" s="75">
        <f>+IF((S87&gt;'A4'!S121),111,0)</f>
        <v>0</v>
      </c>
      <c r="CS87" s="75">
        <f>+IF((T87&gt;'A4'!T121),111,0)</f>
        <v>0</v>
      </c>
      <c r="CT87" s="75">
        <f>+IF((U87&gt;'A4'!U121),111,0)</f>
        <v>0</v>
      </c>
      <c r="CU87" s="75">
        <f>+IF((V87&gt;'A4'!V121),111,0)</f>
        <v>0</v>
      </c>
      <c r="CV87" s="75">
        <f>+IF((W87&gt;'A4'!W121),111,0)</f>
        <v>0</v>
      </c>
      <c r="CW87" s="75">
        <f>+IF((X87&gt;'A4'!X121),111,0)</f>
        <v>0</v>
      </c>
      <c r="CX87" s="75">
        <f>+IF((Y87&gt;'A4'!Y121),111,0)</f>
        <v>0</v>
      </c>
      <c r="CY87" s="75">
        <f>+IF((Z87&gt;'A4'!Z121),111,0)</f>
        <v>0</v>
      </c>
      <c r="CZ87" s="75">
        <f>+IF((AA87&gt;'A4'!AA121),111,0)</f>
        <v>0</v>
      </c>
      <c r="DA87" s="75">
        <f>+IF((AB87&gt;'A4'!AB121),111,0)</f>
        <v>0</v>
      </c>
      <c r="DB87" s="75">
        <f>+IF((AC87&gt;'A4'!AC121),111,0)</f>
        <v>0</v>
      </c>
      <c r="DC87" s="75">
        <f>+IF((AD87&gt;'A4'!AD121),111,0)</f>
        <v>0</v>
      </c>
      <c r="DD87" s="75">
        <f>+IF((AE87&gt;'A4'!AE121),111,0)</f>
        <v>0</v>
      </c>
      <c r="DE87" s="75">
        <f>+IF((AF87&gt;'A4'!AF121),111,0)</f>
        <v>0</v>
      </c>
      <c r="DF87" s="75">
        <f>+IF((AG87&gt;'A4'!AG121),111,0)</f>
        <v>0</v>
      </c>
      <c r="DG87" s="75">
        <f>+IF((AH87&gt;'A4'!AH121),111,0)</f>
        <v>0</v>
      </c>
      <c r="DH87" s="75">
        <f>+IF((AI87&gt;'A4'!AI121),111,0)</f>
        <v>0</v>
      </c>
      <c r="DI87" s="75">
        <f>+IF((AJ87&gt;'A4'!AJ121),111,0)</f>
        <v>0</v>
      </c>
      <c r="DJ87" s="75">
        <f>+IF((AK87&gt;'A4'!AK121),111,0)</f>
        <v>0</v>
      </c>
      <c r="DK87" s="75">
        <f>+IF((AL87&gt;'A4'!AL121),111,0)</f>
        <v>0</v>
      </c>
      <c r="DL87" s="75">
        <f>+IF((AM87&gt;'A4'!AM121),111,0)</f>
        <v>0</v>
      </c>
    </row>
    <row r="88" spans="2:116" s="36" customFormat="1" ht="17.100000000000001" customHeight="1">
      <c r="B88" s="445"/>
      <c r="C88" s="198" t="s">
        <v>75</v>
      </c>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31"/>
      <c r="AN88" s="362"/>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35"/>
      <c r="CA88" s="75">
        <f>SUM(D88:AN88)-'E1'!Y88-'E2'!P88-'E2'!X88-'E2'!Z88*2</f>
        <v>0</v>
      </c>
      <c r="CC88" s="73">
        <f>+IF((D88&gt;'A4'!D122),111,0)</f>
        <v>0</v>
      </c>
      <c r="CD88" s="73">
        <f>+IF((E88&gt;'A4'!E122),111,0)</f>
        <v>0</v>
      </c>
      <c r="CE88" s="73">
        <f>+IF((F88&gt;'A4'!F122),111,0)</f>
        <v>0</v>
      </c>
      <c r="CF88" s="73">
        <f>+IF((G88&gt;'A4'!G122),111,0)</f>
        <v>0</v>
      </c>
      <c r="CG88" s="73">
        <f>+IF((H88&gt;'A4'!H122),111,0)</f>
        <v>0</v>
      </c>
      <c r="CH88" s="73">
        <f>+IF((I88&gt;'A4'!I122),111,0)</f>
        <v>0</v>
      </c>
      <c r="CI88" s="73">
        <f>+IF((J88&gt;'A4'!J122),111,0)</f>
        <v>0</v>
      </c>
      <c r="CJ88" s="73">
        <f>+IF((K88&gt;'A4'!K122),111,0)</f>
        <v>0</v>
      </c>
      <c r="CK88" s="73">
        <f>+IF((L88&gt;'A4'!L122),111,0)</f>
        <v>0</v>
      </c>
      <c r="CL88" s="73">
        <f>+IF((M88&gt;'A4'!M122),111,0)</f>
        <v>0</v>
      </c>
      <c r="CM88" s="73">
        <f>+IF((N88&gt;'A4'!N122),111,0)</f>
        <v>0</v>
      </c>
      <c r="CN88" s="73">
        <f>+IF((O88&gt;'A4'!O122),111,0)</f>
        <v>0</v>
      </c>
      <c r="CO88" s="73">
        <f>+IF((P88&gt;'A4'!P122),111,0)</f>
        <v>0</v>
      </c>
      <c r="CP88" s="73">
        <f>+IF((Q88&gt;'A4'!Q122),111,0)</f>
        <v>0</v>
      </c>
      <c r="CQ88" s="73">
        <f>+IF((R88&gt;'A4'!R122),111,0)</f>
        <v>0</v>
      </c>
      <c r="CR88" s="73">
        <f>+IF((S88&gt;'A4'!S122),111,0)</f>
        <v>0</v>
      </c>
      <c r="CS88" s="73">
        <f>+IF((T88&gt;'A4'!T122),111,0)</f>
        <v>0</v>
      </c>
      <c r="CT88" s="73">
        <f>+IF((U88&gt;'A4'!U122),111,0)</f>
        <v>0</v>
      </c>
      <c r="CU88" s="73">
        <f>+IF((V88&gt;'A4'!V122),111,0)</f>
        <v>0</v>
      </c>
      <c r="CV88" s="73">
        <f>+IF((W88&gt;'A4'!W122),111,0)</f>
        <v>0</v>
      </c>
      <c r="CW88" s="73">
        <f>+IF((X88&gt;'A4'!X122),111,0)</f>
        <v>0</v>
      </c>
      <c r="CX88" s="73">
        <f>+IF((Y88&gt;'A4'!Y122),111,0)</f>
        <v>0</v>
      </c>
      <c r="CY88" s="73">
        <f>+IF((Z88&gt;'A4'!Z122),111,0)</f>
        <v>0</v>
      </c>
      <c r="CZ88" s="73">
        <f>+IF((AA88&gt;'A4'!AA122),111,0)</f>
        <v>0</v>
      </c>
      <c r="DA88" s="73">
        <f>+IF((AB88&gt;'A4'!AB122),111,0)</f>
        <v>0</v>
      </c>
      <c r="DB88" s="73">
        <f>+IF((AC88&gt;'A4'!AC122),111,0)</f>
        <v>0</v>
      </c>
      <c r="DC88" s="73">
        <f>+IF((AD88&gt;'A4'!AD122),111,0)</f>
        <v>0</v>
      </c>
      <c r="DD88" s="73">
        <f>+IF((AE88&gt;'A4'!AE122),111,0)</f>
        <v>0</v>
      </c>
      <c r="DE88" s="73">
        <f>+IF((AF88&gt;'A4'!AF122),111,0)</f>
        <v>0</v>
      </c>
      <c r="DF88" s="73">
        <f>+IF((AG88&gt;'A4'!AG122),111,0)</f>
        <v>0</v>
      </c>
      <c r="DG88" s="73">
        <f>+IF((AH88&gt;'A4'!AH122),111,0)</f>
        <v>0</v>
      </c>
      <c r="DH88" s="73">
        <f>+IF((AI88&gt;'A4'!AI122),111,0)</f>
        <v>0</v>
      </c>
      <c r="DI88" s="73">
        <f>+IF((AJ88&gt;'A4'!AJ122),111,0)</f>
        <v>0</v>
      </c>
      <c r="DJ88" s="73">
        <f>+IF((AK88&gt;'A4'!AK122),111,0)</f>
        <v>0</v>
      </c>
      <c r="DK88" s="73">
        <f>+IF((AL88&gt;'A4'!AL122),111,0)</f>
        <v>0</v>
      </c>
      <c r="DL88" s="73">
        <f>+IF((AM88&gt;'A4'!AM122),111,0)</f>
        <v>0</v>
      </c>
    </row>
    <row r="89" spans="2:116" s="36" customFormat="1" ht="17.100000000000001" customHeight="1">
      <c r="B89" s="445"/>
      <c r="C89" s="198" t="s">
        <v>190</v>
      </c>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31"/>
      <c r="AN89" s="362"/>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35"/>
      <c r="CA89" s="75">
        <f>SUM(D89:AN89)-'E1'!Y89-'E2'!P89-'E2'!X89-'E2'!Z89*2</f>
        <v>0</v>
      </c>
      <c r="CC89" s="73">
        <f>+IF((D89&gt;'A4'!D123),111,0)</f>
        <v>0</v>
      </c>
      <c r="CD89" s="73">
        <f>+IF((E89&gt;'A4'!E123),111,0)</f>
        <v>0</v>
      </c>
      <c r="CE89" s="73">
        <f>+IF((F89&gt;'A4'!F123),111,0)</f>
        <v>0</v>
      </c>
      <c r="CF89" s="73">
        <f>+IF((G89&gt;'A4'!G123),111,0)</f>
        <v>0</v>
      </c>
      <c r="CG89" s="73">
        <f>+IF((H89&gt;'A4'!H123),111,0)</f>
        <v>0</v>
      </c>
      <c r="CH89" s="73">
        <f>+IF((I89&gt;'A4'!I123),111,0)</f>
        <v>0</v>
      </c>
      <c r="CI89" s="73">
        <f>+IF((J89&gt;'A4'!J123),111,0)</f>
        <v>0</v>
      </c>
      <c r="CJ89" s="73">
        <f>+IF((K89&gt;'A4'!K123),111,0)</f>
        <v>0</v>
      </c>
      <c r="CK89" s="73">
        <f>+IF((L89&gt;'A4'!L123),111,0)</f>
        <v>0</v>
      </c>
      <c r="CL89" s="73">
        <f>+IF((M89&gt;'A4'!M123),111,0)</f>
        <v>0</v>
      </c>
      <c r="CM89" s="73">
        <f>+IF((N89&gt;'A4'!N123),111,0)</f>
        <v>0</v>
      </c>
      <c r="CN89" s="73">
        <f>+IF((O89&gt;'A4'!O123),111,0)</f>
        <v>0</v>
      </c>
      <c r="CO89" s="73">
        <f>+IF((P89&gt;'A4'!P123),111,0)</f>
        <v>0</v>
      </c>
      <c r="CP89" s="73">
        <f>+IF((Q89&gt;'A4'!Q123),111,0)</f>
        <v>0</v>
      </c>
      <c r="CQ89" s="73">
        <f>+IF((R89&gt;'A4'!R123),111,0)</f>
        <v>0</v>
      </c>
      <c r="CR89" s="73">
        <f>+IF((S89&gt;'A4'!S123),111,0)</f>
        <v>0</v>
      </c>
      <c r="CS89" s="73">
        <f>+IF((T89&gt;'A4'!T123),111,0)</f>
        <v>0</v>
      </c>
      <c r="CT89" s="73">
        <f>+IF((U89&gt;'A4'!U123),111,0)</f>
        <v>0</v>
      </c>
      <c r="CU89" s="73">
        <f>+IF((V89&gt;'A4'!V123),111,0)</f>
        <v>0</v>
      </c>
      <c r="CV89" s="73">
        <f>+IF((W89&gt;'A4'!W123),111,0)</f>
        <v>0</v>
      </c>
      <c r="CW89" s="73">
        <f>+IF((X89&gt;'A4'!X123),111,0)</f>
        <v>0</v>
      </c>
      <c r="CX89" s="73">
        <f>+IF((Y89&gt;'A4'!Y123),111,0)</f>
        <v>0</v>
      </c>
      <c r="CY89" s="73">
        <f>+IF((Z89&gt;'A4'!Z123),111,0)</f>
        <v>0</v>
      </c>
      <c r="CZ89" s="73">
        <f>+IF((AA89&gt;'A4'!AA123),111,0)</f>
        <v>0</v>
      </c>
      <c r="DA89" s="73">
        <f>+IF((AB89&gt;'A4'!AB123),111,0)</f>
        <v>0</v>
      </c>
      <c r="DB89" s="73">
        <f>+IF((AC89&gt;'A4'!AC123),111,0)</f>
        <v>0</v>
      </c>
      <c r="DC89" s="73">
        <f>+IF((AD89&gt;'A4'!AD123),111,0)</f>
        <v>0</v>
      </c>
      <c r="DD89" s="73">
        <f>+IF((AE89&gt;'A4'!AE123),111,0)</f>
        <v>0</v>
      </c>
      <c r="DE89" s="73">
        <f>+IF((AF89&gt;'A4'!AF123),111,0)</f>
        <v>0</v>
      </c>
      <c r="DF89" s="73">
        <f>+IF((AG89&gt;'A4'!AG123),111,0)</f>
        <v>0</v>
      </c>
      <c r="DG89" s="73">
        <f>+IF((AH89&gt;'A4'!AH123),111,0)</f>
        <v>0</v>
      </c>
      <c r="DH89" s="73">
        <f>+IF((AI89&gt;'A4'!AI123),111,0)</f>
        <v>0</v>
      </c>
      <c r="DI89" s="73">
        <f>+IF((AJ89&gt;'A4'!AJ123),111,0)</f>
        <v>0</v>
      </c>
      <c r="DJ89" s="73">
        <f>+IF((AK89&gt;'A4'!AK123),111,0)</f>
        <v>0</v>
      </c>
      <c r="DK89" s="73">
        <f>+IF((AL89&gt;'A4'!AL123),111,0)</f>
        <v>0</v>
      </c>
      <c r="DL89" s="73">
        <f>+IF((AM89&gt;'A4'!AM123),111,0)</f>
        <v>0</v>
      </c>
    </row>
    <row r="90" spans="2:116" s="36" customFormat="1" ht="17.100000000000001" customHeight="1">
      <c r="B90" s="445"/>
      <c r="C90" s="198" t="s">
        <v>106</v>
      </c>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31"/>
      <c r="AN90" s="362"/>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35"/>
      <c r="CA90" s="75">
        <f>SUM(D90:AN90)-'E1'!Y90-'E2'!P90-'E2'!X90-'E2'!Z90*2</f>
        <v>0</v>
      </c>
      <c r="CC90" s="73">
        <f>+IF((D90&gt;'A4'!D124),111,0)</f>
        <v>0</v>
      </c>
      <c r="CD90" s="73">
        <f>+IF((E90&gt;'A4'!E124),111,0)</f>
        <v>0</v>
      </c>
      <c r="CE90" s="73">
        <f>+IF((F90&gt;'A4'!F124),111,0)</f>
        <v>0</v>
      </c>
      <c r="CF90" s="73">
        <f>+IF((G90&gt;'A4'!G124),111,0)</f>
        <v>0</v>
      </c>
      <c r="CG90" s="73">
        <f>+IF((H90&gt;'A4'!H124),111,0)</f>
        <v>0</v>
      </c>
      <c r="CH90" s="73">
        <f>+IF((I90&gt;'A4'!I124),111,0)</f>
        <v>0</v>
      </c>
      <c r="CI90" s="73">
        <f>+IF((J90&gt;'A4'!J124),111,0)</f>
        <v>0</v>
      </c>
      <c r="CJ90" s="73">
        <f>+IF((K90&gt;'A4'!K124),111,0)</f>
        <v>0</v>
      </c>
      <c r="CK90" s="73">
        <f>+IF((L90&gt;'A4'!L124),111,0)</f>
        <v>0</v>
      </c>
      <c r="CL90" s="73">
        <f>+IF((M90&gt;'A4'!M124),111,0)</f>
        <v>0</v>
      </c>
      <c r="CM90" s="73">
        <f>+IF((N90&gt;'A4'!N124),111,0)</f>
        <v>0</v>
      </c>
      <c r="CN90" s="73">
        <f>+IF((O90&gt;'A4'!O124),111,0)</f>
        <v>0</v>
      </c>
      <c r="CO90" s="73">
        <f>+IF((P90&gt;'A4'!P124),111,0)</f>
        <v>0</v>
      </c>
      <c r="CP90" s="73">
        <f>+IF((Q90&gt;'A4'!Q124),111,0)</f>
        <v>0</v>
      </c>
      <c r="CQ90" s="73">
        <f>+IF((R90&gt;'A4'!R124),111,0)</f>
        <v>0</v>
      </c>
      <c r="CR90" s="73">
        <f>+IF((S90&gt;'A4'!S124),111,0)</f>
        <v>0</v>
      </c>
      <c r="CS90" s="73">
        <f>+IF((T90&gt;'A4'!T124),111,0)</f>
        <v>0</v>
      </c>
      <c r="CT90" s="73">
        <f>+IF((U90&gt;'A4'!U124),111,0)</f>
        <v>0</v>
      </c>
      <c r="CU90" s="73">
        <f>+IF((V90&gt;'A4'!V124),111,0)</f>
        <v>0</v>
      </c>
      <c r="CV90" s="73">
        <f>+IF((W90&gt;'A4'!W124),111,0)</f>
        <v>0</v>
      </c>
      <c r="CW90" s="73">
        <f>+IF((X90&gt;'A4'!X124),111,0)</f>
        <v>0</v>
      </c>
      <c r="CX90" s="73">
        <f>+IF((Y90&gt;'A4'!Y124),111,0)</f>
        <v>0</v>
      </c>
      <c r="CY90" s="73">
        <f>+IF((Z90&gt;'A4'!Z124),111,0)</f>
        <v>0</v>
      </c>
      <c r="CZ90" s="73">
        <f>+IF((AA90&gt;'A4'!AA124),111,0)</f>
        <v>0</v>
      </c>
      <c r="DA90" s="73">
        <f>+IF((AB90&gt;'A4'!AB124),111,0)</f>
        <v>0</v>
      </c>
      <c r="DB90" s="73">
        <f>+IF((AC90&gt;'A4'!AC124),111,0)</f>
        <v>0</v>
      </c>
      <c r="DC90" s="73">
        <f>+IF((AD90&gt;'A4'!AD124),111,0)</f>
        <v>0</v>
      </c>
      <c r="DD90" s="73">
        <f>+IF((AE90&gt;'A4'!AE124),111,0)</f>
        <v>0</v>
      </c>
      <c r="DE90" s="73">
        <f>+IF((AF90&gt;'A4'!AF124),111,0)</f>
        <v>0</v>
      </c>
      <c r="DF90" s="73">
        <f>+IF((AG90&gt;'A4'!AG124),111,0)</f>
        <v>0</v>
      </c>
      <c r="DG90" s="73">
        <f>+IF((AH90&gt;'A4'!AH124),111,0)</f>
        <v>0</v>
      </c>
      <c r="DH90" s="73">
        <f>+IF((AI90&gt;'A4'!AI124),111,0)</f>
        <v>0</v>
      </c>
      <c r="DI90" s="73">
        <f>+IF((AJ90&gt;'A4'!AJ124),111,0)</f>
        <v>0</v>
      </c>
      <c r="DJ90" s="73">
        <f>+IF((AK90&gt;'A4'!AK124),111,0)</f>
        <v>0</v>
      </c>
      <c r="DK90" s="73">
        <f>+IF((AL90&gt;'A4'!AL124),111,0)</f>
        <v>0</v>
      </c>
      <c r="DL90" s="73">
        <f>+IF((AM90&gt;'A4'!AM124),111,0)</f>
        <v>0</v>
      </c>
    </row>
    <row r="91" spans="2:116" s="36" customFormat="1" ht="17.100000000000001" customHeight="1">
      <c r="B91" s="445"/>
      <c r="C91" s="451" t="s">
        <v>53</v>
      </c>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31"/>
      <c r="AN91" s="362"/>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35"/>
      <c r="CA91" s="75">
        <f>SUM(D91:AN91)-'E1'!Y91-'E2'!P91-'E2'!X91-'E2'!Z91*2</f>
        <v>0</v>
      </c>
      <c r="CC91" s="73">
        <f>+IF((D91&gt;'A4'!D125),111,0)</f>
        <v>0</v>
      </c>
      <c r="CD91" s="73">
        <f>+IF((E91&gt;'A4'!E125),111,0)</f>
        <v>0</v>
      </c>
      <c r="CE91" s="73">
        <f>+IF((F91&gt;'A4'!F125),111,0)</f>
        <v>0</v>
      </c>
      <c r="CF91" s="73">
        <f>+IF((G91&gt;'A4'!G125),111,0)</f>
        <v>0</v>
      </c>
      <c r="CG91" s="73">
        <f>+IF((H91&gt;'A4'!H125),111,0)</f>
        <v>0</v>
      </c>
      <c r="CH91" s="73">
        <f>+IF((I91&gt;'A4'!I125),111,0)</f>
        <v>0</v>
      </c>
      <c r="CI91" s="73">
        <f>+IF((J91&gt;'A4'!J125),111,0)</f>
        <v>0</v>
      </c>
      <c r="CJ91" s="73">
        <f>+IF((K91&gt;'A4'!K125),111,0)</f>
        <v>0</v>
      </c>
      <c r="CK91" s="73">
        <f>+IF((L91&gt;'A4'!L125),111,0)</f>
        <v>0</v>
      </c>
      <c r="CL91" s="73">
        <f>+IF((M91&gt;'A4'!M125),111,0)</f>
        <v>0</v>
      </c>
      <c r="CM91" s="73">
        <f>+IF((N91&gt;'A4'!N125),111,0)</f>
        <v>0</v>
      </c>
      <c r="CN91" s="73">
        <f>+IF((O91&gt;'A4'!O125),111,0)</f>
        <v>0</v>
      </c>
      <c r="CO91" s="73">
        <f>+IF((P91&gt;'A4'!P125),111,0)</f>
        <v>0</v>
      </c>
      <c r="CP91" s="73">
        <f>+IF((Q91&gt;'A4'!Q125),111,0)</f>
        <v>0</v>
      </c>
      <c r="CQ91" s="73">
        <f>+IF((R91&gt;'A4'!R125),111,0)</f>
        <v>0</v>
      </c>
      <c r="CR91" s="73">
        <f>+IF((S91&gt;'A4'!S125),111,0)</f>
        <v>0</v>
      </c>
      <c r="CS91" s="73">
        <f>+IF((T91&gt;'A4'!T125),111,0)</f>
        <v>0</v>
      </c>
      <c r="CT91" s="73">
        <f>+IF((U91&gt;'A4'!U125),111,0)</f>
        <v>0</v>
      </c>
      <c r="CU91" s="73">
        <f>+IF((V91&gt;'A4'!V125),111,0)</f>
        <v>0</v>
      </c>
      <c r="CV91" s="73">
        <f>+IF((W91&gt;'A4'!W125),111,0)</f>
        <v>0</v>
      </c>
      <c r="CW91" s="73">
        <f>+IF((X91&gt;'A4'!X125),111,0)</f>
        <v>0</v>
      </c>
      <c r="CX91" s="73">
        <f>+IF((Y91&gt;'A4'!Y125),111,0)</f>
        <v>0</v>
      </c>
      <c r="CY91" s="73">
        <f>+IF((Z91&gt;'A4'!Z125),111,0)</f>
        <v>0</v>
      </c>
      <c r="CZ91" s="73">
        <f>+IF((AA91&gt;'A4'!AA125),111,0)</f>
        <v>0</v>
      </c>
      <c r="DA91" s="73">
        <f>+IF((AB91&gt;'A4'!AB125),111,0)</f>
        <v>0</v>
      </c>
      <c r="DB91" s="73">
        <f>+IF((AC91&gt;'A4'!AC125),111,0)</f>
        <v>0</v>
      </c>
      <c r="DC91" s="73">
        <f>+IF((AD91&gt;'A4'!AD125),111,0)</f>
        <v>0</v>
      </c>
      <c r="DD91" s="73">
        <f>+IF((AE91&gt;'A4'!AE125),111,0)</f>
        <v>0</v>
      </c>
      <c r="DE91" s="73">
        <f>+IF((AF91&gt;'A4'!AF125),111,0)</f>
        <v>0</v>
      </c>
      <c r="DF91" s="73">
        <f>+IF((AG91&gt;'A4'!AG125),111,0)</f>
        <v>0</v>
      </c>
      <c r="DG91" s="73">
        <f>+IF((AH91&gt;'A4'!AH125),111,0)</f>
        <v>0</v>
      </c>
      <c r="DH91" s="73">
        <f>+IF((AI91&gt;'A4'!AI125),111,0)</f>
        <v>0</v>
      </c>
      <c r="DI91" s="73">
        <f>+IF((AJ91&gt;'A4'!AJ125),111,0)</f>
        <v>0</v>
      </c>
      <c r="DJ91" s="73">
        <f>+IF((AK91&gt;'A4'!AK125),111,0)</f>
        <v>0</v>
      </c>
      <c r="DK91" s="73">
        <f>+IF((AL91&gt;'A4'!AL125),111,0)</f>
        <v>0</v>
      </c>
      <c r="DL91" s="73">
        <f>+IF((AM91&gt;'A4'!AM125),111,0)</f>
        <v>0</v>
      </c>
    </row>
    <row r="92" spans="2:116" s="36" customFormat="1" ht="17.100000000000001" customHeight="1">
      <c r="B92" s="445"/>
      <c r="C92" s="448" t="s">
        <v>162</v>
      </c>
      <c r="D92" s="320"/>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31"/>
      <c r="AN92" s="362"/>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35"/>
      <c r="CA92" s="75">
        <f>SUM(D92:AN92)-'E1'!Y92-'E2'!P92-'E2'!X92-'E2'!Z92*2</f>
        <v>0</v>
      </c>
      <c r="CC92" s="73">
        <f>+IF((D92&gt;'A4'!D126),111,0)</f>
        <v>0</v>
      </c>
      <c r="CD92" s="73">
        <f>+IF((E92&gt;'A4'!E126),111,0)</f>
        <v>0</v>
      </c>
      <c r="CE92" s="73">
        <f>+IF((F92&gt;'A4'!F126),111,0)</f>
        <v>0</v>
      </c>
      <c r="CF92" s="73">
        <f>+IF((G92&gt;'A4'!G126),111,0)</f>
        <v>0</v>
      </c>
      <c r="CG92" s="73">
        <f>+IF((H92&gt;'A4'!H126),111,0)</f>
        <v>0</v>
      </c>
      <c r="CH92" s="73">
        <f>+IF((I92&gt;'A4'!I126),111,0)</f>
        <v>0</v>
      </c>
      <c r="CI92" s="73">
        <f>+IF((J92&gt;'A4'!J126),111,0)</f>
        <v>0</v>
      </c>
      <c r="CJ92" s="73">
        <f>+IF((K92&gt;'A4'!K126),111,0)</f>
        <v>0</v>
      </c>
      <c r="CK92" s="73">
        <f>+IF((L92&gt;'A4'!L126),111,0)</f>
        <v>0</v>
      </c>
      <c r="CL92" s="73">
        <f>+IF((M92&gt;'A4'!M126),111,0)</f>
        <v>0</v>
      </c>
      <c r="CM92" s="73">
        <f>+IF((N92&gt;'A4'!N126),111,0)</f>
        <v>0</v>
      </c>
      <c r="CN92" s="73">
        <f>+IF((O92&gt;'A4'!O126),111,0)</f>
        <v>0</v>
      </c>
      <c r="CO92" s="73">
        <f>+IF((P92&gt;'A4'!P126),111,0)</f>
        <v>0</v>
      </c>
      <c r="CP92" s="73">
        <f>+IF((Q92&gt;'A4'!Q126),111,0)</f>
        <v>0</v>
      </c>
      <c r="CQ92" s="73">
        <f>+IF((R92&gt;'A4'!R126),111,0)</f>
        <v>0</v>
      </c>
      <c r="CR92" s="73">
        <f>+IF((S92&gt;'A4'!S126),111,0)</f>
        <v>0</v>
      </c>
      <c r="CS92" s="73">
        <f>+IF((T92&gt;'A4'!T126),111,0)</f>
        <v>0</v>
      </c>
      <c r="CT92" s="73">
        <f>+IF((U92&gt;'A4'!U126),111,0)</f>
        <v>0</v>
      </c>
      <c r="CU92" s="73">
        <f>+IF((V92&gt;'A4'!V126),111,0)</f>
        <v>0</v>
      </c>
      <c r="CV92" s="73">
        <f>+IF((W92&gt;'A4'!W126),111,0)</f>
        <v>0</v>
      </c>
      <c r="CW92" s="73">
        <f>+IF((X92&gt;'A4'!X126),111,0)</f>
        <v>0</v>
      </c>
      <c r="CX92" s="73">
        <f>+IF((Y92&gt;'A4'!Y126),111,0)</f>
        <v>0</v>
      </c>
      <c r="CY92" s="73">
        <f>+IF((Z92&gt;'A4'!Z126),111,0)</f>
        <v>0</v>
      </c>
      <c r="CZ92" s="73">
        <f>+IF((AA92&gt;'A4'!AA126),111,0)</f>
        <v>0</v>
      </c>
      <c r="DA92" s="73">
        <f>+IF((AB92&gt;'A4'!AB126),111,0)</f>
        <v>0</v>
      </c>
      <c r="DB92" s="73">
        <f>+IF((AC92&gt;'A4'!AC126),111,0)</f>
        <v>0</v>
      </c>
      <c r="DC92" s="73">
        <f>+IF((AD92&gt;'A4'!AD126),111,0)</f>
        <v>0</v>
      </c>
      <c r="DD92" s="73">
        <f>+IF((AE92&gt;'A4'!AE126),111,0)</f>
        <v>0</v>
      </c>
      <c r="DE92" s="73">
        <f>+IF((AF92&gt;'A4'!AF126),111,0)</f>
        <v>0</v>
      </c>
      <c r="DF92" s="73">
        <f>+IF((AG92&gt;'A4'!AG126),111,0)</f>
        <v>0</v>
      </c>
      <c r="DG92" s="73">
        <f>+IF((AH92&gt;'A4'!AH126),111,0)</f>
        <v>0</v>
      </c>
      <c r="DH92" s="73">
        <f>+IF((AI92&gt;'A4'!AI126),111,0)</f>
        <v>0</v>
      </c>
      <c r="DI92" s="73">
        <f>+IF((AJ92&gt;'A4'!AJ126),111,0)</f>
        <v>0</v>
      </c>
      <c r="DJ92" s="73">
        <f>+IF((AK92&gt;'A4'!AK126),111,0)</f>
        <v>0</v>
      </c>
      <c r="DK92" s="73">
        <f>+IF((AL92&gt;'A4'!AL126),111,0)</f>
        <v>0</v>
      </c>
      <c r="DL92" s="73">
        <f>+IF((AM92&gt;'A4'!AM126),111,0)</f>
        <v>0</v>
      </c>
    </row>
    <row r="93" spans="2:116" s="42" customFormat="1" ht="17.100000000000001" customHeight="1">
      <c r="B93" s="495"/>
      <c r="C93" s="195" t="s">
        <v>12</v>
      </c>
      <c r="D93" s="401"/>
      <c r="E93" s="401"/>
      <c r="F93" s="401"/>
      <c r="G93" s="401"/>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2"/>
      <c r="AN93" s="362"/>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285"/>
      <c r="CA93" s="72">
        <f>SUM(D93:AN93)-'E1'!Y93-'E2'!P93-'E2'!X93-'E2'!Z93*2</f>
        <v>0</v>
      </c>
      <c r="CC93" s="73">
        <f>+IF(OR((D93&gt;'A4'!D127),(D93&lt;'A4'!D128)),111,0)</f>
        <v>0</v>
      </c>
      <c r="CD93" s="75">
        <f>+IF(OR((E93&gt;'A4'!E127),(E93&lt;'A4'!E128)),111,0)</f>
        <v>0</v>
      </c>
      <c r="CE93" s="75">
        <f>+IF(OR((F93&gt;'A4'!F127),(F93&lt;'A4'!F128)),111,0)</f>
        <v>0</v>
      </c>
      <c r="CF93" s="75">
        <f>+IF(OR((G93&gt;'A4'!G127),(G93&lt;'A4'!G128)),111,0)</f>
        <v>0</v>
      </c>
      <c r="CG93" s="75">
        <f>+IF(OR((H93&gt;'A4'!H127),(H93&lt;'A4'!H128)),111,0)</f>
        <v>0</v>
      </c>
      <c r="CH93" s="75">
        <f>+IF(OR((I93&gt;'A4'!I127),(I93&lt;'A4'!I128)),111,0)</f>
        <v>0</v>
      </c>
      <c r="CI93" s="75">
        <f>+IF(OR((J93&gt;'A4'!J127),(J93&lt;'A4'!J128)),111,0)</f>
        <v>111</v>
      </c>
      <c r="CJ93" s="75">
        <f>+IF(OR((K93&gt;'A4'!K127),(K93&lt;'A4'!K128)),111,0)</f>
        <v>0</v>
      </c>
      <c r="CK93" s="75">
        <f>+IF(OR((L93&gt;'A4'!L127),(L93&lt;'A4'!L128)),111,0)</f>
        <v>111</v>
      </c>
      <c r="CL93" s="75">
        <f>+IF(OR((M93&gt;'A4'!M127),(M93&lt;'A4'!M128)),111,0)</f>
        <v>0</v>
      </c>
      <c r="CM93" s="75">
        <f>+IF(OR((N93&gt;'A4'!N127),(N93&lt;'A4'!N128)),111,0)</f>
        <v>0</v>
      </c>
      <c r="CN93" s="75">
        <f>+IF(OR((O93&gt;'A4'!O127),(O93&lt;'A4'!O128)),111,0)</f>
        <v>0</v>
      </c>
      <c r="CO93" s="75">
        <f>+IF(OR((P93&gt;'A4'!P127),(P93&lt;'A4'!P128)),111,0)</f>
        <v>111</v>
      </c>
      <c r="CP93" s="75">
        <f>+IF(OR((Q93&gt;'A4'!Q127),(Q93&lt;'A4'!Q128)),111,0)</f>
        <v>0</v>
      </c>
      <c r="CQ93" s="75">
        <f>+IF(OR((R93&gt;'A4'!R127),(R93&lt;'A4'!R128)),111,0)</f>
        <v>0</v>
      </c>
      <c r="CR93" s="75">
        <f>+IF(OR((S93&gt;'A4'!S127),(S93&lt;'A4'!S128)),111,0)</f>
        <v>0</v>
      </c>
      <c r="CS93" s="75">
        <f>+IF(OR((T93&gt;'A4'!T127),(T93&lt;'A4'!T128)),111,0)</f>
        <v>0</v>
      </c>
      <c r="CT93" s="75">
        <f>+IF(OR((U93&gt;'A4'!U127),(U93&lt;'A4'!U128)),111,0)</f>
        <v>0</v>
      </c>
      <c r="CU93" s="75">
        <f>+IF(OR((V93&gt;'A4'!V127),(V93&lt;'A4'!V128)),111,0)</f>
        <v>0</v>
      </c>
      <c r="CV93" s="75">
        <f>+IF(OR((W93&gt;'A4'!W127),(W93&lt;'A4'!W128)),111,0)</f>
        <v>0</v>
      </c>
      <c r="CW93" s="75">
        <f>+IF(OR((X93&gt;'A4'!X127),(X93&lt;'A4'!X128)),111,0)</f>
        <v>0</v>
      </c>
      <c r="CX93" s="75">
        <f>+IF(OR((Y93&gt;'A4'!Y127),(Y93&lt;'A4'!Y128)),111,0)</f>
        <v>0</v>
      </c>
      <c r="CY93" s="75">
        <f>+IF(OR((Z93&gt;'A4'!Z127),(Z93&lt;'A4'!Z128)),111,0)</f>
        <v>0</v>
      </c>
      <c r="CZ93" s="75">
        <f>+IF(OR((AA93&gt;'A4'!AA127),(AA93&lt;'A4'!AA128)),111,0)</f>
        <v>0</v>
      </c>
      <c r="DA93" s="75">
        <f>+IF(OR((AB93&gt;'A4'!AB127),(AB93&lt;'A4'!AB128)),111,0)</f>
        <v>0</v>
      </c>
      <c r="DB93" s="75">
        <f>+IF(OR((AC93&gt;'A4'!AC127),(AC93&lt;'A4'!AC128)),111,0)</f>
        <v>0</v>
      </c>
      <c r="DC93" s="75">
        <f>+IF(OR((AD93&gt;'A4'!AD127),(AD93&lt;'A4'!AD128)),111,0)</f>
        <v>0</v>
      </c>
      <c r="DD93" s="75">
        <f>+IF(OR((AE93&gt;'A4'!AE127),(AE93&lt;'A4'!AE128)),111,0)</f>
        <v>0</v>
      </c>
      <c r="DE93" s="75">
        <f>+IF(OR((AF93&gt;'A4'!AF127),(AF93&lt;'A4'!AF128)),111,0)</f>
        <v>0</v>
      </c>
      <c r="DF93" s="75">
        <f>+IF(OR((AG93&gt;'A4'!AG127),(AG93&lt;'A4'!AG128)),111,0)</f>
        <v>0</v>
      </c>
      <c r="DG93" s="75">
        <f>+IF(OR((AH93&gt;'A4'!AH127),(AH93&lt;'A4'!AH128)),111,0)</f>
        <v>0</v>
      </c>
      <c r="DH93" s="75">
        <f>+IF(OR((AI93&gt;'A4'!AI127),(AI93&lt;'A4'!AI128)),111,0)</f>
        <v>0</v>
      </c>
      <c r="DI93" s="75">
        <f>+IF(OR((AJ93&gt;'A4'!AJ127),(AJ93&lt;'A4'!AJ128)),111,0)</f>
        <v>0</v>
      </c>
      <c r="DJ93" s="75">
        <f>+IF(OR((AK93&gt;'A4'!AK127),(AK93&lt;'A4'!AK128)),111,0)</f>
        <v>0</v>
      </c>
      <c r="DK93" s="75">
        <f>+IF(OR((AL93&gt;'A4'!AL127),(AL93&lt;'A4'!AL128)),111,0)</f>
        <v>0</v>
      </c>
      <c r="DL93" s="75">
        <f>+IF(OR((AM93&gt;'A4'!AM127),(AM93&lt;'A4'!AM128)),111,0)</f>
        <v>0</v>
      </c>
    </row>
    <row r="94" spans="2:116" s="40" customFormat="1" ht="18">
      <c r="B94" s="496"/>
      <c r="C94" s="195" t="s">
        <v>46</v>
      </c>
      <c r="D94" s="325">
        <f t="shared" ref="D94:AM94" si="55">SUM(D85:D86,D93)</f>
        <v>0</v>
      </c>
      <c r="E94" s="325">
        <f t="shared" si="55"/>
        <v>0</v>
      </c>
      <c r="F94" s="325">
        <f t="shared" si="55"/>
        <v>0</v>
      </c>
      <c r="G94" s="325">
        <f t="shared" si="55"/>
        <v>0</v>
      </c>
      <c r="H94" s="325">
        <f t="shared" si="55"/>
        <v>0</v>
      </c>
      <c r="I94" s="325">
        <f t="shared" si="55"/>
        <v>0</v>
      </c>
      <c r="J94" s="325">
        <f t="shared" si="55"/>
        <v>0</v>
      </c>
      <c r="K94" s="325">
        <f t="shared" si="55"/>
        <v>0</v>
      </c>
      <c r="L94" s="325">
        <f t="shared" si="55"/>
        <v>0</v>
      </c>
      <c r="M94" s="325">
        <f t="shared" si="55"/>
        <v>0</v>
      </c>
      <c r="N94" s="325">
        <f t="shared" si="55"/>
        <v>0</v>
      </c>
      <c r="O94" s="325">
        <f t="shared" si="55"/>
        <v>0</v>
      </c>
      <c r="P94" s="325">
        <f t="shared" si="55"/>
        <v>0</v>
      </c>
      <c r="Q94" s="325">
        <f t="shared" si="55"/>
        <v>0</v>
      </c>
      <c r="R94" s="325">
        <f t="shared" si="55"/>
        <v>0</v>
      </c>
      <c r="S94" s="325">
        <f t="shared" si="55"/>
        <v>0</v>
      </c>
      <c r="T94" s="325">
        <f t="shared" si="55"/>
        <v>0</v>
      </c>
      <c r="U94" s="325">
        <f t="shared" si="55"/>
        <v>0</v>
      </c>
      <c r="V94" s="325">
        <f t="shared" si="55"/>
        <v>0</v>
      </c>
      <c r="W94" s="325">
        <f t="shared" si="55"/>
        <v>0</v>
      </c>
      <c r="X94" s="325">
        <f t="shared" si="55"/>
        <v>0</v>
      </c>
      <c r="Y94" s="325">
        <f t="shared" si="55"/>
        <v>0</v>
      </c>
      <c r="Z94" s="325">
        <f t="shared" si="55"/>
        <v>0</v>
      </c>
      <c r="AA94" s="325">
        <f t="shared" si="55"/>
        <v>0</v>
      </c>
      <c r="AB94" s="325">
        <f t="shared" si="55"/>
        <v>0</v>
      </c>
      <c r="AC94" s="325">
        <f t="shared" si="55"/>
        <v>0</v>
      </c>
      <c r="AD94" s="325">
        <f t="shared" si="55"/>
        <v>0</v>
      </c>
      <c r="AE94" s="325">
        <f t="shared" si="55"/>
        <v>0</v>
      </c>
      <c r="AF94" s="325">
        <f t="shared" si="55"/>
        <v>0</v>
      </c>
      <c r="AG94" s="325">
        <f t="shared" si="55"/>
        <v>0</v>
      </c>
      <c r="AH94" s="325">
        <f t="shared" si="55"/>
        <v>0</v>
      </c>
      <c r="AI94" s="325">
        <f t="shared" si="55"/>
        <v>0</v>
      </c>
      <c r="AJ94" s="325">
        <f t="shared" si="55"/>
        <v>0</v>
      </c>
      <c r="AK94" s="325">
        <f t="shared" si="55"/>
        <v>0</v>
      </c>
      <c r="AL94" s="325">
        <f t="shared" si="55"/>
        <v>0</v>
      </c>
      <c r="AM94" s="323">
        <f t="shared" si="55"/>
        <v>0</v>
      </c>
      <c r="AN94" s="361"/>
      <c r="AP94" s="75">
        <f t="shared" ref="AP94:BH94" si="56">+D94-D85-D86-D93</f>
        <v>0</v>
      </c>
      <c r="AQ94" s="75">
        <f t="shared" si="56"/>
        <v>0</v>
      </c>
      <c r="AR94" s="75">
        <f t="shared" si="56"/>
        <v>0</v>
      </c>
      <c r="AS94" s="75">
        <f t="shared" si="56"/>
        <v>0</v>
      </c>
      <c r="AT94" s="75">
        <f t="shared" si="56"/>
        <v>0</v>
      </c>
      <c r="AU94" s="75">
        <f t="shared" si="56"/>
        <v>0</v>
      </c>
      <c r="AV94" s="75">
        <f t="shared" si="56"/>
        <v>0</v>
      </c>
      <c r="AW94" s="75">
        <f t="shared" si="56"/>
        <v>0</v>
      </c>
      <c r="AX94" s="75">
        <f t="shared" si="56"/>
        <v>0</v>
      </c>
      <c r="AY94" s="75">
        <f t="shared" si="56"/>
        <v>0</v>
      </c>
      <c r="AZ94" s="75">
        <f t="shared" si="56"/>
        <v>0</v>
      </c>
      <c r="BA94" s="75">
        <f t="shared" si="56"/>
        <v>0</v>
      </c>
      <c r="BB94" s="75">
        <f t="shared" si="56"/>
        <v>0</v>
      </c>
      <c r="BC94" s="75">
        <f t="shared" si="56"/>
        <v>0</v>
      </c>
      <c r="BD94" s="75">
        <f t="shared" si="56"/>
        <v>0</v>
      </c>
      <c r="BE94" s="75">
        <f t="shared" si="56"/>
        <v>0</v>
      </c>
      <c r="BF94" s="75">
        <f t="shared" si="56"/>
        <v>0</v>
      </c>
      <c r="BG94" s="75">
        <f t="shared" si="56"/>
        <v>0</v>
      </c>
      <c r="BH94" s="75">
        <f t="shared" si="56"/>
        <v>0</v>
      </c>
      <c r="BI94" s="75">
        <f t="shared" ref="BI94:BY94" si="57">+W94-W85-W86-W93</f>
        <v>0</v>
      </c>
      <c r="BJ94" s="75">
        <f t="shared" si="57"/>
        <v>0</v>
      </c>
      <c r="BK94" s="75">
        <f t="shared" si="57"/>
        <v>0</v>
      </c>
      <c r="BL94" s="75">
        <f t="shared" si="57"/>
        <v>0</v>
      </c>
      <c r="BM94" s="75">
        <f t="shared" si="57"/>
        <v>0</v>
      </c>
      <c r="BN94" s="75">
        <f t="shared" si="57"/>
        <v>0</v>
      </c>
      <c r="BO94" s="75">
        <f t="shared" si="57"/>
        <v>0</v>
      </c>
      <c r="BP94" s="75">
        <f t="shared" si="57"/>
        <v>0</v>
      </c>
      <c r="BQ94" s="75">
        <f t="shared" si="57"/>
        <v>0</v>
      </c>
      <c r="BR94" s="75">
        <f t="shared" si="57"/>
        <v>0</v>
      </c>
      <c r="BS94" s="75">
        <f t="shared" si="57"/>
        <v>0</v>
      </c>
      <c r="BT94" s="75">
        <f t="shared" si="57"/>
        <v>0</v>
      </c>
      <c r="BU94" s="75">
        <f t="shared" si="57"/>
        <v>0</v>
      </c>
      <c r="BV94" s="75">
        <f t="shared" si="57"/>
        <v>0</v>
      </c>
      <c r="BW94" s="75">
        <f t="shared" si="57"/>
        <v>0</v>
      </c>
      <c r="BX94" s="75">
        <f t="shared" si="57"/>
        <v>0</v>
      </c>
      <c r="BY94" s="75">
        <f t="shared" si="57"/>
        <v>0</v>
      </c>
      <c r="BZ94" s="110"/>
      <c r="CA94" s="253">
        <f>SUM(D94:AN94)-'E1'!Y94-'E2'!P94-'E2'!X94-'E2'!Z94*2</f>
        <v>0</v>
      </c>
      <c r="CC94" s="73">
        <f>+IF((D94&gt;'A4'!D130),111,0)</f>
        <v>0</v>
      </c>
      <c r="CD94" s="73">
        <f>+IF((E94&gt;'A4'!E130),111,0)</f>
        <v>0</v>
      </c>
      <c r="CE94" s="73">
        <f>+IF((F94&gt;'A4'!F130),111,0)</f>
        <v>0</v>
      </c>
      <c r="CF94" s="73">
        <f>+IF((G94&gt;'A4'!G130),111,0)</f>
        <v>0</v>
      </c>
      <c r="CG94" s="73">
        <f>+IF((H94&gt;'A4'!H130),111,0)</f>
        <v>0</v>
      </c>
      <c r="CH94" s="73">
        <f>+IF((I94&gt;'A4'!I130),111,0)</f>
        <v>0</v>
      </c>
      <c r="CI94" s="73">
        <f>+IF((J94&gt;'A4'!J130),111,0)</f>
        <v>0</v>
      </c>
      <c r="CJ94" s="73">
        <f>+IF((K94&gt;'A4'!K130),111,0)</f>
        <v>0</v>
      </c>
      <c r="CK94" s="73">
        <f>+IF((L94&gt;'A4'!L130),111,0)</f>
        <v>0</v>
      </c>
      <c r="CL94" s="73">
        <f>+IF((M94&gt;'A4'!M130),111,0)</f>
        <v>0</v>
      </c>
      <c r="CM94" s="73">
        <f>+IF((N94&gt;'A4'!N130),111,0)</f>
        <v>0</v>
      </c>
      <c r="CN94" s="73">
        <f>+IF((O94&gt;'A4'!O130),111,0)</f>
        <v>0</v>
      </c>
      <c r="CO94" s="73">
        <f>+IF((P94&gt;'A4'!P130),111,0)</f>
        <v>0</v>
      </c>
      <c r="CP94" s="73">
        <f>+IF((Q94&gt;'A4'!Q130),111,0)</f>
        <v>0</v>
      </c>
      <c r="CQ94" s="73">
        <f>+IF((R94&gt;'A4'!R130),111,0)</f>
        <v>0</v>
      </c>
      <c r="CR94" s="73">
        <f>+IF((S94&gt;'A4'!S130),111,0)</f>
        <v>0</v>
      </c>
      <c r="CS94" s="73">
        <f>+IF((T94&gt;'A4'!T130),111,0)</f>
        <v>0</v>
      </c>
      <c r="CT94" s="73">
        <f>+IF((U94&gt;'A4'!U130),111,0)</f>
        <v>0</v>
      </c>
      <c r="CU94" s="73">
        <f>+IF((V94&gt;'A4'!V130),111,0)</f>
        <v>0</v>
      </c>
      <c r="CV94" s="73">
        <f>+IF((W94&gt;'A4'!W130),111,0)</f>
        <v>0</v>
      </c>
      <c r="CW94" s="73">
        <f>+IF((X94&gt;'A4'!X130),111,0)</f>
        <v>0</v>
      </c>
      <c r="CX94" s="73">
        <f>+IF((Y94&gt;'A4'!Y130),111,0)</f>
        <v>0</v>
      </c>
      <c r="CY94" s="73">
        <f>+IF((Z94&gt;'A4'!Z130),111,0)</f>
        <v>0</v>
      </c>
      <c r="CZ94" s="73">
        <f>+IF((AA94&gt;'A4'!AA130),111,0)</f>
        <v>0</v>
      </c>
      <c r="DA94" s="73">
        <f>+IF((AB94&gt;'A4'!AB130),111,0)</f>
        <v>0</v>
      </c>
      <c r="DB94" s="73">
        <f>+IF((AC94&gt;'A4'!AC130),111,0)</f>
        <v>0</v>
      </c>
      <c r="DC94" s="73">
        <f>+IF((AD94&gt;'A4'!AD130),111,0)</f>
        <v>0</v>
      </c>
      <c r="DD94" s="73">
        <f>+IF((AE94&gt;'A4'!AE130),111,0)</f>
        <v>0</v>
      </c>
      <c r="DE94" s="73">
        <f>+IF((AF94&gt;'A4'!AF130),111,0)</f>
        <v>0</v>
      </c>
      <c r="DF94" s="73">
        <f>+IF((AG94&gt;'A4'!AG130),111,0)</f>
        <v>0</v>
      </c>
      <c r="DG94" s="73">
        <f>+IF((AH94&gt;'A4'!AH130),111,0)</f>
        <v>0</v>
      </c>
      <c r="DH94" s="73">
        <f>+IF((AI94&gt;'A4'!AI130),111,0)</f>
        <v>0</v>
      </c>
      <c r="DI94" s="73">
        <f>+IF((AJ94&gt;'A4'!AJ130),111,0)</f>
        <v>0</v>
      </c>
      <c r="DJ94" s="73">
        <f>+IF((AK94&gt;'A4'!AK130),111,0)</f>
        <v>0</v>
      </c>
      <c r="DK94" s="73">
        <f>+IF((AL94&gt;'A4'!AL130),111,0)</f>
        <v>0</v>
      </c>
      <c r="DL94" s="73">
        <f>+IF((AM94&gt;'A4'!AM130),111,0)</f>
        <v>0</v>
      </c>
    </row>
    <row r="95" spans="2:116" s="88" customFormat="1" ht="17.100000000000001" customHeight="1">
      <c r="B95" s="316"/>
      <c r="C95" s="317" t="s">
        <v>174</v>
      </c>
      <c r="D95" s="326"/>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42"/>
      <c r="AN95" s="363"/>
      <c r="AP95" s="84">
        <f t="shared" ref="AP95:BH95" si="58">+IF((D95&gt;D94),111,0)</f>
        <v>0</v>
      </c>
      <c r="AQ95" s="84">
        <f t="shared" si="58"/>
        <v>0</v>
      </c>
      <c r="AR95" s="84">
        <f t="shared" si="58"/>
        <v>0</v>
      </c>
      <c r="AS95" s="84">
        <f t="shared" si="58"/>
        <v>0</v>
      </c>
      <c r="AT95" s="84">
        <f t="shared" si="58"/>
        <v>0</v>
      </c>
      <c r="AU95" s="84">
        <f t="shared" si="58"/>
        <v>0</v>
      </c>
      <c r="AV95" s="84">
        <f t="shared" si="58"/>
        <v>0</v>
      </c>
      <c r="AW95" s="84">
        <f t="shared" si="58"/>
        <v>0</v>
      </c>
      <c r="AX95" s="84">
        <f t="shared" si="58"/>
        <v>0</v>
      </c>
      <c r="AY95" s="84">
        <f t="shared" si="58"/>
        <v>0</v>
      </c>
      <c r="AZ95" s="84">
        <f t="shared" si="58"/>
        <v>0</v>
      </c>
      <c r="BA95" s="84">
        <f t="shared" si="58"/>
        <v>0</v>
      </c>
      <c r="BB95" s="84">
        <f t="shared" si="58"/>
        <v>0</v>
      </c>
      <c r="BC95" s="84">
        <f t="shared" si="58"/>
        <v>0</v>
      </c>
      <c r="BD95" s="84">
        <f t="shared" si="58"/>
        <v>0</v>
      </c>
      <c r="BE95" s="84">
        <f t="shared" si="58"/>
        <v>0</v>
      </c>
      <c r="BF95" s="84">
        <f t="shared" si="58"/>
        <v>0</v>
      </c>
      <c r="BG95" s="84">
        <f t="shared" si="58"/>
        <v>0</v>
      </c>
      <c r="BH95" s="84">
        <f t="shared" si="58"/>
        <v>0</v>
      </c>
      <c r="BI95" s="84">
        <f t="shared" ref="BI95:BZ95" si="59">+IF((W95&gt;W94),111,0)</f>
        <v>0</v>
      </c>
      <c r="BJ95" s="84">
        <f t="shared" si="59"/>
        <v>0</v>
      </c>
      <c r="BK95" s="84">
        <f t="shared" si="59"/>
        <v>0</v>
      </c>
      <c r="BL95" s="84">
        <f t="shared" si="59"/>
        <v>0</v>
      </c>
      <c r="BM95" s="84">
        <f t="shared" si="59"/>
        <v>0</v>
      </c>
      <c r="BN95" s="84">
        <f t="shared" si="59"/>
        <v>0</v>
      </c>
      <c r="BO95" s="84">
        <f t="shared" si="59"/>
        <v>0</v>
      </c>
      <c r="BP95" s="84">
        <f t="shared" si="59"/>
        <v>0</v>
      </c>
      <c r="BQ95" s="84">
        <f t="shared" si="59"/>
        <v>0</v>
      </c>
      <c r="BR95" s="84">
        <f t="shared" si="59"/>
        <v>0</v>
      </c>
      <c r="BS95" s="84">
        <f t="shared" si="59"/>
        <v>0</v>
      </c>
      <c r="BT95" s="84">
        <f t="shared" si="59"/>
        <v>0</v>
      </c>
      <c r="BU95" s="84">
        <f t="shared" si="59"/>
        <v>0</v>
      </c>
      <c r="BV95" s="84">
        <f t="shared" si="59"/>
        <v>0</v>
      </c>
      <c r="BW95" s="84">
        <f t="shared" si="59"/>
        <v>0</v>
      </c>
      <c r="BX95" s="84">
        <f t="shared" si="59"/>
        <v>0</v>
      </c>
      <c r="BY95" s="84">
        <f t="shared" si="59"/>
        <v>0</v>
      </c>
      <c r="BZ95" s="312">
        <f t="shared" si="59"/>
        <v>0</v>
      </c>
      <c r="CA95" s="84">
        <f>SUM(D95:AN95)-'E1'!Y95-'E2'!P95-'E2'!X95-'E2'!Z95*2</f>
        <v>0</v>
      </c>
      <c r="CC95" s="84">
        <f>+IF((D95&gt;'A4'!D131),111,0)</f>
        <v>0</v>
      </c>
      <c r="CD95" s="84">
        <f>+IF((E95&gt;'A4'!E131),111,0)</f>
        <v>0</v>
      </c>
      <c r="CE95" s="84">
        <f>+IF((F95&gt;'A4'!F131),111,0)</f>
        <v>0</v>
      </c>
      <c r="CF95" s="84">
        <f>+IF((G95&gt;'A4'!G131),111,0)</f>
        <v>0</v>
      </c>
      <c r="CG95" s="84">
        <f>+IF((H95&gt;'A4'!H131),111,0)</f>
        <v>0</v>
      </c>
      <c r="CH95" s="84">
        <f>+IF((I95&gt;'A4'!I131),111,0)</f>
        <v>0</v>
      </c>
      <c r="CI95" s="84">
        <f>+IF((J95&gt;'A4'!J131),111,0)</f>
        <v>0</v>
      </c>
      <c r="CJ95" s="84">
        <f>+IF((K95&gt;'A4'!K131),111,0)</f>
        <v>0</v>
      </c>
      <c r="CK95" s="84">
        <f>+IF((L95&gt;'A4'!L131),111,0)</f>
        <v>0</v>
      </c>
      <c r="CL95" s="84">
        <f>+IF((M95&gt;'A4'!M131),111,0)</f>
        <v>0</v>
      </c>
      <c r="CM95" s="84">
        <f>+IF((N95&gt;'A4'!N131),111,0)</f>
        <v>0</v>
      </c>
      <c r="CN95" s="84">
        <f>+IF((O95&gt;'A4'!O131),111,0)</f>
        <v>0</v>
      </c>
      <c r="CO95" s="84">
        <f>+IF((P95&gt;'A4'!P131),111,0)</f>
        <v>0</v>
      </c>
      <c r="CP95" s="84">
        <f>+IF((Q95&gt;'A4'!Q131),111,0)</f>
        <v>0</v>
      </c>
      <c r="CQ95" s="84">
        <f>+IF((R95&gt;'A4'!R131),111,0)</f>
        <v>0</v>
      </c>
      <c r="CR95" s="84">
        <f>+IF((S95&gt;'A4'!S131),111,0)</f>
        <v>0</v>
      </c>
      <c r="CS95" s="84">
        <f>+IF((T95&gt;'A4'!T131),111,0)</f>
        <v>0</v>
      </c>
      <c r="CT95" s="84">
        <f>+IF((U95&gt;'A4'!U131),111,0)</f>
        <v>0</v>
      </c>
      <c r="CU95" s="84">
        <f>+IF((V95&gt;'A4'!V131),111,0)</f>
        <v>0</v>
      </c>
      <c r="CV95" s="84">
        <f>+IF((W95&gt;'A4'!W131),111,0)</f>
        <v>0</v>
      </c>
      <c r="CW95" s="84">
        <f>+IF((X95&gt;'A4'!X131),111,0)</f>
        <v>0</v>
      </c>
      <c r="CX95" s="84">
        <f>+IF((Y95&gt;'A4'!Y131),111,0)</f>
        <v>0</v>
      </c>
      <c r="CY95" s="84">
        <f>+IF((Z95&gt;'A4'!Z131),111,0)</f>
        <v>0</v>
      </c>
      <c r="CZ95" s="84">
        <f>+IF((AA95&gt;'A4'!AA131),111,0)</f>
        <v>0</v>
      </c>
      <c r="DA95" s="84">
        <f>+IF((AB95&gt;'A4'!AB131),111,0)</f>
        <v>0</v>
      </c>
      <c r="DB95" s="84">
        <f>+IF((AC95&gt;'A4'!AC131),111,0)</f>
        <v>0</v>
      </c>
      <c r="DC95" s="84">
        <f>+IF((AD95&gt;'A4'!AD131),111,0)</f>
        <v>0</v>
      </c>
      <c r="DD95" s="84">
        <f>+IF((AE95&gt;'A4'!AE131),111,0)</f>
        <v>0</v>
      </c>
      <c r="DE95" s="84">
        <f>+IF((AF95&gt;'A4'!AF131),111,0)</f>
        <v>0</v>
      </c>
      <c r="DF95" s="84">
        <f>+IF((AG95&gt;'A4'!AG131),111,0)</f>
        <v>0</v>
      </c>
      <c r="DG95" s="84">
        <f>+IF((AH95&gt;'A4'!AH131),111,0)</f>
        <v>0</v>
      </c>
      <c r="DH95" s="84">
        <f>+IF((AI95&gt;'A4'!AI131),111,0)</f>
        <v>0</v>
      </c>
      <c r="DI95" s="84">
        <f>+IF((AJ95&gt;'A4'!AJ131),111,0)</f>
        <v>0</v>
      </c>
      <c r="DJ95" s="84">
        <f>+IF((AK95&gt;'A4'!AK131),111,0)</f>
        <v>0</v>
      </c>
      <c r="DK95" s="84">
        <f>+IF((AL95&gt;'A4'!AL131),111,0)</f>
        <v>0</v>
      </c>
      <c r="DL95" s="84">
        <f>+IF((AM95&gt;'A4'!AM131),111,0)</f>
        <v>0</v>
      </c>
    </row>
    <row r="96" spans="2:116" s="88" customFormat="1" ht="17.100000000000001" customHeight="1">
      <c r="B96" s="316"/>
      <c r="C96" s="319" t="s">
        <v>175</v>
      </c>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42"/>
      <c r="AN96" s="363"/>
      <c r="AP96" s="84">
        <f t="shared" ref="AP96:BH96" si="60">+IF((D96&gt;D94),111,0)</f>
        <v>0</v>
      </c>
      <c r="AQ96" s="84">
        <f t="shared" si="60"/>
        <v>0</v>
      </c>
      <c r="AR96" s="84">
        <f t="shared" si="60"/>
        <v>0</v>
      </c>
      <c r="AS96" s="84">
        <f t="shared" si="60"/>
        <v>0</v>
      </c>
      <c r="AT96" s="84">
        <f t="shared" si="60"/>
        <v>0</v>
      </c>
      <c r="AU96" s="84">
        <f t="shared" si="60"/>
        <v>0</v>
      </c>
      <c r="AV96" s="84">
        <f t="shared" si="60"/>
        <v>0</v>
      </c>
      <c r="AW96" s="84">
        <f t="shared" si="60"/>
        <v>0</v>
      </c>
      <c r="AX96" s="84">
        <f t="shared" si="60"/>
        <v>0</v>
      </c>
      <c r="AY96" s="84">
        <f t="shared" si="60"/>
        <v>0</v>
      </c>
      <c r="AZ96" s="84">
        <f t="shared" si="60"/>
        <v>0</v>
      </c>
      <c r="BA96" s="84">
        <f t="shared" si="60"/>
        <v>0</v>
      </c>
      <c r="BB96" s="84">
        <f t="shared" si="60"/>
        <v>0</v>
      </c>
      <c r="BC96" s="84">
        <f t="shared" si="60"/>
        <v>0</v>
      </c>
      <c r="BD96" s="84">
        <f t="shared" si="60"/>
        <v>0</v>
      </c>
      <c r="BE96" s="84">
        <f t="shared" si="60"/>
        <v>0</v>
      </c>
      <c r="BF96" s="84">
        <f t="shared" si="60"/>
        <v>0</v>
      </c>
      <c r="BG96" s="84">
        <f t="shared" si="60"/>
        <v>0</v>
      </c>
      <c r="BH96" s="84">
        <f t="shared" si="60"/>
        <v>0</v>
      </c>
      <c r="BI96" s="84">
        <f t="shared" ref="BI96:BZ96" si="61">+IF((W96&gt;W94),111,0)</f>
        <v>0</v>
      </c>
      <c r="BJ96" s="84">
        <f t="shared" si="61"/>
        <v>0</v>
      </c>
      <c r="BK96" s="84">
        <f t="shared" si="61"/>
        <v>0</v>
      </c>
      <c r="BL96" s="84">
        <f t="shared" si="61"/>
        <v>0</v>
      </c>
      <c r="BM96" s="84">
        <f t="shared" si="61"/>
        <v>0</v>
      </c>
      <c r="BN96" s="84">
        <f t="shared" si="61"/>
        <v>0</v>
      </c>
      <c r="BO96" s="84">
        <f t="shared" si="61"/>
        <v>0</v>
      </c>
      <c r="BP96" s="84">
        <f t="shared" si="61"/>
        <v>0</v>
      </c>
      <c r="BQ96" s="84">
        <f t="shared" si="61"/>
        <v>0</v>
      </c>
      <c r="BR96" s="84">
        <f t="shared" si="61"/>
        <v>0</v>
      </c>
      <c r="BS96" s="84">
        <f t="shared" si="61"/>
        <v>0</v>
      </c>
      <c r="BT96" s="84">
        <f t="shared" si="61"/>
        <v>0</v>
      </c>
      <c r="BU96" s="84">
        <f t="shared" si="61"/>
        <v>0</v>
      </c>
      <c r="BV96" s="84">
        <f t="shared" si="61"/>
        <v>0</v>
      </c>
      <c r="BW96" s="84">
        <f t="shared" si="61"/>
        <v>0</v>
      </c>
      <c r="BX96" s="84">
        <f t="shared" si="61"/>
        <v>0</v>
      </c>
      <c r="BY96" s="84">
        <f t="shared" si="61"/>
        <v>0</v>
      </c>
      <c r="BZ96" s="312">
        <f t="shared" si="61"/>
        <v>0</v>
      </c>
      <c r="CA96" s="84">
        <f>SUM(D96:AN96)-'E1'!Y96-'E2'!P96-'E2'!X96-'E2'!Z96*2</f>
        <v>0</v>
      </c>
      <c r="CC96" s="84">
        <f>+IF((D96&gt;'A4'!D132),111,0)</f>
        <v>0</v>
      </c>
      <c r="CD96" s="84">
        <f>+IF((E96&gt;'A4'!E132),111,0)</f>
        <v>0</v>
      </c>
      <c r="CE96" s="84">
        <f>+IF((F96&gt;'A4'!F132),111,0)</f>
        <v>0</v>
      </c>
      <c r="CF96" s="84">
        <f>+IF((G96&gt;'A4'!G132),111,0)</f>
        <v>0</v>
      </c>
      <c r="CG96" s="84">
        <f>+IF((H96&gt;'A4'!H132),111,0)</f>
        <v>0</v>
      </c>
      <c r="CH96" s="84">
        <f>+IF((I96&gt;'A4'!I132),111,0)</f>
        <v>0</v>
      </c>
      <c r="CI96" s="84">
        <f>+IF((J96&gt;'A4'!J132),111,0)</f>
        <v>0</v>
      </c>
      <c r="CJ96" s="84">
        <f>+IF((K96&gt;'A4'!K132),111,0)</f>
        <v>0</v>
      </c>
      <c r="CK96" s="84">
        <f>+IF((L96&gt;'A4'!L132),111,0)</f>
        <v>0</v>
      </c>
      <c r="CL96" s="84">
        <f>+IF((M96&gt;'A4'!M132),111,0)</f>
        <v>0</v>
      </c>
      <c r="CM96" s="84">
        <f>+IF((N96&gt;'A4'!N132),111,0)</f>
        <v>0</v>
      </c>
      <c r="CN96" s="84">
        <f>+IF((O96&gt;'A4'!O132),111,0)</f>
        <v>0</v>
      </c>
      <c r="CO96" s="84">
        <f>+IF((P96&gt;'A4'!P132),111,0)</f>
        <v>0</v>
      </c>
      <c r="CP96" s="84">
        <f>+IF((Q96&gt;'A4'!Q132),111,0)</f>
        <v>0</v>
      </c>
      <c r="CQ96" s="84">
        <f>+IF((R96&gt;'A4'!R132),111,0)</f>
        <v>0</v>
      </c>
      <c r="CR96" s="84">
        <f>+IF((S96&gt;'A4'!S132),111,0)</f>
        <v>0</v>
      </c>
      <c r="CS96" s="84">
        <f>+IF((T96&gt;'A4'!T132),111,0)</f>
        <v>0</v>
      </c>
      <c r="CT96" s="84">
        <f>+IF((U96&gt;'A4'!U132),111,0)</f>
        <v>0</v>
      </c>
      <c r="CU96" s="84">
        <f>+IF((V96&gt;'A4'!V132),111,0)</f>
        <v>0</v>
      </c>
      <c r="CV96" s="84">
        <f>+IF((W96&gt;'A4'!W132),111,0)</f>
        <v>0</v>
      </c>
      <c r="CW96" s="84">
        <f>+IF((X96&gt;'A4'!X132),111,0)</f>
        <v>0</v>
      </c>
      <c r="CX96" s="84">
        <f>+IF((Y96&gt;'A4'!Y132),111,0)</f>
        <v>0</v>
      </c>
      <c r="CY96" s="84">
        <f>+IF((Z96&gt;'A4'!Z132),111,0)</f>
        <v>0</v>
      </c>
      <c r="CZ96" s="84">
        <f>+IF((AA96&gt;'A4'!AA132),111,0)</f>
        <v>0</v>
      </c>
      <c r="DA96" s="84">
        <f>+IF((AB96&gt;'A4'!AB132),111,0)</f>
        <v>0</v>
      </c>
      <c r="DB96" s="84">
        <f>+IF((AC96&gt;'A4'!AC132),111,0)</f>
        <v>0</v>
      </c>
      <c r="DC96" s="84">
        <f>+IF((AD96&gt;'A4'!AD132),111,0)</f>
        <v>0</v>
      </c>
      <c r="DD96" s="84">
        <f>+IF((AE96&gt;'A4'!AE132),111,0)</f>
        <v>0</v>
      </c>
      <c r="DE96" s="84">
        <f>+IF((AF96&gt;'A4'!AF132),111,0)</f>
        <v>0</v>
      </c>
      <c r="DF96" s="84">
        <f>+IF((AG96&gt;'A4'!AG132),111,0)</f>
        <v>0</v>
      </c>
      <c r="DG96" s="84">
        <f>+IF((AH96&gt;'A4'!AH132),111,0)</f>
        <v>0</v>
      </c>
      <c r="DH96" s="84">
        <f>+IF((AI96&gt;'A4'!AI132),111,0)</f>
        <v>0</v>
      </c>
      <c r="DI96" s="84">
        <f>+IF((AJ96&gt;'A4'!AJ132),111,0)</f>
        <v>0</v>
      </c>
      <c r="DJ96" s="84">
        <f>+IF((AK96&gt;'A4'!AK132),111,0)</f>
        <v>0</v>
      </c>
      <c r="DK96" s="84">
        <f>+IF((AL96&gt;'A4'!AL132),111,0)</f>
        <v>0</v>
      </c>
      <c r="DL96" s="84">
        <f>+IF((AM96&gt;'A4'!AM132),111,0)</f>
        <v>0</v>
      </c>
    </row>
    <row r="97" spans="2:116" s="40" customFormat="1" ht="30" customHeight="1">
      <c r="B97" s="498"/>
      <c r="C97" s="202" t="s">
        <v>19</v>
      </c>
      <c r="D97" s="403">
        <f t="shared" ref="D97:AK97" si="62">+SUM(D94,D81)</f>
        <v>0</v>
      </c>
      <c r="E97" s="403">
        <f t="shared" si="62"/>
        <v>0</v>
      </c>
      <c r="F97" s="403">
        <f t="shared" si="62"/>
        <v>0</v>
      </c>
      <c r="G97" s="403">
        <f t="shared" si="62"/>
        <v>0</v>
      </c>
      <c r="H97" s="403">
        <f t="shared" si="62"/>
        <v>0</v>
      </c>
      <c r="I97" s="403">
        <f t="shared" si="62"/>
        <v>0</v>
      </c>
      <c r="J97" s="403">
        <f t="shared" si="62"/>
        <v>0</v>
      </c>
      <c r="K97" s="403">
        <f t="shared" si="62"/>
        <v>0</v>
      </c>
      <c r="L97" s="403">
        <f t="shared" si="62"/>
        <v>0</v>
      </c>
      <c r="M97" s="403">
        <f t="shared" si="62"/>
        <v>0</v>
      </c>
      <c r="N97" s="403">
        <f t="shared" si="62"/>
        <v>0</v>
      </c>
      <c r="O97" s="403">
        <f t="shared" si="62"/>
        <v>0</v>
      </c>
      <c r="P97" s="403">
        <f t="shared" si="62"/>
        <v>0</v>
      </c>
      <c r="Q97" s="403">
        <f t="shared" si="62"/>
        <v>0</v>
      </c>
      <c r="R97" s="403">
        <f t="shared" si="62"/>
        <v>0</v>
      </c>
      <c r="S97" s="403">
        <f t="shared" si="62"/>
        <v>0</v>
      </c>
      <c r="T97" s="403">
        <f t="shared" si="62"/>
        <v>0</v>
      </c>
      <c r="U97" s="403">
        <f t="shared" si="62"/>
        <v>0</v>
      </c>
      <c r="V97" s="403">
        <f t="shared" si="62"/>
        <v>0</v>
      </c>
      <c r="W97" s="403">
        <f t="shared" si="62"/>
        <v>0</v>
      </c>
      <c r="X97" s="403">
        <f t="shared" si="62"/>
        <v>0</v>
      </c>
      <c r="Y97" s="403">
        <f t="shared" si="62"/>
        <v>0</v>
      </c>
      <c r="Z97" s="403">
        <f t="shared" si="62"/>
        <v>0</v>
      </c>
      <c r="AA97" s="403">
        <f t="shared" si="62"/>
        <v>0</v>
      </c>
      <c r="AB97" s="403">
        <f t="shared" si="62"/>
        <v>0</v>
      </c>
      <c r="AC97" s="403">
        <f t="shared" si="62"/>
        <v>0</v>
      </c>
      <c r="AD97" s="403">
        <f t="shared" si="62"/>
        <v>0</v>
      </c>
      <c r="AE97" s="403">
        <f t="shared" si="62"/>
        <v>0</v>
      </c>
      <c r="AF97" s="403">
        <f t="shared" si="62"/>
        <v>0</v>
      </c>
      <c r="AG97" s="403">
        <f t="shared" si="62"/>
        <v>0</v>
      </c>
      <c r="AH97" s="403">
        <f t="shared" si="62"/>
        <v>0</v>
      </c>
      <c r="AI97" s="403">
        <f t="shared" si="62"/>
        <v>0</v>
      </c>
      <c r="AJ97" s="403">
        <f t="shared" si="62"/>
        <v>0</v>
      </c>
      <c r="AK97" s="403">
        <f t="shared" si="62"/>
        <v>0</v>
      </c>
      <c r="AL97" s="403">
        <f>+SUM(AL94,AL81)</f>
        <v>0</v>
      </c>
      <c r="AM97" s="404">
        <f>+SUM(AM94,AM81)</f>
        <v>0</v>
      </c>
      <c r="AN97" s="361"/>
      <c r="AP97" s="75">
        <f t="shared" ref="AP97:BH97" si="63">+D97-D94-D81</f>
        <v>0</v>
      </c>
      <c r="AQ97" s="75">
        <f t="shared" si="63"/>
        <v>0</v>
      </c>
      <c r="AR97" s="75">
        <f t="shared" si="63"/>
        <v>0</v>
      </c>
      <c r="AS97" s="75">
        <f t="shared" si="63"/>
        <v>0</v>
      </c>
      <c r="AT97" s="75">
        <f t="shared" si="63"/>
        <v>0</v>
      </c>
      <c r="AU97" s="75">
        <f t="shared" si="63"/>
        <v>0</v>
      </c>
      <c r="AV97" s="75">
        <f t="shared" si="63"/>
        <v>0</v>
      </c>
      <c r="AW97" s="75">
        <f t="shared" si="63"/>
        <v>0</v>
      </c>
      <c r="AX97" s="75">
        <f t="shared" si="63"/>
        <v>0</v>
      </c>
      <c r="AY97" s="75">
        <f t="shared" si="63"/>
        <v>0</v>
      </c>
      <c r="AZ97" s="75">
        <f t="shared" si="63"/>
        <v>0</v>
      </c>
      <c r="BA97" s="75">
        <f t="shared" si="63"/>
        <v>0</v>
      </c>
      <c r="BB97" s="75">
        <f t="shared" si="63"/>
        <v>0</v>
      </c>
      <c r="BC97" s="75">
        <f t="shared" si="63"/>
        <v>0</v>
      </c>
      <c r="BD97" s="75">
        <f t="shared" si="63"/>
        <v>0</v>
      </c>
      <c r="BE97" s="75">
        <f t="shared" si="63"/>
        <v>0</v>
      </c>
      <c r="BF97" s="75">
        <f t="shared" si="63"/>
        <v>0</v>
      </c>
      <c r="BG97" s="75">
        <f t="shared" si="63"/>
        <v>0</v>
      </c>
      <c r="BH97" s="75">
        <f t="shared" si="63"/>
        <v>0</v>
      </c>
      <c r="BI97" s="75">
        <f t="shared" ref="BI97:BY97" si="64">+W97-W94-W81</f>
        <v>0</v>
      </c>
      <c r="BJ97" s="75">
        <f t="shared" si="64"/>
        <v>0</v>
      </c>
      <c r="BK97" s="75">
        <f t="shared" si="64"/>
        <v>0</v>
      </c>
      <c r="BL97" s="75">
        <f t="shared" si="64"/>
        <v>0</v>
      </c>
      <c r="BM97" s="75">
        <f t="shared" si="64"/>
        <v>0</v>
      </c>
      <c r="BN97" s="75">
        <f t="shared" si="64"/>
        <v>0</v>
      </c>
      <c r="BO97" s="75">
        <f t="shared" si="64"/>
        <v>0</v>
      </c>
      <c r="BP97" s="75">
        <f t="shared" si="64"/>
        <v>0</v>
      </c>
      <c r="BQ97" s="75">
        <f t="shared" si="64"/>
        <v>0</v>
      </c>
      <c r="BR97" s="75">
        <f t="shared" si="64"/>
        <v>0</v>
      </c>
      <c r="BS97" s="75">
        <f t="shared" si="64"/>
        <v>0</v>
      </c>
      <c r="BT97" s="75">
        <f t="shared" si="64"/>
        <v>0</v>
      </c>
      <c r="BU97" s="75">
        <f t="shared" si="64"/>
        <v>0</v>
      </c>
      <c r="BV97" s="75">
        <f t="shared" si="64"/>
        <v>0</v>
      </c>
      <c r="BW97" s="75">
        <f t="shared" si="64"/>
        <v>0</v>
      </c>
      <c r="BX97" s="75">
        <f t="shared" si="64"/>
        <v>0</v>
      </c>
      <c r="BY97" s="75">
        <f t="shared" si="64"/>
        <v>0</v>
      </c>
      <c r="BZ97" s="110"/>
      <c r="CA97" s="253">
        <f>SUM(D97:AN97)-'E1'!Y97-'E2'!P97-'E2'!X97-'E2'!Z97*2</f>
        <v>0</v>
      </c>
      <c r="CC97" s="75">
        <f>+IF((D97&gt;'A4'!D133),111,0)</f>
        <v>0</v>
      </c>
      <c r="CD97" s="75">
        <f>+IF((E97&gt;'A4'!E133),111,0)</f>
        <v>0</v>
      </c>
      <c r="CE97" s="75">
        <f>+IF((F97&gt;'A4'!F133),111,0)</f>
        <v>0</v>
      </c>
      <c r="CF97" s="75">
        <f>+IF((G97&gt;'A4'!G133),111,0)</f>
        <v>0</v>
      </c>
      <c r="CG97" s="75">
        <f>+IF((H97&gt;'A4'!H133),111,0)</f>
        <v>0</v>
      </c>
      <c r="CH97" s="75">
        <f>+IF((I97&gt;'A4'!I133),111,0)</f>
        <v>0</v>
      </c>
      <c r="CI97" s="75">
        <f>+IF((J97&gt;'A4'!J133),111,0)</f>
        <v>0</v>
      </c>
      <c r="CJ97" s="75">
        <f>+IF((K97&gt;'A4'!K133),111,0)</f>
        <v>0</v>
      </c>
      <c r="CK97" s="75">
        <f>+IF((L97&gt;'A4'!L133),111,0)</f>
        <v>0</v>
      </c>
      <c r="CL97" s="75">
        <f>+IF((M97&gt;'A4'!M133),111,0)</f>
        <v>0</v>
      </c>
      <c r="CM97" s="75">
        <f>+IF((N97&gt;'A4'!N133),111,0)</f>
        <v>0</v>
      </c>
      <c r="CN97" s="75">
        <f>+IF((O97&gt;'A4'!O133),111,0)</f>
        <v>0</v>
      </c>
      <c r="CO97" s="75">
        <f>+IF((P97&gt;'A4'!P133),111,0)</f>
        <v>0</v>
      </c>
      <c r="CP97" s="75">
        <f>+IF((Q97&gt;'A4'!Q133),111,0)</f>
        <v>0</v>
      </c>
      <c r="CQ97" s="75">
        <f>+IF((R97&gt;'A4'!R133),111,0)</f>
        <v>0</v>
      </c>
      <c r="CR97" s="75">
        <f>+IF((S97&gt;'A4'!S133),111,0)</f>
        <v>0</v>
      </c>
      <c r="CS97" s="75">
        <f>+IF((T97&gt;'A4'!T133),111,0)</f>
        <v>0</v>
      </c>
      <c r="CT97" s="75">
        <f>+IF((U97&gt;'A4'!U133),111,0)</f>
        <v>0</v>
      </c>
      <c r="CU97" s="75">
        <f>+IF((V97&gt;'A4'!V133),111,0)</f>
        <v>0</v>
      </c>
      <c r="CV97" s="75">
        <f>+IF((W97&gt;'A4'!W133),111,0)</f>
        <v>0</v>
      </c>
      <c r="CW97" s="75">
        <f>+IF((X97&gt;'A4'!X133),111,0)</f>
        <v>0</v>
      </c>
      <c r="CX97" s="75">
        <f>+IF((Y97&gt;'A4'!Y133),111,0)</f>
        <v>0</v>
      </c>
      <c r="CY97" s="75">
        <f>+IF((Z97&gt;'A4'!Z133),111,0)</f>
        <v>0</v>
      </c>
      <c r="CZ97" s="75">
        <f>+IF((AA97&gt;'A4'!AA133),111,0)</f>
        <v>0</v>
      </c>
      <c r="DA97" s="75">
        <f>+IF((AB97&gt;'A4'!AB133),111,0)</f>
        <v>0</v>
      </c>
      <c r="DB97" s="75">
        <f>+IF((AC97&gt;'A4'!AC133),111,0)</f>
        <v>0</v>
      </c>
      <c r="DC97" s="75">
        <f>+IF((AD97&gt;'A4'!AD133),111,0)</f>
        <v>0</v>
      </c>
      <c r="DD97" s="75">
        <f>+IF((AE97&gt;'A4'!AE133),111,0)</f>
        <v>0</v>
      </c>
      <c r="DE97" s="75">
        <f>+IF((AF97&gt;'A4'!AF133),111,0)</f>
        <v>0</v>
      </c>
      <c r="DF97" s="75">
        <f>+IF((AG97&gt;'A4'!AG133),111,0)</f>
        <v>0</v>
      </c>
      <c r="DG97" s="75">
        <f>+IF((AH97&gt;'A4'!AH133),111,0)</f>
        <v>0</v>
      </c>
      <c r="DH97" s="75">
        <f>+IF((AI97&gt;'A4'!AI133),111,0)</f>
        <v>0</v>
      </c>
      <c r="DI97" s="75">
        <f>+IF((AJ97&gt;'A4'!AJ133),111,0)</f>
        <v>0</v>
      </c>
      <c r="DJ97" s="75">
        <f>+IF((AK97&gt;'A4'!AK133),111,0)</f>
        <v>0</v>
      </c>
      <c r="DK97" s="75">
        <f>+IF((AL97&gt;'A4'!AL133),111,0)</f>
        <v>0</v>
      </c>
      <c r="DL97" s="75">
        <f>+IF((AM97&gt;'A4'!AM133),111,0)</f>
        <v>0</v>
      </c>
    </row>
    <row r="98" spans="2:116" s="40" customFormat="1" ht="30" customHeight="1">
      <c r="B98" s="450"/>
      <c r="C98" s="202" t="s">
        <v>20</v>
      </c>
      <c r="D98" s="335">
        <f>SUM(D19,D32,D50,D67,D81,D94)</f>
        <v>0</v>
      </c>
      <c r="E98" s="335">
        <f t="shared" ref="E98:AM98" si="65">SUM(E19,E32,E50,E67,E81,E94)</f>
        <v>0</v>
      </c>
      <c r="F98" s="335">
        <f t="shared" si="65"/>
        <v>0</v>
      </c>
      <c r="G98" s="335">
        <f t="shared" si="65"/>
        <v>0</v>
      </c>
      <c r="H98" s="335">
        <f t="shared" si="65"/>
        <v>0</v>
      </c>
      <c r="I98" s="335">
        <f t="shared" si="65"/>
        <v>0</v>
      </c>
      <c r="J98" s="335">
        <f t="shared" si="65"/>
        <v>0</v>
      </c>
      <c r="K98" s="335">
        <f t="shared" si="65"/>
        <v>0</v>
      </c>
      <c r="L98" s="335">
        <f t="shared" si="65"/>
        <v>0</v>
      </c>
      <c r="M98" s="335">
        <f t="shared" si="65"/>
        <v>0</v>
      </c>
      <c r="N98" s="335">
        <f t="shared" si="65"/>
        <v>0</v>
      </c>
      <c r="O98" s="335">
        <f t="shared" si="65"/>
        <v>0</v>
      </c>
      <c r="P98" s="335">
        <f t="shared" si="65"/>
        <v>0</v>
      </c>
      <c r="Q98" s="335">
        <f t="shared" si="65"/>
        <v>0</v>
      </c>
      <c r="R98" s="335">
        <f t="shared" si="65"/>
        <v>0</v>
      </c>
      <c r="S98" s="335">
        <f t="shared" si="65"/>
        <v>0</v>
      </c>
      <c r="T98" s="335">
        <f t="shared" si="65"/>
        <v>0</v>
      </c>
      <c r="U98" s="335">
        <f t="shared" si="65"/>
        <v>0</v>
      </c>
      <c r="V98" s="335">
        <f t="shared" si="65"/>
        <v>0</v>
      </c>
      <c r="W98" s="335">
        <f t="shared" si="65"/>
        <v>0</v>
      </c>
      <c r="X98" s="335">
        <f t="shared" si="65"/>
        <v>0</v>
      </c>
      <c r="Y98" s="335">
        <f t="shared" si="65"/>
        <v>0</v>
      </c>
      <c r="Z98" s="335">
        <f t="shared" si="65"/>
        <v>0</v>
      </c>
      <c r="AA98" s="335">
        <f t="shared" si="65"/>
        <v>0</v>
      </c>
      <c r="AB98" s="335">
        <f t="shared" si="65"/>
        <v>0</v>
      </c>
      <c r="AC98" s="335">
        <f t="shared" si="65"/>
        <v>0</v>
      </c>
      <c r="AD98" s="335">
        <f t="shared" si="65"/>
        <v>0</v>
      </c>
      <c r="AE98" s="335">
        <f t="shared" si="65"/>
        <v>0</v>
      </c>
      <c r="AF98" s="335">
        <f t="shared" si="65"/>
        <v>0</v>
      </c>
      <c r="AG98" s="335">
        <f t="shared" si="65"/>
        <v>0</v>
      </c>
      <c r="AH98" s="335">
        <f t="shared" si="65"/>
        <v>0</v>
      </c>
      <c r="AI98" s="335">
        <f t="shared" si="65"/>
        <v>0</v>
      </c>
      <c r="AJ98" s="335">
        <f t="shared" si="65"/>
        <v>0</v>
      </c>
      <c r="AK98" s="335">
        <f t="shared" si="65"/>
        <v>0</v>
      </c>
      <c r="AL98" s="335">
        <f t="shared" si="65"/>
        <v>0</v>
      </c>
      <c r="AM98" s="346">
        <f t="shared" si="65"/>
        <v>0</v>
      </c>
      <c r="AN98" s="361"/>
      <c r="AP98" s="75">
        <f t="shared" ref="AP98:AY100" si="66">+D98-(D19+D32+D50+D67+D81+D94)</f>
        <v>0</v>
      </c>
      <c r="AQ98" s="75">
        <f t="shared" si="66"/>
        <v>0</v>
      </c>
      <c r="AR98" s="75">
        <f t="shared" si="66"/>
        <v>0</v>
      </c>
      <c r="AS98" s="75">
        <f t="shared" si="66"/>
        <v>0</v>
      </c>
      <c r="AT98" s="75">
        <f t="shared" si="66"/>
        <v>0</v>
      </c>
      <c r="AU98" s="75">
        <f t="shared" si="66"/>
        <v>0</v>
      </c>
      <c r="AV98" s="75">
        <f t="shared" si="66"/>
        <v>0</v>
      </c>
      <c r="AW98" s="75">
        <f t="shared" si="66"/>
        <v>0</v>
      </c>
      <c r="AX98" s="75">
        <f t="shared" si="66"/>
        <v>0</v>
      </c>
      <c r="AY98" s="75">
        <f t="shared" si="66"/>
        <v>0</v>
      </c>
      <c r="AZ98" s="75">
        <f t="shared" ref="AZ98:BH100" si="67">+N98-(N19+N32+N50+N67+N81+N94)</f>
        <v>0</v>
      </c>
      <c r="BA98" s="75">
        <f t="shared" si="67"/>
        <v>0</v>
      </c>
      <c r="BB98" s="75">
        <f t="shared" si="67"/>
        <v>0</v>
      </c>
      <c r="BC98" s="75">
        <f t="shared" si="67"/>
        <v>0</v>
      </c>
      <c r="BD98" s="75">
        <f t="shared" si="67"/>
        <v>0</v>
      </c>
      <c r="BE98" s="75">
        <f t="shared" si="67"/>
        <v>0</v>
      </c>
      <c r="BF98" s="75">
        <f t="shared" si="67"/>
        <v>0</v>
      </c>
      <c r="BG98" s="75">
        <f t="shared" si="67"/>
        <v>0</v>
      </c>
      <c r="BH98" s="75">
        <f t="shared" si="67"/>
        <v>0</v>
      </c>
      <c r="BI98" s="75">
        <f t="shared" ref="BI98:BQ100" si="68">+W98-(W19+W32+W50+W67+W81+W94)</f>
        <v>0</v>
      </c>
      <c r="BJ98" s="75">
        <f t="shared" si="68"/>
        <v>0</v>
      </c>
      <c r="BK98" s="75">
        <f t="shared" si="68"/>
        <v>0</v>
      </c>
      <c r="BL98" s="75">
        <f t="shared" si="68"/>
        <v>0</v>
      </c>
      <c r="BM98" s="75">
        <f t="shared" si="68"/>
        <v>0</v>
      </c>
      <c r="BN98" s="75">
        <f t="shared" si="68"/>
        <v>0</v>
      </c>
      <c r="BO98" s="75">
        <f t="shared" si="68"/>
        <v>0</v>
      </c>
      <c r="BP98" s="75">
        <f t="shared" si="68"/>
        <v>0</v>
      </c>
      <c r="BQ98" s="75">
        <f t="shared" si="68"/>
        <v>0</v>
      </c>
      <c r="BR98" s="75">
        <f t="shared" ref="BR98:BY100" si="69">+AF98-(AF19+AF32+AF50+AF67+AF81+AF94)</f>
        <v>0</v>
      </c>
      <c r="BS98" s="75">
        <f t="shared" si="69"/>
        <v>0</v>
      </c>
      <c r="BT98" s="75">
        <f t="shared" si="69"/>
        <v>0</v>
      </c>
      <c r="BU98" s="75">
        <f t="shared" si="69"/>
        <v>0</v>
      </c>
      <c r="BV98" s="75">
        <f t="shared" si="69"/>
        <v>0</v>
      </c>
      <c r="BW98" s="75">
        <f t="shared" si="69"/>
        <v>0</v>
      </c>
      <c r="BX98" s="75">
        <f t="shared" si="69"/>
        <v>0</v>
      </c>
      <c r="BY98" s="75">
        <f t="shared" si="69"/>
        <v>0</v>
      </c>
      <c r="BZ98" s="110"/>
      <c r="CA98" s="253">
        <f>SUM(D98:AN98)-'E1'!Y98-'E2'!P99-'E2'!X99-'E2'!Z99*2</f>
        <v>0</v>
      </c>
      <c r="CC98" s="75">
        <f>+IF((D98&gt;'A4'!D134),111,0)</f>
        <v>0</v>
      </c>
      <c r="CD98" s="75">
        <f>+IF((E98&gt;'A4'!E134),111,0)</f>
        <v>0</v>
      </c>
      <c r="CE98" s="75">
        <f>+IF((F98&gt;'A4'!F134),111,0)</f>
        <v>0</v>
      </c>
      <c r="CF98" s="75">
        <f>+IF((G98&gt;'A4'!G134),111,0)</f>
        <v>0</v>
      </c>
      <c r="CG98" s="75">
        <f>+IF((H98&gt;'A4'!H134),111,0)</f>
        <v>0</v>
      </c>
      <c r="CH98" s="75">
        <f>+IF((I98&gt;'A4'!I134),111,0)</f>
        <v>0</v>
      </c>
      <c r="CI98" s="75">
        <f>+IF((J98&gt;'A4'!J134),111,0)</f>
        <v>0</v>
      </c>
      <c r="CJ98" s="75">
        <f>+IF((K98&gt;'A4'!K134),111,0)</f>
        <v>0</v>
      </c>
      <c r="CK98" s="75">
        <f>+IF((L98&gt;'A4'!L134),111,0)</f>
        <v>0</v>
      </c>
      <c r="CL98" s="75">
        <f>+IF((M98&gt;'A4'!M134),111,0)</f>
        <v>0</v>
      </c>
      <c r="CM98" s="75">
        <f>+IF((N98&gt;'A4'!N134),111,0)</f>
        <v>0</v>
      </c>
      <c r="CN98" s="75">
        <f>+IF((O98&gt;'A4'!O134),111,0)</f>
        <v>0</v>
      </c>
      <c r="CO98" s="75">
        <f>+IF((P98&gt;'A4'!P134),111,0)</f>
        <v>0</v>
      </c>
      <c r="CP98" s="75">
        <f>+IF((Q98&gt;'A4'!Q134),111,0)</f>
        <v>0</v>
      </c>
      <c r="CQ98" s="75">
        <f>+IF((R98&gt;'A4'!R134),111,0)</f>
        <v>0</v>
      </c>
      <c r="CR98" s="75">
        <f>+IF((S98&gt;'A4'!S134),111,0)</f>
        <v>0</v>
      </c>
      <c r="CS98" s="75">
        <f>+IF((T98&gt;'A4'!T134),111,0)</f>
        <v>0</v>
      </c>
      <c r="CT98" s="75">
        <f>+IF((U98&gt;'A4'!U134),111,0)</f>
        <v>0</v>
      </c>
      <c r="CU98" s="75">
        <f>+IF((V98&gt;'A4'!V134),111,0)</f>
        <v>0</v>
      </c>
      <c r="CV98" s="75">
        <f>+IF((W98&gt;'A4'!W134),111,0)</f>
        <v>0</v>
      </c>
      <c r="CW98" s="75">
        <f>+IF((X98&gt;'A4'!X134),111,0)</f>
        <v>0</v>
      </c>
      <c r="CX98" s="75">
        <f>+IF((Y98&gt;'A4'!Y134),111,0)</f>
        <v>0</v>
      </c>
      <c r="CY98" s="75">
        <f>+IF((Z98&gt;'A4'!Z134),111,0)</f>
        <v>0</v>
      </c>
      <c r="CZ98" s="75">
        <f>+IF((AA98&gt;'A4'!AA134),111,0)</f>
        <v>0</v>
      </c>
      <c r="DA98" s="75">
        <f>+IF((AB98&gt;'A4'!AB134),111,0)</f>
        <v>0</v>
      </c>
      <c r="DB98" s="75">
        <f>+IF((AC98&gt;'A4'!AC134),111,0)</f>
        <v>0</v>
      </c>
      <c r="DC98" s="75">
        <f>+IF((AD98&gt;'A4'!AD134),111,0)</f>
        <v>0</v>
      </c>
      <c r="DD98" s="75">
        <f>+IF((AE98&gt;'A4'!AE134),111,0)</f>
        <v>0</v>
      </c>
      <c r="DE98" s="75">
        <f>+IF((AF98&gt;'A4'!AF134),111,0)</f>
        <v>0</v>
      </c>
      <c r="DF98" s="75">
        <f>+IF((AG98&gt;'A4'!AG134),111,0)</f>
        <v>0</v>
      </c>
      <c r="DG98" s="75">
        <f>+IF((AH98&gt;'A4'!AH134),111,0)</f>
        <v>0</v>
      </c>
      <c r="DH98" s="75">
        <f>+IF((AI98&gt;'A4'!AI134),111,0)</f>
        <v>0</v>
      </c>
      <c r="DI98" s="75">
        <f>+IF((AJ98&gt;'A4'!AJ134),111,0)</f>
        <v>0</v>
      </c>
      <c r="DJ98" s="75">
        <f>+IF((AK98&gt;'A4'!AK134),111,0)</f>
        <v>0</v>
      </c>
      <c r="DK98" s="75">
        <f>+IF((AL98&gt;'A4'!AL134),111,0)</f>
        <v>0</v>
      </c>
      <c r="DL98" s="75">
        <f>+IF((AM98&gt;'A4'!AM134),111,0)</f>
        <v>0</v>
      </c>
    </row>
    <row r="99" spans="2:116" s="88" customFormat="1" ht="17.100000000000001" customHeight="1">
      <c r="B99" s="316"/>
      <c r="C99" s="317" t="s">
        <v>174</v>
      </c>
      <c r="D99" s="326">
        <f>+D20+D33+D51+D68+D82+D95</f>
        <v>0</v>
      </c>
      <c r="E99" s="326">
        <f t="shared" ref="E99:AN99" si="70">+E20+E33+E51+E68+E82+E95</f>
        <v>0</v>
      </c>
      <c r="F99" s="326">
        <f t="shared" si="70"/>
        <v>0</v>
      </c>
      <c r="G99" s="326">
        <f t="shared" si="70"/>
        <v>0</v>
      </c>
      <c r="H99" s="326">
        <f t="shared" si="70"/>
        <v>0</v>
      </c>
      <c r="I99" s="326">
        <f t="shared" si="70"/>
        <v>0</v>
      </c>
      <c r="J99" s="326">
        <f t="shared" si="70"/>
        <v>0</v>
      </c>
      <c r="K99" s="326">
        <f t="shared" si="70"/>
        <v>0</v>
      </c>
      <c r="L99" s="326">
        <f t="shared" si="70"/>
        <v>0</v>
      </c>
      <c r="M99" s="326">
        <f t="shared" si="70"/>
        <v>0</v>
      </c>
      <c r="N99" s="326">
        <f t="shared" si="70"/>
        <v>0</v>
      </c>
      <c r="O99" s="326">
        <f t="shared" si="70"/>
        <v>0</v>
      </c>
      <c r="P99" s="326">
        <f t="shared" si="70"/>
        <v>0</v>
      </c>
      <c r="Q99" s="326">
        <f t="shared" si="70"/>
        <v>0</v>
      </c>
      <c r="R99" s="326">
        <f t="shared" si="70"/>
        <v>0</v>
      </c>
      <c r="S99" s="326">
        <f t="shared" si="70"/>
        <v>0</v>
      </c>
      <c r="T99" s="326">
        <f t="shared" si="70"/>
        <v>0</v>
      </c>
      <c r="U99" s="326">
        <f t="shared" si="70"/>
        <v>0</v>
      </c>
      <c r="V99" s="326">
        <f t="shared" si="70"/>
        <v>0</v>
      </c>
      <c r="W99" s="326">
        <f t="shared" si="70"/>
        <v>0</v>
      </c>
      <c r="X99" s="326">
        <f t="shared" si="70"/>
        <v>0</v>
      </c>
      <c r="Y99" s="326">
        <f t="shared" si="70"/>
        <v>0</v>
      </c>
      <c r="Z99" s="326">
        <f t="shared" si="70"/>
        <v>0</v>
      </c>
      <c r="AA99" s="326">
        <f t="shared" si="70"/>
        <v>0</v>
      </c>
      <c r="AB99" s="326">
        <f t="shared" si="70"/>
        <v>0</v>
      </c>
      <c r="AC99" s="326">
        <f t="shared" si="70"/>
        <v>0</v>
      </c>
      <c r="AD99" s="326">
        <f t="shared" si="70"/>
        <v>0</v>
      </c>
      <c r="AE99" s="326">
        <f t="shared" si="70"/>
        <v>0</v>
      </c>
      <c r="AF99" s="326">
        <f t="shared" si="70"/>
        <v>0</v>
      </c>
      <c r="AG99" s="326">
        <f t="shared" si="70"/>
        <v>0</v>
      </c>
      <c r="AH99" s="326">
        <f t="shared" si="70"/>
        <v>0</v>
      </c>
      <c r="AI99" s="326">
        <f t="shared" si="70"/>
        <v>0</v>
      </c>
      <c r="AJ99" s="326">
        <f t="shared" si="70"/>
        <v>0</v>
      </c>
      <c r="AK99" s="326">
        <f t="shared" si="70"/>
        <v>0</v>
      </c>
      <c r="AL99" s="326">
        <f t="shared" si="70"/>
        <v>0</v>
      </c>
      <c r="AM99" s="342">
        <f t="shared" si="70"/>
        <v>0</v>
      </c>
      <c r="AN99" s="341">
        <f t="shared" si="70"/>
        <v>0</v>
      </c>
      <c r="AP99" s="84">
        <f t="shared" si="66"/>
        <v>0</v>
      </c>
      <c r="AQ99" s="84">
        <f t="shared" si="66"/>
        <v>0</v>
      </c>
      <c r="AR99" s="84">
        <f t="shared" si="66"/>
        <v>0</v>
      </c>
      <c r="AS99" s="84">
        <f t="shared" si="66"/>
        <v>0</v>
      </c>
      <c r="AT99" s="84">
        <f t="shared" si="66"/>
        <v>0</v>
      </c>
      <c r="AU99" s="84">
        <f t="shared" si="66"/>
        <v>0</v>
      </c>
      <c r="AV99" s="84">
        <f t="shared" si="66"/>
        <v>0</v>
      </c>
      <c r="AW99" s="84">
        <f t="shared" si="66"/>
        <v>0</v>
      </c>
      <c r="AX99" s="84">
        <f t="shared" si="66"/>
        <v>0</v>
      </c>
      <c r="AY99" s="84">
        <f t="shared" si="66"/>
        <v>0</v>
      </c>
      <c r="AZ99" s="84">
        <f t="shared" si="67"/>
        <v>0</v>
      </c>
      <c r="BA99" s="84">
        <f t="shared" si="67"/>
        <v>0</v>
      </c>
      <c r="BB99" s="84">
        <f t="shared" si="67"/>
        <v>0</v>
      </c>
      <c r="BC99" s="84">
        <f t="shared" si="67"/>
        <v>0</v>
      </c>
      <c r="BD99" s="84">
        <f t="shared" si="67"/>
        <v>0</v>
      </c>
      <c r="BE99" s="84">
        <f t="shared" si="67"/>
        <v>0</v>
      </c>
      <c r="BF99" s="84">
        <f t="shared" si="67"/>
        <v>0</v>
      </c>
      <c r="BG99" s="84">
        <f t="shared" si="67"/>
        <v>0</v>
      </c>
      <c r="BH99" s="84">
        <f t="shared" si="67"/>
        <v>0</v>
      </c>
      <c r="BI99" s="84">
        <f t="shared" si="68"/>
        <v>0</v>
      </c>
      <c r="BJ99" s="84">
        <f t="shared" si="68"/>
        <v>0</v>
      </c>
      <c r="BK99" s="84">
        <f t="shared" si="68"/>
        <v>0</v>
      </c>
      <c r="BL99" s="84">
        <f t="shared" si="68"/>
        <v>0</v>
      </c>
      <c r="BM99" s="84">
        <f t="shared" si="68"/>
        <v>0</v>
      </c>
      <c r="BN99" s="84">
        <f t="shared" si="68"/>
        <v>0</v>
      </c>
      <c r="BO99" s="84">
        <f t="shared" si="68"/>
        <v>0</v>
      </c>
      <c r="BP99" s="84">
        <f t="shared" si="68"/>
        <v>0</v>
      </c>
      <c r="BQ99" s="84">
        <f t="shared" si="68"/>
        <v>0</v>
      </c>
      <c r="BR99" s="84">
        <f t="shared" si="69"/>
        <v>0</v>
      </c>
      <c r="BS99" s="84">
        <f t="shared" si="69"/>
        <v>0</v>
      </c>
      <c r="BT99" s="84">
        <f t="shared" si="69"/>
        <v>0</v>
      </c>
      <c r="BU99" s="84">
        <f t="shared" si="69"/>
        <v>0</v>
      </c>
      <c r="BV99" s="84">
        <f t="shared" si="69"/>
        <v>0</v>
      </c>
      <c r="BW99" s="84">
        <f t="shared" si="69"/>
        <v>0</v>
      </c>
      <c r="BX99" s="84">
        <f t="shared" si="69"/>
        <v>0</v>
      </c>
      <c r="BY99" s="84">
        <f t="shared" si="69"/>
        <v>0</v>
      </c>
      <c r="BZ99" s="286"/>
      <c r="CA99" s="84">
        <f>SUM(D99:AN99)-'E1'!Y99-'E2'!P100-'E2'!X100-'E2'!Z100*2</f>
        <v>0</v>
      </c>
      <c r="CC99" s="84">
        <f>+IF((D99&gt;'A4'!D135),111,0)</f>
        <v>0</v>
      </c>
      <c r="CD99" s="84">
        <f>+IF((E99&gt;'A4'!E135),111,0)</f>
        <v>0</v>
      </c>
      <c r="CE99" s="84">
        <f>+IF((F99&gt;'A4'!F135),111,0)</f>
        <v>0</v>
      </c>
      <c r="CF99" s="84">
        <f>+IF((G99&gt;'A4'!G135),111,0)</f>
        <v>0</v>
      </c>
      <c r="CG99" s="84">
        <f>+IF((H99&gt;'A4'!H135),111,0)</f>
        <v>0</v>
      </c>
      <c r="CH99" s="84">
        <f>+IF((I99&gt;'A4'!I135),111,0)</f>
        <v>0</v>
      </c>
      <c r="CI99" s="84">
        <f>+IF((J99&gt;'A4'!J135),111,0)</f>
        <v>0</v>
      </c>
      <c r="CJ99" s="84">
        <f>+IF((K99&gt;'A4'!K135),111,0)</f>
        <v>0</v>
      </c>
      <c r="CK99" s="84">
        <f>+IF((L99&gt;'A4'!L135),111,0)</f>
        <v>0</v>
      </c>
      <c r="CL99" s="84">
        <f>+IF((M99&gt;'A4'!M135),111,0)</f>
        <v>0</v>
      </c>
      <c r="CM99" s="84">
        <f>+IF((N99&gt;'A4'!N135),111,0)</f>
        <v>0</v>
      </c>
      <c r="CN99" s="84">
        <f>+IF((O99&gt;'A4'!O135),111,0)</f>
        <v>0</v>
      </c>
      <c r="CO99" s="84">
        <f>+IF((P99&gt;'A4'!P135),111,0)</f>
        <v>0</v>
      </c>
      <c r="CP99" s="84">
        <f>+IF((Q99&gt;'A4'!Q135),111,0)</f>
        <v>0</v>
      </c>
      <c r="CQ99" s="84">
        <f>+IF((R99&gt;'A4'!R135),111,0)</f>
        <v>0</v>
      </c>
      <c r="CR99" s="84">
        <f>+IF((S99&gt;'A4'!S135),111,0)</f>
        <v>0</v>
      </c>
      <c r="CS99" s="84">
        <f>+IF((T99&gt;'A4'!T135),111,0)</f>
        <v>0</v>
      </c>
      <c r="CT99" s="84">
        <f>+IF((U99&gt;'A4'!U135),111,0)</f>
        <v>0</v>
      </c>
      <c r="CU99" s="84">
        <f>+IF((V99&gt;'A4'!V135),111,0)</f>
        <v>0</v>
      </c>
      <c r="CV99" s="84">
        <f>+IF((W99&gt;'A4'!W135),111,0)</f>
        <v>0</v>
      </c>
      <c r="CW99" s="84">
        <f>+IF((X99&gt;'A4'!X135),111,0)</f>
        <v>0</v>
      </c>
      <c r="CX99" s="84">
        <f>+IF((Y99&gt;'A4'!Y135),111,0)</f>
        <v>0</v>
      </c>
      <c r="CY99" s="84">
        <f>+IF((Z99&gt;'A4'!Z135),111,0)</f>
        <v>0</v>
      </c>
      <c r="CZ99" s="84">
        <f>+IF((AA99&gt;'A4'!AA135),111,0)</f>
        <v>0</v>
      </c>
      <c r="DA99" s="84">
        <f>+IF((AB99&gt;'A4'!AB135),111,0)</f>
        <v>0</v>
      </c>
      <c r="DB99" s="84">
        <f>+IF((AC99&gt;'A4'!AC135),111,0)</f>
        <v>0</v>
      </c>
      <c r="DC99" s="84">
        <f>+IF((AD99&gt;'A4'!AD135),111,0)</f>
        <v>0</v>
      </c>
      <c r="DD99" s="84">
        <f>+IF((AE99&gt;'A4'!AE135),111,0)</f>
        <v>0</v>
      </c>
      <c r="DE99" s="84">
        <f>+IF((AF99&gt;'A4'!AF135),111,0)</f>
        <v>0</v>
      </c>
      <c r="DF99" s="84">
        <f>+IF((AG99&gt;'A4'!AG135),111,0)</f>
        <v>0</v>
      </c>
      <c r="DG99" s="84">
        <f>+IF((AH99&gt;'A4'!AH135),111,0)</f>
        <v>0</v>
      </c>
      <c r="DH99" s="84">
        <f>+IF((AI99&gt;'A4'!AI135),111,0)</f>
        <v>0</v>
      </c>
      <c r="DI99" s="84">
        <f>+IF((AJ99&gt;'A4'!AJ135),111,0)</f>
        <v>0</v>
      </c>
      <c r="DJ99" s="84">
        <f>+IF((AK99&gt;'A4'!AK135),111,0)</f>
        <v>0</v>
      </c>
      <c r="DK99" s="84">
        <f>+IF((AL99&gt;'A4'!AL135),111,0)</f>
        <v>0</v>
      </c>
      <c r="DL99" s="84">
        <f>+IF((AM99&gt;'A4'!AM135),111,0)</f>
        <v>0</v>
      </c>
    </row>
    <row r="100" spans="2:116" s="88" customFormat="1" ht="17.100000000000001" customHeight="1">
      <c r="B100" s="316"/>
      <c r="C100" s="319" t="s">
        <v>175</v>
      </c>
      <c r="D100" s="326">
        <f>+D21+D34+D52+D69+D83+D96</f>
        <v>0</v>
      </c>
      <c r="E100" s="326">
        <f t="shared" ref="E100:AN100" si="71">+E21+E34+E52+E69+E83+E96</f>
        <v>0</v>
      </c>
      <c r="F100" s="326">
        <f t="shared" si="71"/>
        <v>0</v>
      </c>
      <c r="G100" s="326">
        <f t="shared" si="71"/>
        <v>0</v>
      </c>
      <c r="H100" s="326">
        <f t="shared" si="71"/>
        <v>0</v>
      </c>
      <c r="I100" s="326">
        <f t="shared" si="71"/>
        <v>0</v>
      </c>
      <c r="J100" s="326">
        <f t="shared" si="71"/>
        <v>0</v>
      </c>
      <c r="K100" s="326">
        <f t="shared" si="71"/>
        <v>0</v>
      </c>
      <c r="L100" s="326">
        <f t="shared" si="71"/>
        <v>0</v>
      </c>
      <c r="M100" s="326">
        <f t="shared" si="71"/>
        <v>0</v>
      </c>
      <c r="N100" s="326">
        <f t="shared" si="71"/>
        <v>0</v>
      </c>
      <c r="O100" s="326">
        <f t="shared" si="71"/>
        <v>0</v>
      </c>
      <c r="P100" s="326">
        <f t="shared" si="71"/>
        <v>0</v>
      </c>
      <c r="Q100" s="326">
        <f t="shared" si="71"/>
        <v>0</v>
      </c>
      <c r="R100" s="326">
        <f t="shared" si="71"/>
        <v>0</v>
      </c>
      <c r="S100" s="326">
        <f t="shared" si="71"/>
        <v>0</v>
      </c>
      <c r="T100" s="326">
        <f t="shared" si="71"/>
        <v>0</v>
      </c>
      <c r="U100" s="326">
        <f t="shared" si="71"/>
        <v>0</v>
      </c>
      <c r="V100" s="326">
        <f t="shared" si="71"/>
        <v>0</v>
      </c>
      <c r="W100" s="326">
        <f t="shared" si="71"/>
        <v>0</v>
      </c>
      <c r="X100" s="326">
        <f t="shared" si="71"/>
        <v>0</v>
      </c>
      <c r="Y100" s="326">
        <f t="shared" si="71"/>
        <v>0</v>
      </c>
      <c r="Z100" s="326">
        <f t="shared" si="71"/>
        <v>0</v>
      </c>
      <c r="AA100" s="326">
        <f t="shared" si="71"/>
        <v>0</v>
      </c>
      <c r="AB100" s="326">
        <f t="shared" si="71"/>
        <v>0</v>
      </c>
      <c r="AC100" s="326">
        <f t="shared" si="71"/>
        <v>0</v>
      </c>
      <c r="AD100" s="326">
        <f t="shared" si="71"/>
        <v>0</v>
      </c>
      <c r="AE100" s="326">
        <f t="shared" si="71"/>
        <v>0</v>
      </c>
      <c r="AF100" s="326">
        <f t="shared" si="71"/>
        <v>0</v>
      </c>
      <c r="AG100" s="326">
        <f t="shared" si="71"/>
        <v>0</v>
      </c>
      <c r="AH100" s="326">
        <f t="shared" si="71"/>
        <v>0</v>
      </c>
      <c r="AI100" s="326">
        <f t="shared" si="71"/>
        <v>0</v>
      </c>
      <c r="AJ100" s="326">
        <f t="shared" si="71"/>
        <v>0</v>
      </c>
      <c r="AK100" s="326">
        <f t="shared" si="71"/>
        <v>0</v>
      </c>
      <c r="AL100" s="326">
        <f t="shared" si="71"/>
        <v>0</v>
      </c>
      <c r="AM100" s="342">
        <f t="shared" si="71"/>
        <v>0</v>
      </c>
      <c r="AN100" s="341">
        <f t="shared" si="71"/>
        <v>0</v>
      </c>
      <c r="AP100" s="84">
        <f t="shared" si="66"/>
        <v>0</v>
      </c>
      <c r="AQ100" s="84">
        <f t="shared" si="66"/>
        <v>0</v>
      </c>
      <c r="AR100" s="84">
        <f t="shared" si="66"/>
        <v>0</v>
      </c>
      <c r="AS100" s="84">
        <f t="shared" si="66"/>
        <v>0</v>
      </c>
      <c r="AT100" s="84">
        <f t="shared" si="66"/>
        <v>0</v>
      </c>
      <c r="AU100" s="84">
        <f t="shared" si="66"/>
        <v>0</v>
      </c>
      <c r="AV100" s="84">
        <f t="shared" si="66"/>
        <v>0</v>
      </c>
      <c r="AW100" s="84">
        <f t="shared" si="66"/>
        <v>0</v>
      </c>
      <c r="AX100" s="84">
        <f t="shared" si="66"/>
        <v>0</v>
      </c>
      <c r="AY100" s="84">
        <f t="shared" si="66"/>
        <v>0</v>
      </c>
      <c r="AZ100" s="84">
        <f t="shared" si="67"/>
        <v>0</v>
      </c>
      <c r="BA100" s="84">
        <f t="shared" si="67"/>
        <v>0</v>
      </c>
      <c r="BB100" s="84">
        <f t="shared" si="67"/>
        <v>0</v>
      </c>
      <c r="BC100" s="84">
        <f t="shared" si="67"/>
        <v>0</v>
      </c>
      <c r="BD100" s="84">
        <f t="shared" si="67"/>
        <v>0</v>
      </c>
      <c r="BE100" s="84">
        <f t="shared" si="67"/>
        <v>0</v>
      </c>
      <c r="BF100" s="84">
        <f t="shared" si="67"/>
        <v>0</v>
      </c>
      <c r="BG100" s="84">
        <f t="shared" si="67"/>
        <v>0</v>
      </c>
      <c r="BH100" s="84">
        <f t="shared" si="67"/>
        <v>0</v>
      </c>
      <c r="BI100" s="84">
        <f t="shared" si="68"/>
        <v>0</v>
      </c>
      <c r="BJ100" s="84">
        <f t="shared" si="68"/>
        <v>0</v>
      </c>
      <c r="BK100" s="84">
        <f t="shared" si="68"/>
        <v>0</v>
      </c>
      <c r="BL100" s="84">
        <f t="shared" si="68"/>
        <v>0</v>
      </c>
      <c r="BM100" s="84">
        <f t="shared" si="68"/>
        <v>0</v>
      </c>
      <c r="BN100" s="84">
        <f t="shared" si="68"/>
        <v>0</v>
      </c>
      <c r="BO100" s="84">
        <f t="shared" si="68"/>
        <v>0</v>
      </c>
      <c r="BP100" s="84">
        <f t="shared" si="68"/>
        <v>0</v>
      </c>
      <c r="BQ100" s="84">
        <f t="shared" si="68"/>
        <v>0</v>
      </c>
      <c r="BR100" s="84">
        <f t="shared" si="69"/>
        <v>0</v>
      </c>
      <c r="BS100" s="84">
        <f t="shared" si="69"/>
        <v>0</v>
      </c>
      <c r="BT100" s="84">
        <f t="shared" si="69"/>
        <v>0</v>
      </c>
      <c r="BU100" s="84">
        <f t="shared" si="69"/>
        <v>0</v>
      </c>
      <c r="BV100" s="84">
        <f t="shared" si="69"/>
        <v>0</v>
      </c>
      <c r="BW100" s="84">
        <f t="shared" si="69"/>
        <v>0</v>
      </c>
      <c r="BX100" s="84">
        <f t="shared" si="69"/>
        <v>0</v>
      </c>
      <c r="BY100" s="84">
        <f t="shared" si="69"/>
        <v>0</v>
      </c>
      <c r="BZ100" s="286"/>
      <c r="CA100" s="84">
        <f>SUM(D100:AN100)-'E1'!Y100-'E2'!P101-'E2'!X101-'E2'!Z101*2</f>
        <v>0</v>
      </c>
      <c r="CC100" s="84">
        <f>+IF((D100&gt;'A4'!D136),111,0)</f>
        <v>0</v>
      </c>
      <c r="CD100" s="84">
        <f>+IF((E100&gt;'A4'!E136),111,0)</f>
        <v>0</v>
      </c>
      <c r="CE100" s="84">
        <f>+IF((F100&gt;'A4'!F136),111,0)</f>
        <v>0</v>
      </c>
      <c r="CF100" s="84">
        <f>+IF((G100&gt;'A4'!G136),111,0)</f>
        <v>0</v>
      </c>
      <c r="CG100" s="84">
        <f>+IF((H100&gt;'A4'!H136),111,0)</f>
        <v>0</v>
      </c>
      <c r="CH100" s="84">
        <f>+IF((I100&gt;'A4'!I136),111,0)</f>
        <v>0</v>
      </c>
      <c r="CI100" s="84">
        <f>+IF((J100&gt;'A4'!J136),111,0)</f>
        <v>0</v>
      </c>
      <c r="CJ100" s="84">
        <f>+IF((K100&gt;'A4'!K136),111,0)</f>
        <v>0</v>
      </c>
      <c r="CK100" s="84">
        <f>+IF((L100&gt;'A4'!L136),111,0)</f>
        <v>0</v>
      </c>
      <c r="CL100" s="84">
        <f>+IF((M100&gt;'A4'!M136),111,0)</f>
        <v>0</v>
      </c>
      <c r="CM100" s="84">
        <f>+IF((N100&gt;'A4'!N136),111,0)</f>
        <v>0</v>
      </c>
      <c r="CN100" s="84">
        <f>+IF((O100&gt;'A4'!O136),111,0)</f>
        <v>0</v>
      </c>
      <c r="CO100" s="84">
        <f>+IF((P100&gt;'A4'!P136),111,0)</f>
        <v>0</v>
      </c>
      <c r="CP100" s="84">
        <f>+IF((Q100&gt;'A4'!Q136),111,0)</f>
        <v>0</v>
      </c>
      <c r="CQ100" s="84">
        <f>+IF((R100&gt;'A4'!R136),111,0)</f>
        <v>0</v>
      </c>
      <c r="CR100" s="84">
        <f>+IF((S100&gt;'A4'!S136),111,0)</f>
        <v>0</v>
      </c>
      <c r="CS100" s="84">
        <f>+IF((T100&gt;'A4'!T136),111,0)</f>
        <v>0</v>
      </c>
      <c r="CT100" s="84">
        <f>+IF((U100&gt;'A4'!U136),111,0)</f>
        <v>0</v>
      </c>
      <c r="CU100" s="84">
        <f>+IF((V100&gt;'A4'!V136),111,0)</f>
        <v>0</v>
      </c>
      <c r="CV100" s="84">
        <f>+IF((W100&gt;'A4'!W136),111,0)</f>
        <v>0</v>
      </c>
      <c r="CW100" s="84">
        <f>+IF((X100&gt;'A4'!X136),111,0)</f>
        <v>0</v>
      </c>
      <c r="CX100" s="84">
        <f>+IF((Y100&gt;'A4'!Y136),111,0)</f>
        <v>0</v>
      </c>
      <c r="CY100" s="84">
        <f>+IF((Z100&gt;'A4'!Z136),111,0)</f>
        <v>0</v>
      </c>
      <c r="CZ100" s="84">
        <f>+IF((AA100&gt;'A4'!AA136),111,0)</f>
        <v>0</v>
      </c>
      <c r="DA100" s="84">
        <f>+IF((AB100&gt;'A4'!AB136),111,0)</f>
        <v>0</v>
      </c>
      <c r="DB100" s="84">
        <f>+IF((AC100&gt;'A4'!AC136),111,0)</f>
        <v>0</v>
      </c>
      <c r="DC100" s="84">
        <f>+IF((AD100&gt;'A4'!AD136),111,0)</f>
        <v>0</v>
      </c>
      <c r="DD100" s="84">
        <f>+IF((AE100&gt;'A4'!AE136),111,0)</f>
        <v>0</v>
      </c>
      <c r="DE100" s="84">
        <f>+IF((AF100&gt;'A4'!AF136),111,0)</f>
        <v>0</v>
      </c>
      <c r="DF100" s="84">
        <f>+IF((AG100&gt;'A4'!AG136),111,0)</f>
        <v>0</v>
      </c>
      <c r="DG100" s="84">
        <f>+IF((AH100&gt;'A4'!AH136),111,0)</f>
        <v>0</v>
      </c>
      <c r="DH100" s="84">
        <f>+IF((AI100&gt;'A4'!AI136),111,0)</f>
        <v>0</v>
      </c>
      <c r="DI100" s="84">
        <f>+IF((AJ100&gt;'A4'!AJ136),111,0)</f>
        <v>0</v>
      </c>
      <c r="DJ100" s="84">
        <f>+IF((AK100&gt;'A4'!AK136),111,0)</f>
        <v>0</v>
      </c>
      <c r="DK100" s="84">
        <f>+IF((AL100&gt;'A4'!AL136),111,0)</f>
        <v>0</v>
      </c>
      <c r="DL100" s="84">
        <f>+IF((AM100&gt;'A4'!AM136),111,0)</f>
        <v>0</v>
      </c>
    </row>
    <row r="101" spans="2:116" s="40" customFormat="1" ht="9.9499999999999993" customHeight="1">
      <c r="B101" s="450"/>
      <c r="C101" s="202"/>
      <c r="D101" s="335"/>
      <c r="E101" s="335"/>
      <c r="F101" s="335"/>
      <c r="G101" s="335"/>
      <c r="H101" s="335"/>
      <c r="I101" s="335"/>
      <c r="J101" s="335"/>
      <c r="K101" s="335"/>
      <c r="L101" s="335"/>
      <c r="M101" s="335"/>
      <c r="N101" s="335"/>
      <c r="O101" s="335"/>
      <c r="P101" s="335"/>
      <c r="Q101" s="335"/>
      <c r="R101" s="335"/>
      <c r="S101" s="335"/>
      <c r="T101" s="335"/>
      <c r="U101" s="335"/>
      <c r="V101" s="335"/>
      <c r="W101" s="335"/>
      <c r="X101" s="335"/>
      <c r="Y101" s="335"/>
      <c r="Z101" s="335"/>
      <c r="AA101" s="335"/>
      <c r="AB101" s="335"/>
      <c r="AC101" s="335"/>
      <c r="AD101" s="335"/>
      <c r="AE101" s="335"/>
      <c r="AF101" s="335"/>
      <c r="AG101" s="335"/>
      <c r="AH101" s="335"/>
      <c r="AI101" s="335"/>
      <c r="AJ101" s="335"/>
      <c r="AK101" s="335"/>
      <c r="AL101" s="335"/>
      <c r="AM101" s="346"/>
      <c r="AN101" s="361"/>
      <c r="AP101" s="263"/>
      <c r="AQ101" s="263"/>
      <c r="AR101" s="263"/>
      <c r="AS101" s="263"/>
      <c r="AT101" s="263"/>
      <c r="AU101" s="263"/>
      <c r="AV101" s="263"/>
      <c r="AW101" s="263"/>
      <c r="AX101" s="263"/>
      <c r="AY101" s="263"/>
      <c r="AZ101" s="263"/>
      <c r="BA101" s="263"/>
      <c r="BB101" s="263"/>
      <c r="BC101" s="263"/>
      <c r="BD101" s="263"/>
      <c r="BE101" s="263"/>
      <c r="BF101" s="263"/>
      <c r="BG101" s="263"/>
      <c r="BH101" s="263"/>
      <c r="BI101" s="263"/>
      <c r="BJ101" s="263"/>
      <c r="BK101" s="263"/>
      <c r="BL101" s="263"/>
      <c r="BM101" s="263"/>
      <c r="BN101" s="263"/>
      <c r="BO101" s="263"/>
      <c r="BP101" s="263"/>
      <c r="BQ101" s="263"/>
      <c r="BR101" s="263"/>
      <c r="BS101" s="263"/>
      <c r="BT101" s="263"/>
      <c r="BU101" s="263"/>
      <c r="BV101" s="263"/>
      <c r="BW101" s="263"/>
      <c r="BX101" s="263"/>
      <c r="BY101" s="263"/>
      <c r="BZ101" s="286"/>
      <c r="CA101" s="265"/>
      <c r="CC101" s="265"/>
      <c r="CD101" s="263"/>
      <c r="CE101" s="263"/>
      <c r="CF101" s="263"/>
      <c r="CG101" s="263"/>
      <c r="CH101" s="263"/>
      <c r="CI101" s="263"/>
      <c r="CJ101" s="263"/>
      <c r="CK101" s="263"/>
      <c r="CL101" s="263"/>
      <c r="CM101" s="263"/>
      <c r="CN101" s="263"/>
      <c r="CO101" s="263"/>
      <c r="CP101" s="263"/>
      <c r="CQ101" s="263"/>
      <c r="CR101" s="263"/>
      <c r="CS101" s="263"/>
      <c r="CT101" s="263"/>
      <c r="CU101" s="263"/>
      <c r="CV101" s="263"/>
      <c r="CW101" s="263"/>
      <c r="CX101" s="263"/>
      <c r="CY101" s="263"/>
      <c r="CZ101" s="263"/>
      <c r="DA101" s="263"/>
      <c r="DB101" s="263"/>
      <c r="DC101" s="263"/>
      <c r="DD101" s="263"/>
      <c r="DE101" s="265"/>
      <c r="DF101" s="263"/>
      <c r="DG101" s="263"/>
      <c r="DH101" s="263"/>
      <c r="DI101" s="263"/>
      <c r="DJ101" s="263"/>
      <c r="DK101" s="263"/>
      <c r="DL101" s="263"/>
    </row>
    <row r="102" spans="2:116" s="36" customFormat="1" ht="86.25" customHeight="1">
      <c r="B102" s="490"/>
      <c r="C102" s="719" t="s">
        <v>223</v>
      </c>
      <c r="D102" s="720"/>
      <c r="E102" s="720"/>
      <c r="F102" s="720"/>
      <c r="G102" s="720"/>
      <c r="H102" s="720"/>
      <c r="I102" s="720"/>
      <c r="J102" s="720"/>
      <c r="K102" s="720"/>
      <c r="L102" s="720"/>
      <c r="M102" s="720"/>
      <c r="N102" s="720"/>
      <c r="O102" s="720"/>
      <c r="P102" s="720"/>
      <c r="Q102" s="720"/>
      <c r="R102" s="720"/>
      <c r="S102" s="720"/>
      <c r="T102" s="720"/>
      <c r="U102" s="720"/>
      <c r="V102" s="720"/>
      <c r="W102" s="720"/>
      <c r="X102" s="720"/>
      <c r="Y102" s="720"/>
      <c r="Z102" s="720"/>
      <c r="AA102" s="720"/>
      <c r="AB102" s="720"/>
      <c r="AC102" s="720"/>
      <c r="AD102" s="720"/>
      <c r="AE102" s="720"/>
      <c r="AF102" s="720"/>
      <c r="AG102" s="720"/>
      <c r="AH102" s="720"/>
      <c r="AI102" s="720"/>
      <c r="AJ102" s="720"/>
      <c r="AK102" s="720"/>
      <c r="AL102" s="720"/>
      <c r="AM102" s="720"/>
      <c r="AN102" s="537"/>
      <c r="BZ102" s="260"/>
    </row>
    <row r="103" spans="2:116" s="36" customFormat="1" ht="20.25">
      <c r="B103" s="501"/>
      <c r="C103" s="139"/>
      <c r="AM103" s="42"/>
      <c r="BZ103" s="260"/>
    </row>
    <row r="104" spans="2:116" s="36" customFormat="1" ht="20.25" hidden="1">
      <c r="B104" s="501"/>
      <c r="C104" s="139"/>
      <c r="AM104" s="42"/>
      <c r="BZ104" s="260"/>
    </row>
    <row r="105" spans="2:116" s="36" customFormat="1" ht="23.25" hidden="1">
      <c r="B105" s="502"/>
      <c r="C105" s="139"/>
      <c r="AM105" s="42"/>
      <c r="BZ105" s="260"/>
    </row>
    <row r="106" spans="2:116" s="36" customFormat="1" ht="18" hidden="1" customHeight="1">
      <c r="B106" s="141"/>
      <c r="C106" s="139"/>
      <c r="AM106" s="42"/>
      <c r="BZ106" s="260"/>
    </row>
    <row r="107" spans="2:116" s="287" customFormat="1" ht="18" hidden="1" customHeight="1">
      <c r="B107" s="141"/>
      <c r="C107" s="139"/>
      <c r="AM107" s="288"/>
      <c r="BZ107" s="231"/>
    </row>
    <row r="108" spans="2:116" s="287" customFormat="1" ht="18" hidden="1" customHeight="1">
      <c r="B108" s="231"/>
      <c r="C108" s="139"/>
      <c r="AM108" s="288"/>
      <c r="BZ108" s="231"/>
    </row>
    <row r="109" spans="2:116" hidden="1"/>
    <row r="110" spans="2:116" hidden="1"/>
    <row r="111" spans="2:116" hidden="1"/>
    <row r="112" spans="2:116" hidden="1"/>
    <row r="113" hidden="1"/>
    <row r="114" hidden="1"/>
    <row r="115" hidden="1"/>
    <row r="116" hidden="1"/>
    <row r="117" hidden="1"/>
    <row r="118" hidden="1"/>
    <row r="119" hidden="1"/>
    <row r="120" hidden="1"/>
    <row r="121" hidden="1"/>
    <row r="122" hidden="1"/>
    <row r="123"/>
  </sheetData>
  <mergeCells count="11">
    <mergeCell ref="C2:AM2"/>
    <mergeCell ref="C3:AM3"/>
    <mergeCell ref="C4:AM4"/>
    <mergeCell ref="C5:AM5"/>
    <mergeCell ref="D6:AN6"/>
    <mergeCell ref="AP7:BY7"/>
    <mergeCell ref="CA7:CA8"/>
    <mergeCell ref="C102:AM102"/>
    <mergeCell ref="D7:AM7"/>
    <mergeCell ref="CC7:DL7"/>
    <mergeCell ref="AP5:DL5"/>
  </mergeCells>
  <phoneticPr fontId="0" type="noConversion"/>
  <conditionalFormatting sqref="W6">
    <cfRule type="expression" dxfId="12" priority="1" stopIfTrue="1">
      <formula>COUNTA(W10:BH100)&lt;&gt;COUNTIF(W10:BH100,"&gt;=0")</formula>
    </cfRule>
  </conditionalFormatting>
  <conditionalFormatting sqref="AP10:AP18 BZ12:CA17 BD10 AP23:AP31 CA20:CA21 BD23 AP41:AP49 BD41 AP58:AP66 BD58 AP72:AP80 BD72 AP85:AP93 BD85 BZ25:CA30 BZ43:CA48 BZ60:CA65 BZ74:CA79 BZ87:CA92 AP20:BY21 AQ86:BY93 AQ11:BY18 AQ24:BY31 AQ42:BY49 AQ59:BY66 AQ73:BY80 AP51:CA52 AP33:CA34 AP68:CA69 AP82:CA83 AP95:CA96 CC41:DL49 CC10:DL18 CC72:DL80 CC23:DL31 CC58:DL66 CC85:DL93 CC35:DL35">
    <cfRule type="expression" dxfId="11" priority="2" stopIfTrue="1">
      <formula>ABS(AP10)&gt;10</formula>
    </cfRule>
  </conditionalFormatting>
  <conditionalFormatting sqref="DE101 CA99:CA100 CC94:CC101 AP99:BY100 AP19:BY19 AP32:BY32 AP50:BY50 AP67:BY67 AP81:BY81 AP94:BY94 CD94:DL100 CC9:DL9 CC81:DL84 CC32:DL34 CC67:DL71 CC36:DL40 CC50:DL57 CC19:DL22">
    <cfRule type="expression" dxfId="10" priority="3" stopIfTrue="1">
      <formula>ABS(AP9)&gt;10</formula>
    </cfRule>
  </conditionalFormatting>
  <conditionalFormatting sqref="CA35 D95:D100 E99:AN100 E95:AM98 D10:AM94 AP35:BY35">
    <cfRule type="expression" dxfId="9" priority="4" stopIfTrue="1">
      <formula>AND(D10&lt;&gt;"",OR(D10&lt;0,NOT(ISNUMBER(D10))))</formula>
    </cfRule>
  </conditionalFormatting>
  <conditionalFormatting sqref="CA101 BZ9:CA11 AP9 BD9 AQ9:BC10 CA18:CA19 AQ23:BC23 CA22:CA24 AQ41:BC41 BZ31:CA32 BZ41:CA42 AQ58:BC58 AQ72:BC72 AQ85:BC85 BZ18:BZ24 BZ72:CA73 BZ85:CA86 BZ97:BZ101 CA97:CA98 BZ49:CA50 BZ66:CA67 BZ53:CA59 BZ80:CA81 BZ93:CA94 DF101:DL101 AP101:BY101 BE9:BY10 AP22:BY22 BE23:BY23 BE41:BY41 AP36:CA40 BE58:BY58 BE72:BY72 AP70:CA71 AP84:CA84 BE85:BY85 AP53:BY57 AP97:BY98 CD101:DD101">
    <cfRule type="expression" dxfId="8" priority="5" stopIfTrue="1">
      <formula>ABS(AP9)&gt;10</formula>
    </cfRule>
  </conditionalFormatting>
  <conditionalFormatting sqref="D6:V6 Z6:AN6">
    <cfRule type="expression" dxfId="7" priority="73" stopIfTrue="1">
      <formula>COUNTA(D10:AM100)&lt;&gt;COUNTIF(D10:AM100,"&gt;=0")</formula>
    </cfRule>
  </conditionalFormatting>
  <conditionalFormatting sqref="X6:Y6">
    <cfRule type="expression" dxfId="6" priority="76" stopIfTrue="1">
      <formula>COUNTA(X10:BH100)&lt;&gt;COUNTIF(X10:BH100,"&gt;=0")</formula>
    </cfRule>
  </conditionalFormatting>
  <pageMargins left="0.47244094488188981" right="0.23622047244094491" top="0.19685039370078741" bottom="0.15748031496062992" header="0.19685039370078741" footer="0.19685039370078741"/>
  <pageSetup paperSize="8" scale="60" orientation="landscape" r:id="rId1"/>
  <headerFooter alignWithMargins="0">
    <oddFooter>&amp;R2016 Triennial Central Bank Survey</oddFooter>
  </headerFooter>
  <rowBreaks count="1" manualBreakCount="1">
    <brk id="69"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outlinePr summaryBelow="0" summaryRight="0"/>
  </sheetPr>
  <dimension ref="A1:DX133"/>
  <sheetViews>
    <sheetView showGridLines="0"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0" defaultRowHeight="12" zeroHeight="1"/>
  <cols>
    <col min="1" max="1" width="1.7109375" style="5" customWidth="1"/>
    <col min="2" max="2" width="1.7109375" style="99" customWidth="1"/>
    <col min="3" max="3" width="50.7109375" style="100" customWidth="1"/>
    <col min="4" max="41" width="6.7109375" style="17" customWidth="1"/>
    <col min="42" max="43" width="7.7109375" style="17" customWidth="1"/>
    <col min="44" max="44" width="1.7109375" style="17" customWidth="1"/>
    <col min="45" max="45" width="1.7109375" style="220" customWidth="1"/>
    <col min="46" max="85" width="6.7109375" style="220" customWidth="1"/>
    <col min="86" max="86" width="1.7109375" style="220" customWidth="1"/>
    <col min="87" max="87" width="6.7109375" style="220" customWidth="1"/>
    <col min="88" max="88" width="1.7109375" style="220" customWidth="1"/>
    <col min="89" max="128" width="6.7109375" style="220" customWidth="1"/>
    <col min="129" max="129" width="9.140625" style="5" customWidth="1"/>
    <col min="130" max="16384" width="0" style="5" hidden="1"/>
  </cols>
  <sheetData>
    <row r="1" spans="1:128" s="26" customFormat="1" ht="20.100000000000001" customHeight="1">
      <c r="B1" s="90" t="s">
        <v>228</v>
      </c>
      <c r="C1" s="22"/>
      <c r="D1" s="24"/>
      <c r="E1" s="24"/>
      <c r="F1" s="24"/>
      <c r="G1" s="24"/>
      <c r="H1" s="24"/>
      <c r="I1" s="24"/>
      <c r="J1" s="24"/>
      <c r="K1" s="24"/>
      <c r="L1" s="30"/>
      <c r="M1" s="24"/>
      <c r="N1" s="24"/>
      <c r="O1" s="59"/>
      <c r="P1" s="59"/>
      <c r="Q1" s="59"/>
      <c r="R1" s="59"/>
      <c r="S1" s="59"/>
      <c r="T1" s="59"/>
      <c r="U1" s="59"/>
      <c r="V1" s="59"/>
      <c r="W1" s="59"/>
      <c r="X1" s="25"/>
      <c r="Y1" s="25"/>
      <c r="AQ1" s="245"/>
      <c r="AS1" s="136"/>
      <c r="AT1" s="59"/>
      <c r="AU1" s="59"/>
      <c r="AV1" s="25"/>
      <c r="CD1" s="135"/>
      <c r="CE1" s="50"/>
      <c r="CF1" s="136"/>
      <c r="CG1" s="136"/>
      <c r="CH1" s="136"/>
      <c r="CI1" s="136"/>
      <c r="CJ1" s="136"/>
      <c r="CK1" s="59"/>
      <c r="CL1" s="59"/>
      <c r="CM1" s="25"/>
      <c r="DU1" s="135"/>
      <c r="DV1" s="50"/>
      <c r="DW1" s="136"/>
      <c r="DX1" s="136"/>
    </row>
    <row r="2" spans="1:128" s="26" customFormat="1" ht="20.100000000000001" customHeight="1">
      <c r="B2" s="27"/>
      <c r="C2" s="644" t="s">
        <v>63</v>
      </c>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19"/>
      <c r="AS2" s="136"/>
      <c r="AT2" s="221" t="s">
        <v>64</v>
      </c>
      <c r="AU2" s="222">
        <f>MAX(AT8:DX33)</f>
        <v>0</v>
      </c>
      <c r="AV2" s="25"/>
      <c r="CD2" s="136"/>
      <c r="CF2" s="136"/>
      <c r="CG2" s="136"/>
      <c r="CH2" s="136"/>
      <c r="CI2" s="136"/>
      <c r="CJ2" s="136"/>
    </row>
    <row r="3" spans="1:128" s="26" customFormat="1" ht="20.100000000000001" customHeight="1">
      <c r="A3" s="27"/>
      <c r="B3" s="27"/>
      <c r="C3" s="644" t="s">
        <v>203</v>
      </c>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19"/>
      <c r="AS3" s="136"/>
      <c r="AT3" s="223" t="s">
        <v>65</v>
      </c>
      <c r="AU3" s="224">
        <f>MIN(AT8:DX33)</f>
        <v>0</v>
      </c>
      <c r="AV3" s="25"/>
      <c r="CD3" s="135"/>
      <c r="CE3" s="50"/>
      <c r="CF3" s="136"/>
      <c r="CG3" s="136"/>
      <c r="CH3" s="136"/>
      <c r="CI3" s="136"/>
      <c r="CJ3" s="136"/>
    </row>
    <row r="4" spans="1:128" s="26" customFormat="1" ht="20.100000000000001" customHeight="1">
      <c r="B4" s="13"/>
      <c r="C4" s="672" t="s">
        <v>200</v>
      </c>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15"/>
      <c r="AS4" s="136"/>
      <c r="AV4" s="62"/>
      <c r="AW4" s="62"/>
      <c r="AX4" s="62"/>
      <c r="AY4" s="62"/>
      <c r="AZ4" s="25"/>
      <c r="BA4" s="50"/>
      <c r="BB4" s="25"/>
      <c r="BC4" s="25"/>
      <c r="CD4" s="135"/>
      <c r="CE4" s="50"/>
      <c r="CF4" s="136"/>
      <c r="CG4" s="136"/>
      <c r="CH4" s="136"/>
      <c r="CI4" s="136"/>
      <c r="CJ4" s="136"/>
    </row>
    <row r="5" spans="1:128" s="26" customFormat="1" ht="20.100000000000001" customHeight="1">
      <c r="B5" s="27"/>
      <c r="C5" s="644" t="s">
        <v>192</v>
      </c>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19"/>
      <c r="AS5" s="136"/>
      <c r="AT5" s="655" t="s">
        <v>62</v>
      </c>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6"/>
      <c r="BZ5" s="656"/>
      <c r="CA5" s="656"/>
      <c r="CB5" s="656"/>
      <c r="CC5" s="656"/>
      <c r="CD5" s="656"/>
      <c r="CE5" s="656"/>
      <c r="CF5" s="656"/>
      <c r="CG5" s="656"/>
      <c r="CH5" s="656"/>
      <c r="CI5" s="656"/>
      <c r="CJ5" s="656"/>
      <c r="CK5" s="656"/>
      <c r="CL5" s="656"/>
      <c r="CM5" s="656"/>
      <c r="CN5" s="656"/>
      <c r="CO5" s="656"/>
      <c r="CP5" s="656"/>
      <c r="CQ5" s="656"/>
      <c r="CR5" s="656"/>
      <c r="CS5" s="656"/>
      <c r="CT5" s="656"/>
      <c r="CU5" s="656"/>
      <c r="CV5" s="656"/>
      <c r="CW5" s="656"/>
      <c r="CX5" s="656"/>
      <c r="CY5" s="656"/>
      <c r="CZ5" s="656"/>
      <c r="DA5" s="656"/>
      <c r="DB5" s="656"/>
      <c r="DC5" s="656"/>
      <c r="DD5" s="656"/>
      <c r="DE5" s="656"/>
      <c r="DF5" s="656"/>
      <c r="DG5" s="656"/>
      <c r="DH5" s="656"/>
      <c r="DI5" s="656"/>
      <c r="DJ5" s="656"/>
      <c r="DK5" s="656"/>
      <c r="DL5" s="656"/>
      <c r="DM5" s="656"/>
      <c r="DN5" s="656"/>
      <c r="DO5" s="656"/>
      <c r="DP5" s="656"/>
      <c r="DQ5" s="656"/>
      <c r="DR5" s="656"/>
      <c r="DS5" s="656"/>
      <c r="DT5" s="656"/>
      <c r="DU5" s="656"/>
      <c r="DV5" s="656"/>
      <c r="DW5" s="656"/>
      <c r="DX5" s="657"/>
    </row>
    <row r="6" spans="1:128" s="26" customFormat="1" ht="39.950000000000003" customHeight="1">
      <c r="B6" s="27"/>
      <c r="C6" s="259"/>
      <c r="D6" s="663" t="s">
        <v>120</v>
      </c>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136"/>
      <c r="AV6" s="59"/>
      <c r="AW6" s="59"/>
      <c r="AX6" s="59"/>
      <c r="AY6" s="59"/>
      <c r="AZ6" s="59"/>
      <c r="BA6" s="59"/>
      <c r="BB6" s="59"/>
      <c r="BC6" s="59"/>
      <c r="BD6" s="25"/>
      <c r="BE6" s="50"/>
      <c r="BF6" s="25"/>
      <c r="BG6" s="25"/>
      <c r="CD6" s="136"/>
      <c r="CF6" s="136"/>
      <c r="CG6" s="136"/>
      <c r="CH6" s="136"/>
      <c r="CI6" s="136"/>
      <c r="CJ6" s="136"/>
      <c r="CM6" s="59"/>
      <c r="CN6" s="59"/>
      <c r="CO6" s="59"/>
      <c r="CP6" s="59"/>
      <c r="CQ6" s="59"/>
      <c r="CR6" s="59"/>
      <c r="CS6" s="59"/>
      <c r="CT6" s="59"/>
      <c r="CU6" s="25"/>
      <c r="CV6" s="50"/>
      <c r="CW6" s="25"/>
      <c r="CX6" s="25"/>
      <c r="DU6" s="136"/>
      <c r="DW6" s="136"/>
      <c r="DX6" s="136"/>
    </row>
    <row r="7" spans="1:128" s="35" customFormat="1" ht="27.95" customHeight="1">
      <c r="A7" s="150"/>
      <c r="B7" s="151"/>
      <c r="C7" s="103" t="s">
        <v>0</v>
      </c>
      <c r="D7" s="152" t="s">
        <v>85</v>
      </c>
      <c r="E7" s="152" t="s">
        <v>7</v>
      </c>
      <c r="F7" s="152" t="s">
        <v>183</v>
      </c>
      <c r="G7" s="152" t="s">
        <v>86</v>
      </c>
      <c r="H7" s="152" t="s">
        <v>26</v>
      </c>
      <c r="I7" s="152" t="s">
        <v>6</v>
      </c>
      <c r="J7" s="152" t="s">
        <v>5</v>
      </c>
      <c r="K7" s="152" t="s">
        <v>81</v>
      </c>
      <c r="L7" s="152" t="s">
        <v>38</v>
      </c>
      <c r="M7" s="152" t="s">
        <v>87</v>
      </c>
      <c r="N7" s="152" t="s">
        <v>27</v>
      </c>
      <c r="O7" s="152" t="s">
        <v>24</v>
      </c>
      <c r="P7" s="153" t="s">
        <v>22</v>
      </c>
      <c r="Q7" s="152" t="s">
        <v>4</v>
      </c>
      <c r="R7" s="152" t="s">
        <v>28</v>
      </c>
      <c r="S7" s="152" t="s">
        <v>29</v>
      </c>
      <c r="T7" s="152" t="s">
        <v>39</v>
      </c>
      <c r="U7" s="152" t="s">
        <v>88</v>
      </c>
      <c r="V7" s="152" t="s">
        <v>40</v>
      </c>
      <c r="W7" s="152" t="s">
        <v>3</v>
      </c>
      <c r="X7" s="152" t="s">
        <v>30</v>
      </c>
      <c r="Y7" s="152" t="s">
        <v>31</v>
      </c>
      <c r="Z7" s="152" t="s">
        <v>89</v>
      </c>
      <c r="AA7" s="152" t="s">
        <v>42</v>
      </c>
      <c r="AB7" s="152" t="s">
        <v>41</v>
      </c>
      <c r="AC7" s="152" t="s">
        <v>90</v>
      </c>
      <c r="AD7" s="152" t="s">
        <v>32</v>
      </c>
      <c r="AE7" s="152" t="s">
        <v>33</v>
      </c>
      <c r="AF7" s="152" t="s">
        <v>184</v>
      </c>
      <c r="AG7" s="152" t="s">
        <v>34</v>
      </c>
      <c r="AH7" s="152" t="s">
        <v>91</v>
      </c>
      <c r="AI7" s="152" t="s">
        <v>25</v>
      </c>
      <c r="AJ7" s="152" t="s">
        <v>43</v>
      </c>
      <c r="AK7" s="152" t="s">
        <v>35</v>
      </c>
      <c r="AL7" s="152" t="s">
        <v>189</v>
      </c>
      <c r="AM7" s="152" t="s">
        <v>36</v>
      </c>
      <c r="AN7" s="153" t="s">
        <v>2</v>
      </c>
      <c r="AO7" s="152" t="s">
        <v>37</v>
      </c>
      <c r="AP7" s="154" t="s">
        <v>185</v>
      </c>
      <c r="AQ7" s="155" t="s">
        <v>8</v>
      </c>
      <c r="AR7" s="149"/>
      <c r="AS7" s="212"/>
      <c r="AT7" s="161" t="str">
        <f t="shared" ref="AT7:BN7" si="0">+D7</f>
        <v>ARS</v>
      </c>
      <c r="AU7" s="161" t="str">
        <f t="shared" si="0"/>
        <v>AUD</v>
      </c>
      <c r="AV7" s="161" t="str">
        <f t="shared" si="0"/>
        <v>BGN</v>
      </c>
      <c r="AW7" s="161" t="str">
        <f t="shared" si="0"/>
        <v>BHD</v>
      </c>
      <c r="AX7" s="161" t="str">
        <f t="shared" si="0"/>
        <v>BRL</v>
      </c>
      <c r="AY7" s="161" t="str">
        <f t="shared" si="0"/>
        <v>CAD</v>
      </c>
      <c r="AZ7" s="161" t="str">
        <f t="shared" si="0"/>
        <v>CHF</v>
      </c>
      <c r="BA7" s="161" t="str">
        <f t="shared" si="0"/>
        <v>CLP</v>
      </c>
      <c r="BB7" s="161" t="str">
        <f t="shared" si="0"/>
        <v>CNY</v>
      </c>
      <c r="BC7" s="161" t="str">
        <f t="shared" si="0"/>
        <v>COP</v>
      </c>
      <c r="BD7" s="161" t="str">
        <f t="shared" si="0"/>
        <v>CZK</v>
      </c>
      <c r="BE7" s="161" t="str">
        <f t="shared" si="0"/>
        <v>DKK</v>
      </c>
      <c r="BF7" s="161" t="str">
        <f t="shared" si="0"/>
        <v>EUR</v>
      </c>
      <c r="BG7" s="161" t="str">
        <f t="shared" si="0"/>
        <v>GBP</v>
      </c>
      <c r="BH7" s="161" t="str">
        <f t="shared" si="0"/>
        <v>HKD</v>
      </c>
      <c r="BI7" s="161" t="str">
        <f t="shared" si="0"/>
        <v>HUF</v>
      </c>
      <c r="BJ7" s="161" t="str">
        <f t="shared" si="0"/>
        <v>IDR</v>
      </c>
      <c r="BK7" s="161" t="str">
        <f t="shared" si="0"/>
        <v>ILS</v>
      </c>
      <c r="BL7" s="161" t="str">
        <f t="shared" si="0"/>
        <v>INR</v>
      </c>
      <c r="BM7" s="161" t="str">
        <f t="shared" si="0"/>
        <v>JPY</v>
      </c>
      <c r="BN7" s="161" t="str">
        <f t="shared" si="0"/>
        <v>KRW</v>
      </c>
      <c r="BO7" s="161" t="str">
        <f t="shared" ref="BO7:CG7" si="1">+Y7</f>
        <v>MXN</v>
      </c>
      <c r="BP7" s="161" t="str">
        <f t="shared" si="1"/>
        <v>MYR</v>
      </c>
      <c r="BQ7" s="161" t="str">
        <f t="shared" si="1"/>
        <v>NOK</v>
      </c>
      <c r="BR7" s="161" t="str">
        <f t="shared" si="1"/>
        <v>NZD</v>
      </c>
      <c r="BS7" s="161" t="str">
        <f t="shared" si="1"/>
        <v>PEN</v>
      </c>
      <c r="BT7" s="161" t="str">
        <f t="shared" si="1"/>
        <v>PHP</v>
      </c>
      <c r="BU7" s="161" t="str">
        <f t="shared" si="1"/>
        <v>PLN</v>
      </c>
      <c r="BV7" s="161" t="str">
        <f t="shared" si="1"/>
        <v>RON</v>
      </c>
      <c r="BW7" s="161" t="str">
        <f t="shared" si="1"/>
        <v>RUB</v>
      </c>
      <c r="BX7" s="161" t="str">
        <f t="shared" si="1"/>
        <v>SAR</v>
      </c>
      <c r="BY7" s="161" t="str">
        <f t="shared" si="1"/>
        <v>SEK</v>
      </c>
      <c r="BZ7" s="161" t="str">
        <f t="shared" si="1"/>
        <v>SGD</v>
      </c>
      <c r="CA7" s="161" t="str">
        <f t="shared" si="1"/>
        <v>THB</v>
      </c>
      <c r="CB7" s="161" t="str">
        <f t="shared" si="1"/>
        <v>TRY</v>
      </c>
      <c r="CC7" s="161" t="str">
        <f t="shared" si="1"/>
        <v>TWD</v>
      </c>
      <c r="CD7" s="161" t="str">
        <f t="shared" si="1"/>
        <v>USD</v>
      </c>
      <c r="CE7" s="161" t="str">
        <f t="shared" si="1"/>
        <v>ZAR</v>
      </c>
      <c r="CF7" s="161" t="str">
        <f t="shared" si="1"/>
        <v>Other</v>
      </c>
      <c r="CG7" s="161" t="str">
        <f t="shared" si="1"/>
        <v>TOT</v>
      </c>
      <c r="CI7" s="162" t="str">
        <f>+CG7</f>
        <v>TOT</v>
      </c>
      <c r="CJ7" s="212"/>
      <c r="CK7" s="161" t="str">
        <f t="shared" ref="CK7:DE7" si="2">+D7</f>
        <v>ARS</v>
      </c>
      <c r="CL7" s="161" t="str">
        <f t="shared" si="2"/>
        <v>AUD</v>
      </c>
      <c r="CM7" s="161" t="str">
        <f t="shared" si="2"/>
        <v>BGN</v>
      </c>
      <c r="CN7" s="161" t="str">
        <f t="shared" si="2"/>
        <v>BHD</v>
      </c>
      <c r="CO7" s="161" t="str">
        <f t="shared" si="2"/>
        <v>BRL</v>
      </c>
      <c r="CP7" s="161" t="str">
        <f t="shared" si="2"/>
        <v>CAD</v>
      </c>
      <c r="CQ7" s="161" t="str">
        <f t="shared" si="2"/>
        <v>CHF</v>
      </c>
      <c r="CR7" s="161" t="str">
        <f t="shared" si="2"/>
        <v>CLP</v>
      </c>
      <c r="CS7" s="161" t="str">
        <f t="shared" si="2"/>
        <v>CNY</v>
      </c>
      <c r="CT7" s="161" t="str">
        <f t="shared" si="2"/>
        <v>COP</v>
      </c>
      <c r="CU7" s="161" t="str">
        <f t="shared" si="2"/>
        <v>CZK</v>
      </c>
      <c r="CV7" s="161" t="str">
        <f t="shared" si="2"/>
        <v>DKK</v>
      </c>
      <c r="CW7" s="161" t="str">
        <f t="shared" si="2"/>
        <v>EUR</v>
      </c>
      <c r="CX7" s="161" t="str">
        <f t="shared" si="2"/>
        <v>GBP</v>
      </c>
      <c r="CY7" s="161" t="str">
        <f t="shared" si="2"/>
        <v>HKD</v>
      </c>
      <c r="CZ7" s="161" t="str">
        <f t="shared" si="2"/>
        <v>HUF</v>
      </c>
      <c r="DA7" s="161" t="str">
        <f t="shared" si="2"/>
        <v>IDR</v>
      </c>
      <c r="DB7" s="161" t="str">
        <f t="shared" si="2"/>
        <v>ILS</v>
      </c>
      <c r="DC7" s="161" t="str">
        <f t="shared" si="2"/>
        <v>INR</v>
      </c>
      <c r="DD7" s="161" t="str">
        <f t="shared" si="2"/>
        <v>JPY</v>
      </c>
      <c r="DE7" s="161" t="str">
        <f t="shared" si="2"/>
        <v>KRW</v>
      </c>
      <c r="DF7" s="161" t="str">
        <f t="shared" ref="DF7:DX7" si="3">+Y7</f>
        <v>MXN</v>
      </c>
      <c r="DG7" s="161" t="str">
        <f t="shared" si="3"/>
        <v>MYR</v>
      </c>
      <c r="DH7" s="161" t="str">
        <f t="shared" si="3"/>
        <v>NOK</v>
      </c>
      <c r="DI7" s="161" t="str">
        <f t="shared" si="3"/>
        <v>NZD</v>
      </c>
      <c r="DJ7" s="161" t="str">
        <f t="shared" si="3"/>
        <v>PEN</v>
      </c>
      <c r="DK7" s="161" t="str">
        <f t="shared" si="3"/>
        <v>PHP</v>
      </c>
      <c r="DL7" s="161" t="str">
        <f t="shared" si="3"/>
        <v>PLN</v>
      </c>
      <c r="DM7" s="161" t="str">
        <f t="shared" si="3"/>
        <v>RON</v>
      </c>
      <c r="DN7" s="161" t="str">
        <f t="shared" si="3"/>
        <v>RUB</v>
      </c>
      <c r="DO7" s="161" t="str">
        <f t="shared" si="3"/>
        <v>SAR</v>
      </c>
      <c r="DP7" s="161" t="str">
        <f t="shared" si="3"/>
        <v>SEK</v>
      </c>
      <c r="DQ7" s="161" t="str">
        <f t="shared" si="3"/>
        <v>SGD</v>
      </c>
      <c r="DR7" s="161" t="str">
        <f t="shared" si="3"/>
        <v>THB</v>
      </c>
      <c r="DS7" s="161" t="str">
        <f t="shared" si="3"/>
        <v>TRY</v>
      </c>
      <c r="DT7" s="161" t="str">
        <f t="shared" si="3"/>
        <v>TWD</v>
      </c>
      <c r="DU7" s="161" t="str">
        <f t="shared" si="3"/>
        <v>USD</v>
      </c>
      <c r="DV7" s="161" t="str">
        <f t="shared" si="3"/>
        <v>ZAR</v>
      </c>
      <c r="DW7" s="161" t="str">
        <f t="shared" si="3"/>
        <v>Other</v>
      </c>
      <c r="DX7" s="161" t="str">
        <f t="shared" si="3"/>
        <v>TOT</v>
      </c>
    </row>
    <row r="8" spans="1:128" s="40" customFormat="1" ht="30" customHeight="1">
      <c r="B8" s="46"/>
      <c r="C8" s="47" t="s">
        <v>93</v>
      </c>
      <c r="D8" s="367"/>
      <c r="E8" s="367"/>
      <c r="F8" s="367"/>
      <c r="G8" s="367"/>
      <c r="H8" s="367"/>
      <c r="I8" s="367"/>
      <c r="J8" s="367"/>
      <c r="K8" s="367"/>
      <c r="L8" s="367"/>
      <c r="M8" s="367"/>
      <c r="N8" s="367"/>
      <c r="O8" s="412"/>
      <c r="P8" s="412"/>
      <c r="Q8" s="412"/>
      <c r="R8" s="412"/>
      <c r="S8" s="412"/>
      <c r="T8" s="412"/>
      <c r="U8" s="412"/>
      <c r="V8" s="412"/>
      <c r="W8" s="412"/>
      <c r="X8" s="369"/>
      <c r="Y8" s="369"/>
      <c r="Z8" s="370"/>
      <c r="AA8" s="370"/>
      <c r="AB8" s="370"/>
      <c r="AC8" s="370"/>
      <c r="AD8" s="370"/>
      <c r="AE8" s="370"/>
      <c r="AF8" s="370"/>
      <c r="AG8" s="370"/>
      <c r="AH8" s="370"/>
      <c r="AI8" s="370"/>
      <c r="AJ8" s="370"/>
      <c r="AK8" s="370"/>
      <c r="AL8" s="370"/>
      <c r="AM8" s="370"/>
      <c r="AN8" s="370"/>
      <c r="AO8" s="370"/>
      <c r="AP8" s="370"/>
      <c r="AQ8" s="375"/>
      <c r="AR8" s="350"/>
      <c r="AS8" s="213"/>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I8" s="64"/>
      <c r="CJ8" s="213"/>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row>
    <row r="9" spans="1:128" s="2" customFormat="1" ht="17.100000000000001" customHeight="1">
      <c r="B9" s="41"/>
      <c r="C9" s="42" t="s">
        <v>82</v>
      </c>
      <c r="D9" s="376"/>
      <c r="E9" s="376"/>
      <c r="F9" s="376"/>
      <c r="G9" s="376"/>
      <c r="H9" s="376"/>
      <c r="I9" s="376"/>
      <c r="J9" s="376"/>
      <c r="K9" s="376"/>
      <c r="L9" s="377"/>
      <c r="M9" s="377"/>
      <c r="N9" s="377"/>
      <c r="O9" s="378"/>
      <c r="P9" s="378"/>
      <c r="Q9" s="378"/>
      <c r="R9" s="378"/>
      <c r="S9" s="378"/>
      <c r="T9" s="378"/>
      <c r="U9" s="378"/>
      <c r="V9" s="378"/>
      <c r="W9" s="378"/>
      <c r="X9" s="423"/>
      <c r="Y9" s="423"/>
      <c r="Z9" s="424"/>
      <c r="AA9" s="424"/>
      <c r="AB9" s="424"/>
      <c r="AC9" s="424"/>
      <c r="AD9" s="424"/>
      <c r="AE9" s="424"/>
      <c r="AF9" s="424"/>
      <c r="AG9" s="424"/>
      <c r="AH9" s="424"/>
      <c r="AI9" s="424"/>
      <c r="AJ9" s="424"/>
      <c r="AK9" s="424"/>
      <c r="AL9" s="424"/>
      <c r="AM9" s="424"/>
      <c r="AN9" s="424"/>
      <c r="AO9" s="424"/>
      <c r="AP9" s="424"/>
      <c r="AQ9" s="414">
        <f>+SUM(D9:AP9)</f>
        <v>0</v>
      </c>
      <c r="AR9" s="355"/>
      <c r="AS9" s="214"/>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14"/>
      <c r="CI9" s="77">
        <f>+AQ9-SUM(D9:AP9)</f>
        <v>0</v>
      </c>
      <c r="CJ9" s="214"/>
      <c r="CK9" s="73">
        <f>+IF(OR((D9&gt;B!D9),(D9&lt;B!D10)),111,0)</f>
        <v>0</v>
      </c>
      <c r="CL9" s="73">
        <f>+IF((E9&gt;B!E9),111,0)</f>
        <v>0</v>
      </c>
      <c r="CM9" s="73">
        <f>+IF((F9&gt;B!F9),111,0)</f>
        <v>0</v>
      </c>
      <c r="CN9" s="73">
        <f>+IF((G9&gt;B!G9),111,0)</f>
        <v>0</v>
      </c>
      <c r="CO9" s="73">
        <f>+IF((H9&gt;B!H9),111,0)</f>
        <v>0</v>
      </c>
      <c r="CP9" s="73">
        <f>+IF((I9&gt;B!I9),111,0)</f>
        <v>0</v>
      </c>
      <c r="CQ9" s="73">
        <f>+IF((J9&gt;B!J9),111,0)</f>
        <v>0</v>
      </c>
      <c r="CR9" s="73">
        <f>+IF((K9&gt;B!K9),111,0)</f>
        <v>0</v>
      </c>
      <c r="CS9" s="73">
        <f>+IF((L9&gt;B!L9),111,0)</f>
        <v>0</v>
      </c>
      <c r="CT9" s="73">
        <f>+IF((M9&gt;B!M9),111,0)</f>
        <v>0</v>
      </c>
      <c r="CU9" s="73">
        <f>+IF((N9&gt;B!N9),111,0)</f>
        <v>0</v>
      </c>
      <c r="CV9" s="73">
        <f>+IF((O9&gt;B!O9),111,0)</f>
        <v>0</v>
      </c>
      <c r="CW9" s="73">
        <f>+IF((P9&gt;B!P9),111,0)</f>
        <v>0</v>
      </c>
      <c r="CX9" s="73">
        <f>+IF((Q9&gt;B!Q9),111,0)</f>
        <v>0</v>
      </c>
      <c r="CY9" s="73">
        <f>+IF((R9&gt;B!R9),111,0)</f>
        <v>0</v>
      </c>
      <c r="CZ9" s="73">
        <f>+IF((S9&gt;B!S9),111,0)</f>
        <v>0</v>
      </c>
      <c r="DA9" s="73">
        <f>+IF((T9&gt;B!T9),111,0)</f>
        <v>0</v>
      </c>
      <c r="DB9" s="73">
        <f>+IF((U9&gt;B!U9),111,0)</f>
        <v>0</v>
      </c>
      <c r="DC9" s="73">
        <f>+IF((V9&gt;B!V9),111,0)</f>
        <v>0</v>
      </c>
      <c r="DD9" s="73">
        <f>+IF((W9&gt;B!W9),111,0)</f>
        <v>0</v>
      </c>
      <c r="DE9" s="73">
        <f>+IF((X9&gt;B!X9),111,0)</f>
        <v>0</v>
      </c>
      <c r="DF9" s="73">
        <f>+IF((Y9&gt;B!Y9),111,0)</f>
        <v>0</v>
      </c>
      <c r="DG9" s="73">
        <f>+IF((Z9&gt;B!Z9),111,0)</f>
        <v>0</v>
      </c>
      <c r="DH9" s="73">
        <f>+IF((AA9&gt;B!AA9),111,0)</f>
        <v>0</v>
      </c>
      <c r="DI9" s="73">
        <f>+IF((AB9&gt;B!AB9),111,0)</f>
        <v>0</v>
      </c>
      <c r="DJ9" s="73">
        <f>+IF((AC9&gt;B!AC9),111,0)</f>
        <v>0</v>
      </c>
      <c r="DK9" s="73">
        <f>+IF((AD9&gt;B!AD9),111,0)</f>
        <v>0</v>
      </c>
      <c r="DL9" s="73">
        <f>+IF((AE9&gt;B!AE9),111,0)</f>
        <v>0</v>
      </c>
      <c r="DM9" s="73">
        <f>+IF((AF9&gt;B!AF9),111,0)</f>
        <v>0</v>
      </c>
      <c r="DN9" s="73">
        <f>+IF((AG9&gt;B!AG9),111,0)</f>
        <v>0</v>
      </c>
      <c r="DO9" s="73">
        <f>+IF((AH9&gt;B!AH9),111,0)</f>
        <v>0</v>
      </c>
      <c r="DP9" s="73">
        <f>+IF((AI9&gt;B!AI9),111,0)</f>
        <v>0</v>
      </c>
      <c r="DQ9" s="73">
        <f>+IF((AJ9&gt;B!AJ9),111,0)</f>
        <v>0</v>
      </c>
      <c r="DR9" s="73">
        <f>+IF((AK9&gt;B!AK9),111,0)</f>
        <v>0</v>
      </c>
      <c r="DS9" s="73">
        <f>+IF((AL9&gt;B!AL9),111,0)</f>
        <v>0</v>
      </c>
      <c r="DT9" s="73">
        <f>+IF((AM9&gt;B!AM9),111,0)</f>
        <v>0</v>
      </c>
      <c r="DU9" s="73">
        <f>+IF((AN9&gt;B!AN9),111,0)</f>
        <v>0</v>
      </c>
      <c r="DV9" s="73">
        <f>+IF((AO9&gt;B!AO9),111,0)</f>
        <v>0</v>
      </c>
      <c r="DW9" s="73">
        <f>+IF((AP9&gt;B!AP9),111,0)</f>
        <v>0</v>
      </c>
      <c r="DX9" s="73">
        <f>+IF((AQ9&gt;B!AQ9),111,0)</f>
        <v>0</v>
      </c>
    </row>
    <row r="10" spans="1:128" s="2" customFormat="1" ht="17.100000000000001" customHeight="1">
      <c r="B10" s="44"/>
      <c r="C10" s="45" t="s">
        <v>83</v>
      </c>
      <c r="D10" s="376"/>
      <c r="E10" s="376"/>
      <c r="F10" s="376"/>
      <c r="G10" s="376"/>
      <c r="H10" s="376"/>
      <c r="I10" s="376"/>
      <c r="J10" s="376"/>
      <c r="K10" s="376"/>
      <c r="L10" s="377"/>
      <c r="M10" s="377"/>
      <c r="N10" s="377"/>
      <c r="O10" s="378"/>
      <c r="P10" s="378"/>
      <c r="Q10" s="378"/>
      <c r="R10" s="378"/>
      <c r="S10" s="378"/>
      <c r="T10" s="378"/>
      <c r="U10" s="378"/>
      <c r="V10" s="378"/>
      <c r="W10" s="378"/>
      <c r="X10" s="423"/>
      <c r="Y10" s="423"/>
      <c r="Z10" s="424"/>
      <c r="AA10" s="424"/>
      <c r="AB10" s="424"/>
      <c r="AC10" s="424"/>
      <c r="AD10" s="424"/>
      <c r="AE10" s="424"/>
      <c r="AF10" s="424"/>
      <c r="AG10" s="424"/>
      <c r="AH10" s="424"/>
      <c r="AI10" s="424"/>
      <c r="AJ10" s="424"/>
      <c r="AK10" s="424"/>
      <c r="AL10" s="424"/>
      <c r="AM10" s="424"/>
      <c r="AN10" s="424"/>
      <c r="AO10" s="424"/>
      <c r="AP10" s="424"/>
      <c r="AQ10" s="414">
        <f>+SUM(D10:AP10)</f>
        <v>0</v>
      </c>
      <c r="AR10" s="355"/>
      <c r="AS10" s="214"/>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14"/>
      <c r="CI10" s="77">
        <f>+AQ10-SUM(D10:AP10)</f>
        <v>0</v>
      </c>
      <c r="CJ10" s="214"/>
      <c r="CK10" s="73">
        <f>+IF(OR((D10&gt;B!D12),(D10&lt;B!D13)),111,0)</f>
        <v>0</v>
      </c>
      <c r="CL10" s="73">
        <f>+IF((E10&gt;B!E12),111,0)</f>
        <v>0</v>
      </c>
      <c r="CM10" s="73">
        <f>+IF((F10&gt;B!F12),111,0)</f>
        <v>0</v>
      </c>
      <c r="CN10" s="73">
        <f>+IF((G10&gt;B!G12),111,0)</f>
        <v>0</v>
      </c>
      <c r="CO10" s="73">
        <f>+IF((H10&gt;B!H12),111,0)</f>
        <v>0</v>
      </c>
      <c r="CP10" s="73">
        <f>+IF((I10&gt;B!I12),111,0)</f>
        <v>0</v>
      </c>
      <c r="CQ10" s="73">
        <f>+IF((J10&gt;B!J12),111,0)</f>
        <v>0</v>
      </c>
      <c r="CR10" s="73">
        <f>+IF((K10&gt;B!K12),111,0)</f>
        <v>0</v>
      </c>
      <c r="CS10" s="73">
        <f>+IF((L10&gt;B!L12),111,0)</f>
        <v>0</v>
      </c>
      <c r="CT10" s="73">
        <f>+IF((M10&gt;B!M12),111,0)</f>
        <v>0</v>
      </c>
      <c r="CU10" s="73">
        <f>+IF((N10&gt;B!N12),111,0)</f>
        <v>0</v>
      </c>
      <c r="CV10" s="73">
        <f>+IF((O10&gt;B!O12),111,0)</f>
        <v>0</v>
      </c>
      <c r="CW10" s="73">
        <f>+IF((P10&gt;B!P12),111,0)</f>
        <v>0</v>
      </c>
      <c r="CX10" s="73">
        <f>+IF((Q10&gt;B!Q12),111,0)</f>
        <v>0</v>
      </c>
      <c r="CY10" s="73">
        <f>+IF((R10&gt;B!R12),111,0)</f>
        <v>0</v>
      </c>
      <c r="CZ10" s="73">
        <f>+IF((S10&gt;B!S12),111,0)</f>
        <v>0</v>
      </c>
      <c r="DA10" s="73">
        <f>+IF((T10&gt;B!T12),111,0)</f>
        <v>0</v>
      </c>
      <c r="DB10" s="73">
        <f>+IF((U10&gt;B!U12),111,0)</f>
        <v>0</v>
      </c>
      <c r="DC10" s="73">
        <f>+IF((V10&gt;B!V12),111,0)</f>
        <v>0</v>
      </c>
      <c r="DD10" s="73">
        <f>+IF((W10&gt;B!W12),111,0)</f>
        <v>0</v>
      </c>
      <c r="DE10" s="73">
        <f>+IF((X10&gt;B!X12),111,0)</f>
        <v>0</v>
      </c>
      <c r="DF10" s="73">
        <f>+IF((Y10&gt;B!Y12),111,0)</f>
        <v>0</v>
      </c>
      <c r="DG10" s="73">
        <f>+IF((Z10&gt;B!Z12),111,0)</f>
        <v>0</v>
      </c>
      <c r="DH10" s="73">
        <f>+IF((AA10&gt;B!AA12),111,0)</f>
        <v>0</v>
      </c>
      <c r="DI10" s="73">
        <f>+IF((AB10&gt;B!AB12),111,0)</f>
        <v>0</v>
      </c>
      <c r="DJ10" s="73">
        <f>+IF((AC10&gt;B!AC12),111,0)</f>
        <v>0</v>
      </c>
      <c r="DK10" s="73">
        <f>+IF((AD10&gt;B!AD12),111,0)</f>
        <v>0</v>
      </c>
      <c r="DL10" s="73">
        <f>+IF((AE10&gt;B!AE12),111,0)</f>
        <v>0</v>
      </c>
      <c r="DM10" s="73">
        <f>+IF((AF10&gt;B!AF12),111,0)</f>
        <v>0</v>
      </c>
      <c r="DN10" s="73">
        <f>+IF((AG10&gt;B!AG12),111,0)</f>
        <v>0</v>
      </c>
      <c r="DO10" s="73">
        <f>+IF((AH10&gt;B!AH12),111,0)</f>
        <v>0</v>
      </c>
      <c r="DP10" s="73">
        <f>+IF((AI10&gt;B!AI12),111,0)</f>
        <v>0</v>
      </c>
      <c r="DQ10" s="73">
        <f>+IF((AJ10&gt;B!AJ12),111,0)</f>
        <v>0</v>
      </c>
      <c r="DR10" s="73">
        <f>+IF((AK10&gt;B!AK12),111,0)</f>
        <v>0</v>
      </c>
      <c r="DS10" s="73">
        <f>+IF((AL10&gt;B!AL12),111,0)</f>
        <v>0</v>
      </c>
      <c r="DT10" s="73">
        <f>+IF((AM10&gt;B!AM12),111,0)</f>
        <v>0</v>
      </c>
      <c r="DU10" s="73">
        <f>+IF((AN10&gt;B!AN12),111,0)</f>
        <v>0</v>
      </c>
      <c r="DV10" s="73">
        <f>+IF((AO10&gt;B!AO12),111,0)</f>
        <v>0</v>
      </c>
      <c r="DW10" s="73">
        <f>+IF((AP10&gt;B!AP12),111,0)</f>
        <v>0</v>
      </c>
      <c r="DX10" s="73">
        <f>+IF((AQ10&gt;B!AQ12),111,0)</f>
        <v>0</v>
      </c>
    </row>
    <row r="11" spans="1:128" s="3" customFormat="1" ht="17.100000000000001" customHeight="1">
      <c r="B11" s="44"/>
      <c r="C11" s="45" t="s">
        <v>84</v>
      </c>
      <c r="D11" s="376"/>
      <c r="E11" s="376"/>
      <c r="F11" s="376"/>
      <c r="G11" s="376"/>
      <c r="H11" s="376"/>
      <c r="I11" s="376"/>
      <c r="J11" s="376"/>
      <c r="K11" s="376"/>
      <c r="L11" s="377"/>
      <c r="M11" s="377"/>
      <c r="N11" s="377"/>
      <c r="O11" s="378"/>
      <c r="P11" s="378"/>
      <c r="Q11" s="378"/>
      <c r="R11" s="378"/>
      <c r="S11" s="378"/>
      <c r="T11" s="378"/>
      <c r="U11" s="378"/>
      <c r="V11" s="378"/>
      <c r="W11" s="378"/>
      <c r="X11" s="423"/>
      <c r="Y11" s="423"/>
      <c r="Z11" s="424"/>
      <c r="AA11" s="424"/>
      <c r="AB11" s="424"/>
      <c r="AC11" s="424"/>
      <c r="AD11" s="424"/>
      <c r="AE11" s="424"/>
      <c r="AF11" s="424"/>
      <c r="AG11" s="424"/>
      <c r="AH11" s="424"/>
      <c r="AI11" s="424"/>
      <c r="AJ11" s="424"/>
      <c r="AK11" s="424"/>
      <c r="AL11" s="424"/>
      <c r="AM11" s="424"/>
      <c r="AN11" s="424"/>
      <c r="AO11" s="424"/>
      <c r="AP11" s="424"/>
      <c r="AQ11" s="414">
        <f>+SUM(D11:AP11)</f>
        <v>0</v>
      </c>
      <c r="AR11" s="355"/>
      <c r="AS11" s="215"/>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15"/>
      <c r="CI11" s="77">
        <f>+AQ11-SUM(D11:AP11)</f>
        <v>0</v>
      </c>
      <c r="CJ11" s="215"/>
      <c r="CK11" s="73">
        <f>+IF(OR((D11&gt;B!D15),(D11&lt;B!D16)),111,0)</f>
        <v>0</v>
      </c>
      <c r="CL11" s="73">
        <f>+IF((E11&gt;B!E15),111,0)</f>
        <v>0</v>
      </c>
      <c r="CM11" s="73">
        <f>+IF((F11&gt;B!F15),111,0)</f>
        <v>0</v>
      </c>
      <c r="CN11" s="73">
        <f>+IF((G11&gt;B!G15),111,0)</f>
        <v>0</v>
      </c>
      <c r="CO11" s="73">
        <f>+IF((H11&gt;B!H15),111,0)</f>
        <v>0</v>
      </c>
      <c r="CP11" s="73">
        <f>+IF((I11&gt;B!I15),111,0)</f>
        <v>0</v>
      </c>
      <c r="CQ11" s="73">
        <f>+IF((J11&gt;B!J15),111,0)</f>
        <v>0</v>
      </c>
      <c r="CR11" s="73">
        <f>+IF((K11&gt;B!K15),111,0)</f>
        <v>0</v>
      </c>
      <c r="CS11" s="73">
        <f>+IF((L11&gt;B!L15),111,0)</f>
        <v>0</v>
      </c>
      <c r="CT11" s="73">
        <f>+IF((M11&gt;B!M15),111,0)</f>
        <v>0</v>
      </c>
      <c r="CU11" s="73">
        <f>+IF((N11&gt;B!N15),111,0)</f>
        <v>0</v>
      </c>
      <c r="CV11" s="73">
        <f>+IF((O11&gt;B!O15),111,0)</f>
        <v>0</v>
      </c>
      <c r="CW11" s="73">
        <f>+IF((P11&gt;B!P15),111,0)</f>
        <v>0</v>
      </c>
      <c r="CX11" s="73">
        <f>+IF((Q11&gt;B!Q15),111,0)</f>
        <v>0</v>
      </c>
      <c r="CY11" s="73">
        <f>+IF((R11&gt;B!R15),111,0)</f>
        <v>0</v>
      </c>
      <c r="CZ11" s="73">
        <f>+IF((S11&gt;B!S15),111,0)</f>
        <v>0</v>
      </c>
      <c r="DA11" s="73">
        <f>+IF((T11&gt;B!T15),111,0)</f>
        <v>0</v>
      </c>
      <c r="DB11" s="73">
        <f>+IF((U11&gt;B!U15),111,0)</f>
        <v>0</v>
      </c>
      <c r="DC11" s="73">
        <f>+IF((V11&gt;B!V15),111,0)</f>
        <v>0</v>
      </c>
      <c r="DD11" s="73">
        <f>+IF((W11&gt;B!W15),111,0)</f>
        <v>0</v>
      </c>
      <c r="DE11" s="73">
        <f>+IF((X11&gt;B!X15),111,0)</f>
        <v>0</v>
      </c>
      <c r="DF11" s="73">
        <f>+IF((Y11&gt;B!Y15),111,0)</f>
        <v>0</v>
      </c>
      <c r="DG11" s="73">
        <f>+IF((Z11&gt;B!Z15),111,0)</f>
        <v>0</v>
      </c>
      <c r="DH11" s="73">
        <f>+IF((AA11&gt;B!AA15),111,0)</f>
        <v>0</v>
      </c>
      <c r="DI11" s="73">
        <f>+IF((AB11&gt;B!AB15),111,0)</f>
        <v>0</v>
      </c>
      <c r="DJ11" s="73">
        <f>+IF((AC11&gt;B!AC15),111,0)</f>
        <v>0</v>
      </c>
      <c r="DK11" s="73">
        <f>+IF((AD11&gt;B!AD15),111,0)</f>
        <v>0</v>
      </c>
      <c r="DL11" s="73">
        <f>+IF((AE11&gt;B!AE15),111,0)</f>
        <v>0</v>
      </c>
      <c r="DM11" s="73">
        <f>+IF((AF11&gt;B!AF15),111,0)</f>
        <v>0</v>
      </c>
      <c r="DN11" s="73">
        <f>+IF((AG11&gt;B!AG15),111,0)</f>
        <v>0</v>
      </c>
      <c r="DO11" s="73">
        <f>+IF((AH11&gt;B!AH15),111,0)</f>
        <v>0</v>
      </c>
      <c r="DP11" s="73">
        <f>+IF((AI11&gt;B!AI15),111,0)</f>
        <v>0</v>
      </c>
      <c r="DQ11" s="73">
        <f>+IF((AJ11&gt;B!AJ15),111,0)</f>
        <v>0</v>
      </c>
      <c r="DR11" s="73">
        <f>+IF((AK11&gt;B!AK15),111,0)</f>
        <v>0</v>
      </c>
      <c r="DS11" s="73">
        <f>+IF((AL11&gt;B!AL15),111,0)</f>
        <v>0</v>
      </c>
      <c r="DT11" s="73">
        <f>+IF((AM11&gt;B!AM15),111,0)</f>
        <v>0</v>
      </c>
      <c r="DU11" s="73">
        <f>+IF((AN11&gt;B!AN15),111,0)</f>
        <v>0</v>
      </c>
      <c r="DV11" s="73">
        <f>+IF((AO11&gt;B!AO15),111,0)</f>
        <v>0</v>
      </c>
      <c r="DW11" s="73">
        <f>+IF((AP11&gt;B!AP15),111,0)</f>
        <v>0</v>
      </c>
      <c r="DX11" s="73">
        <f>+IF((AQ11&gt;B!AQ15),111,0)</f>
        <v>0</v>
      </c>
    </row>
    <row r="12" spans="1:128" s="3" customFormat="1" ht="18" customHeight="1">
      <c r="B12" s="14"/>
      <c r="C12" s="101" t="s">
        <v>111</v>
      </c>
      <c r="D12" s="415">
        <f t="shared" ref="D12:AP12" si="4">+SUM(D9:D11)</f>
        <v>0</v>
      </c>
      <c r="E12" s="415">
        <f t="shared" si="4"/>
        <v>0</v>
      </c>
      <c r="F12" s="415">
        <f t="shared" si="4"/>
        <v>0</v>
      </c>
      <c r="G12" s="415">
        <f t="shared" si="4"/>
        <v>0</v>
      </c>
      <c r="H12" s="415">
        <f t="shared" si="4"/>
        <v>0</v>
      </c>
      <c r="I12" s="415">
        <f t="shared" si="4"/>
        <v>0</v>
      </c>
      <c r="J12" s="415">
        <f t="shared" si="4"/>
        <v>0</v>
      </c>
      <c r="K12" s="415">
        <f t="shared" si="4"/>
        <v>0</v>
      </c>
      <c r="L12" s="415">
        <f t="shared" si="4"/>
        <v>0</v>
      </c>
      <c r="M12" s="415">
        <f t="shared" si="4"/>
        <v>0</v>
      </c>
      <c r="N12" s="415">
        <f t="shared" si="4"/>
        <v>0</v>
      </c>
      <c r="O12" s="415">
        <f t="shared" si="4"/>
        <v>0</v>
      </c>
      <c r="P12" s="415">
        <f t="shared" si="4"/>
        <v>0</v>
      </c>
      <c r="Q12" s="415">
        <f t="shared" si="4"/>
        <v>0</v>
      </c>
      <c r="R12" s="415">
        <f t="shared" si="4"/>
        <v>0</v>
      </c>
      <c r="S12" s="415">
        <f t="shared" si="4"/>
        <v>0</v>
      </c>
      <c r="T12" s="415">
        <f t="shared" si="4"/>
        <v>0</v>
      </c>
      <c r="U12" s="415">
        <f t="shared" si="4"/>
        <v>0</v>
      </c>
      <c r="V12" s="415">
        <f t="shared" si="4"/>
        <v>0</v>
      </c>
      <c r="W12" s="415">
        <f t="shared" si="4"/>
        <v>0</v>
      </c>
      <c r="X12" s="415">
        <f t="shared" si="4"/>
        <v>0</v>
      </c>
      <c r="Y12" s="415">
        <f t="shared" si="4"/>
        <v>0</v>
      </c>
      <c r="Z12" s="415">
        <f t="shared" si="4"/>
        <v>0</v>
      </c>
      <c r="AA12" s="415">
        <f t="shared" si="4"/>
        <v>0</v>
      </c>
      <c r="AB12" s="415">
        <f t="shared" si="4"/>
        <v>0</v>
      </c>
      <c r="AC12" s="415">
        <f t="shared" si="4"/>
        <v>0</v>
      </c>
      <c r="AD12" s="415">
        <f t="shared" si="4"/>
        <v>0</v>
      </c>
      <c r="AE12" s="415">
        <f t="shared" si="4"/>
        <v>0</v>
      </c>
      <c r="AF12" s="415">
        <f t="shared" si="4"/>
        <v>0</v>
      </c>
      <c r="AG12" s="415">
        <f t="shared" si="4"/>
        <v>0</v>
      </c>
      <c r="AH12" s="415">
        <f t="shared" si="4"/>
        <v>0</v>
      </c>
      <c r="AI12" s="415">
        <f t="shared" si="4"/>
        <v>0</v>
      </c>
      <c r="AJ12" s="415">
        <f t="shared" si="4"/>
        <v>0</v>
      </c>
      <c r="AK12" s="415">
        <f t="shared" si="4"/>
        <v>0</v>
      </c>
      <c r="AL12" s="415">
        <f t="shared" si="4"/>
        <v>0</v>
      </c>
      <c r="AM12" s="415">
        <f t="shared" si="4"/>
        <v>0</v>
      </c>
      <c r="AN12" s="415">
        <f t="shared" si="4"/>
        <v>0</v>
      </c>
      <c r="AO12" s="415">
        <f t="shared" si="4"/>
        <v>0</v>
      </c>
      <c r="AP12" s="415">
        <f t="shared" si="4"/>
        <v>0</v>
      </c>
      <c r="AQ12" s="414">
        <f>+SUM(D12:AP12)</f>
        <v>0</v>
      </c>
      <c r="AR12" s="416">
        <f>+IF(SUM(G12)&gt;0,IF(ABS((G12-SUM(G9:G11))/G12)&gt;#REF!,1,0),IF(SUM(G9:G11)&lt;&gt;0,1,0))</f>
        <v>0</v>
      </c>
      <c r="AS12" s="215"/>
      <c r="AT12" s="72">
        <f t="shared" ref="AT12:BN12" si="5">+D12-SUM(D9:D11)</f>
        <v>0</v>
      </c>
      <c r="AU12" s="72">
        <f t="shared" si="5"/>
        <v>0</v>
      </c>
      <c r="AV12" s="72">
        <f t="shared" si="5"/>
        <v>0</v>
      </c>
      <c r="AW12" s="72">
        <f t="shared" si="5"/>
        <v>0</v>
      </c>
      <c r="AX12" s="72">
        <f t="shared" si="5"/>
        <v>0</v>
      </c>
      <c r="AY12" s="72">
        <f t="shared" si="5"/>
        <v>0</v>
      </c>
      <c r="AZ12" s="72">
        <f t="shared" si="5"/>
        <v>0</v>
      </c>
      <c r="BA12" s="72">
        <f t="shared" si="5"/>
        <v>0</v>
      </c>
      <c r="BB12" s="72">
        <f t="shared" si="5"/>
        <v>0</v>
      </c>
      <c r="BC12" s="72">
        <f t="shared" si="5"/>
        <v>0</v>
      </c>
      <c r="BD12" s="72">
        <f t="shared" si="5"/>
        <v>0</v>
      </c>
      <c r="BE12" s="72">
        <f t="shared" si="5"/>
        <v>0</v>
      </c>
      <c r="BF12" s="72">
        <f t="shared" si="5"/>
        <v>0</v>
      </c>
      <c r="BG12" s="72">
        <f t="shared" si="5"/>
        <v>0</v>
      </c>
      <c r="BH12" s="72">
        <f t="shared" si="5"/>
        <v>0</v>
      </c>
      <c r="BI12" s="72">
        <f t="shared" si="5"/>
        <v>0</v>
      </c>
      <c r="BJ12" s="72">
        <f t="shared" si="5"/>
        <v>0</v>
      </c>
      <c r="BK12" s="72">
        <f t="shared" si="5"/>
        <v>0</v>
      </c>
      <c r="BL12" s="72">
        <f t="shared" si="5"/>
        <v>0</v>
      </c>
      <c r="BM12" s="72">
        <f t="shared" si="5"/>
        <v>0</v>
      </c>
      <c r="BN12" s="72">
        <f t="shared" si="5"/>
        <v>0</v>
      </c>
      <c r="BO12" s="72">
        <f t="shared" ref="BO12:CG12" si="6">+Y12-SUM(Y9:Y11)</f>
        <v>0</v>
      </c>
      <c r="BP12" s="72">
        <f t="shared" si="6"/>
        <v>0</v>
      </c>
      <c r="BQ12" s="72">
        <f t="shared" si="6"/>
        <v>0</v>
      </c>
      <c r="BR12" s="72">
        <f t="shared" si="6"/>
        <v>0</v>
      </c>
      <c r="BS12" s="72">
        <f t="shared" si="6"/>
        <v>0</v>
      </c>
      <c r="BT12" s="72">
        <f t="shared" si="6"/>
        <v>0</v>
      </c>
      <c r="BU12" s="72">
        <f t="shared" si="6"/>
        <v>0</v>
      </c>
      <c r="BV12" s="72">
        <f t="shared" si="6"/>
        <v>0</v>
      </c>
      <c r="BW12" s="72">
        <f t="shared" si="6"/>
        <v>0</v>
      </c>
      <c r="BX12" s="72">
        <f t="shared" si="6"/>
        <v>0</v>
      </c>
      <c r="BY12" s="72">
        <f t="shared" si="6"/>
        <v>0</v>
      </c>
      <c r="BZ12" s="72">
        <f t="shared" si="6"/>
        <v>0</v>
      </c>
      <c r="CA12" s="72">
        <f t="shared" si="6"/>
        <v>0</v>
      </c>
      <c r="CB12" s="72">
        <f t="shared" si="6"/>
        <v>0</v>
      </c>
      <c r="CC12" s="72">
        <f t="shared" si="6"/>
        <v>0</v>
      </c>
      <c r="CD12" s="72">
        <f t="shared" si="6"/>
        <v>0</v>
      </c>
      <c r="CE12" s="72">
        <f t="shared" si="6"/>
        <v>0</v>
      </c>
      <c r="CF12" s="72">
        <f t="shared" si="6"/>
        <v>0</v>
      </c>
      <c r="CG12" s="72">
        <f t="shared" si="6"/>
        <v>0</v>
      </c>
      <c r="CH12" s="215"/>
      <c r="CI12" s="78">
        <f>+AQ12-SUM(D12:AP12)</f>
        <v>0</v>
      </c>
      <c r="CJ12" s="215"/>
      <c r="CK12" s="73">
        <f>+IF((D12&gt;B!D18),111,0)</f>
        <v>0</v>
      </c>
      <c r="CL12" s="73">
        <f>+IF((E12&gt;B!E18),111,0)</f>
        <v>0</v>
      </c>
      <c r="CM12" s="73">
        <f>+IF((F12&gt;B!F18),111,0)</f>
        <v>0</v>
      </c>
      <c r="CN12" s="73">
        <f>+IF((G12&gt;B!G18),111,0)</f>
        <v>0</v>
      </c>
      <c r="CO12" s="73">
        <f>+IF((H12&gt;B!H18),111,0)</f>
        <v>0</v>
      </c>
      <c r="CP12" s="73">
        <f>+IF((I12&gt;B!I18),111,0)</f>
        <v>0</v>
      </c>
      <c r="CQ12" s="73">
        <f>+IF((J12&gt;B!J18),111,0)</f>
        <v>0</v>
      </c>
      <c r="CR12" s="73">
        <f>+IF((K12&gt;B!K18),111,0)</f>
        <v>0</v>
      </c>
      <c r="CS12" s="73">
        <f>+IF((L12&gt;B!L18),111,0)</f>
        <v>0</v>
      </c>
      <c r="CT12" s="73">
        <f>+IF((M12&gt;B!M18),111,0)</f>
        <v>0</v>
      </c>
      <c r="CU12" s="73">
        <f>+IF((N12&gt;B!N18),111,0)</f>
        <v>0</v>
      </c>
      <c r="CV12" s="73">
        <f>+IF((O12&gt;B!O18),111,0)</f>
        <v>0</v>
      </c>
      <c r="CW12" s="73">
        <f>+IF((P12&gt;B!P18),111,0)</f>
        <v>0</v>
      </c>
      <c r="CX12" s="73">
        <f>+IF((Q12&gt;B!Q18),111,0)</f>
        <v>0</v>
      </c>
      <c r="CY12" s="73">
        <f>+IF((R12&gt;B!R18),111,0)</f>
        <v>0</v>
      </c>
      <c r="CZ12" s="73">
        <f>+IF((S12&gt;B!S18),111,0)</f>
        <v>0</v>
      </c>
      <c r="DA12" s="73">
        <f>+IF((T12&gt;B!T18),111,0)</f>
        <v>0</v>
      </c>
      <c r="DB12" s="73">
        <f>+IF((U12&gt;B!U18),111,0)</f>
        <v>0</v>
      </c>
      <c r="DC12" s="73">
        <f>+IF((V12&gt;B!V18),111,0)</f>
        <v>0</v>
      </c>
      <c r="DD12" s="73">
        <f>+IF((W12&gt;B!W18),111,0)</f>
        <v>0</v>
      </c>
      <c r="DE12" s="73">
        <f>+IF((X12&gt;B!X18),111,0)</f>
        <v>0</v>
      </c>
      <c r="DF12" s="73">
        <f>+IF((Y12&gt;B!Y18),111,0)</f>
        <v>0</v>
      </c>
      <c r="DG12" s="73">
        <f>+IF((Z12&gt;B!Z18),111,0)</f>
        <v>0</v>
      </c>
      <c r="DH12" s="73">
        <f>+IF((AA12&gt;B!AA18),111,0)</f>
        <v>0</v>
      </c>
      <c r="DI12" s="73">
        <f>+IF((AB12&gt;B!AB18),111,0)</f>
        <v>0</v>
      </c>
      <c r="DJ12" s="73">
        <f>+IF((AC12&gt;B!AC18),111,0)</f>
        <v>0</v>
      </c>
      <c r="DK12" s="73">
        <f>+IF((AD12&gt;B!AD18),111,0)</f>
        <v>0</v>
      </c>
      <c r="DL12" s="73">
        <f>+IF((AE12&gt;B!AE18),111,0)</f>
        <v>0</v>
      </c>
      <c r="DM12" s="73">
        <f>+IF((AF12&gt;B!AF18),111,0)</f>
        <v>0</v>
      </c>
      <c r="DN12" s="73">
        <f>+IF((AG12&gt;B!AG18),111,0)</f>
        <v>0</v>
      </c>
      <c r="DO12" s="73">
        <f>+IF((AH12&gt;B!AH18),111,0)</f>
        <v>0</v>
      </c>
      <c r="DP12" s="73">
        <f>+IF((AI12&gt;B!AI18),111,0)</f>
        <v>0</v>
      </c>
      <c r="DQ12" s="73">
        <f>+IF((AJ12&gt;B!AJ18),111,0)</f>
        <v>0</v>
      </c>
      <c r="DR12" s="73">
        <f>+IF((AK12&gt;B!AK18),111,0)</f>
        <v>0</v>
      </c>
      <c r="DS12" s="73">
        <f>+IF((AL12&gt;B!AL18),111,0)</f>
        <v>0</v>
      </c>
      <c r="DT12" s="73">
        <f>+IF((AM12&gt;B!AM18),111,0)</f>
        <v>0</v>
      </c>
      <c r="DU12" s="73">
        <f>+IF((AN12&gt;B!AN18),111,0)</f>
        <v>0</v>
      </c>
      <c r="DV12" s="73">
        <f>+IF((AO12&gt;B!AO18),111,0)</f>
        <v>0</v>
      </c>
      <c r="DW12" s="73">
        <f>+IF((AP12&gt;B!AP18),111,0)</f>
        <v>0</v>
      </c>
      <c r="DX12" s="73">
        <f>+IF((AQ12&gt;B!AQ18),111,0)</f>
        <v>0</v>
      </c>
    </row>
    <row r="13" spans="1:128" s="40" customFormat="1" ht="30" customHeight="1">
      <c r="B13" s="46"/>
      <c r="C13" s="47" t="s">
        <v>110</v>
      </c>
      <c r="D13" s="367"/>
      <c r="E13" s="367"/>
      <c r="F13" s="367"/>
      <c r="G13" s="367"/>
      <c r="H13" s="367"/>
      <c r="I13" s="367"/>
      <c r="J13" s="367"/>
      <c r="K13" s="367"/>
      <c r="L13" s="367"/>
      <c r="M13" s="367"/>
      <c r="N13" s="367"/>
      <c r="O13" s="368"/>
      <c r="P13" s="368"/>
      <c r="Q13" s="368"/>
      <c r="R13" s="368"/>
      <c r="S13" s="368"/>
      <c r="T13" s="368"/>
      <c r="U13" s="368"/>
      <c r="V13" s="368"/>
      <c r="W13" s="368"/>
      <c r="X13" s="420"/>
      <c r="Y13" s="420"/>
      <c r="Z13" s="421"/>
      <c r="AA13" s="421"/>
      <c r="AB13" s="421"/>
      <c r="AC13" s="421"/>
      <c r="AD13" s="421"/>
      <c r="AE13" s="421"/>
      <c r="AF13" s="421"/>
      <c r="AG13" s="421"/>
      <c r="AH13" s="421"/>
      <c r="AI13" s="421"/>
      <c r="AJ13" s="421"/>
      <c r="AK13" s="421"/>
      <c r="AL13" s="421"/>
      <c r="AM13" s="421"/>
      <c r="AN13" s="421"/>
      <c r="AO13" s="421"/>
      <c r="AP13" s="421"/>
      <c r="AQ13" s="422"/>
      <c r="AR13" s="350"/>
      <c r="AS13" s="213"/>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13"/>
      <c r="CI13" s="269"/>
      <c r="CJ13" s="21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row>
    <row r="14" spans="1:128" s="3" customFormat="1" ht="17.100000000000001" customHeight="1">
      <c r="B14" s="44"/>
      <c r="C14" s="45" t="s">
        <v>82</v>
      </c>
      <c r="D14" s="376"/>
      <c r="E14" s="376"/>
      <c r="F14" s="376"/>
      <c r="G14" s="376"/>
      <c r="H14" s="376"/>
      <c r="I14" s="376"/>
      <c r="J14" s="376"/>
      <c r="K14" s="376"/>
      <c r="L14" s="377"/>
      <c r="M14" s="377"/>
      <c r="N14" s="377"/>
      <c r="O14" s="378"/>
      <c r="P14" s="378"/>
      <c r="Q14" s="378"/>
      <c r="R14" s="378"/>
      <c r="S14" s="378"/>
      <c r="T14" s="378"/>
      <c r="U14" s="378"/>
      <c r="V14" s="378"/>
      <c r="W14" s="378"/>
      <c r="X14" s="423"/>
      <c r="Y14" s="423"/>
      <c r="Z14" s="424"/>
      <c r="AA14" s="424"/>
      <c r="AB14" s="424"/>
      <c r="AC14" s="424"/>
      <c r="AD14" s="424"/>
      <c r="AE14" s="424"/>
      <c r="AF14" s="424"/>
      <c r="AG14" s="424"/>
      <c r="AH14" s="424"/>
      <c r="AI14" s="424"/>
      <c r="AJ14" s="424"/>
      <c r="AK14" s="424"/>
      <c r="AL14" s="424"/>
      <c r="AM14" s="424"/>
      <c r="AN14" s="424"/>
      <c r="AO14" s="424"/>
      <c r="AP14" s="424"/>
      <c r="AQ14" s="414">
        <f>+SUM(D14:AP14)</f>
        <v>0</v>
      </c>
      <c r="AR14" s="355"/>
      <c r="AS14" s="215"/>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15"/>
      <c r="CI14" s="77">
        <f>+AQ14-SUM(D14:AP14)</f>
        <v>0</v>
      </c>
      <c r="CJ14" s="215"/>
      <c r="CK14" s="73">
        <f>+IF(OR((D14&gt;B!D20),(D14&lt;B!D21)),111,0)</f>
        <v>0</v>
      </c>
      <c r="CL14" s="73">
        <f>+IF((E14&gt;B!E20),111,0)</f>
        <v>0</v>
      </c>
      <c r="CM14" s="73">
        <f>+IF((F14&gt;B!F20),111,0)</f>
        <v>0</v>
      </c>
      <c r="CN14" s="73">
        <f>+IF((G14&gt;B!G20),111,0)</f>
        <v>0</v>
      </c>
      <c r="CO14" s="73">
        <f>+IF((H14&gt;B!H20),111,0)</f>
        <v>0</v>
      </c>
      <c r="CP14" s="73">
        <f>+IF((I14&gt;B!I20),111,0)</f>
        <v>0</v>
      </c>
      <c r="CQ14" s="73">
        <f>+IF((J14&gt;B!J20),111,0)</f>
        <v>0</v>
      </c>
      <c r="CR14" s="73">
        <f>+IF((K14&gt;B!K20),111,0)</f>
        <v>0</v>
      </c>
      <c r="CS14" s="73">
        <f>+IF((L14&gt;B!L20),111,0)</f>
        <v>0</v>
      </c>
      <c r="CT14" s="73">
        <f>+IF((M14&gt;B!M20),111,0)</f>
        <v>0</v>
      </c>
      <c r="CU14" s="73">
        <f>+IF((N14&gt;B!N20),111,0)</f>
        <v>0</v>
      </c>
      <c r="CV14" s="73">
        <f>+IF((O14&gt;B!O20),111,0)</f>
        <v>0</v>
      </c>
      <c r="CW14" s="73">
        <f>+IF((P14&gt;B!P20),111,0)</f>
        <v>0</v>
      </c>
      <c r="CX14" s="73">
        <f>+IF((Q14&gt;B!Q20),111,0)</f>
        <v>0</v>
      </c>
      <c r="CY14" s="73">
        <f>+IF((R14&gt;B!R20),111,0)</f>
        <v>0</v>
      </c>
      <c r="CZ14" s="73">
        <f>+IF((S14&gt;B!S20),111,0)</f>
        <v>0</v>
      </c>
      <c r="DA14" s="73">
        <f>+IF((T14&gt;B!T20),111,0)</f>
        <v>0</v>
      </c>
      <c r="DB14" s="73">
        <f>+IF((U14&gt;B!U20),111,0)</f>
        <v>0</v>
      </c>
      <c r="DC14" s="73">
        <f>+IF((V14&gt;B!V20),111,0)</f>
        <v>0</v>
      </c>
      <c r="DD14" s="73">
        <f>+IF((W14&gt;B!W20),111,0)</f>
        <v>0</v>
      </c>
      <c r="DE14" s="73">
        <f>+IF((X14&gt;B!X20),111,0)</f>
        <v>0</v>
      </c>
      <c r="DF14" s="73">
        <f>+IF((Y14&gt;B!Y20),111,0)</f>
        <v>0</v>
      </c>
      <c r="DG14" s="73">
        <f>+IF((Z14&gt;B!Z20),111,0)</f>
        <v>0</v>
      </c>
      <c r="DH14" s="73">
        <f>+IF((AA14&gt;B!AA20),111,0)</f>
        <v>0</v>
      </c>
      <c r="DI14" s="73">
        <f>+IF((AB14&gt;B!AB20),111,0)</f>
        <v>0</v>
      </c>
      <c r="DJ14" s="73">
        <f>+IF((AC14&gt;B!AC20),111,0)</f>
        <v>0</v>
      </c>
      <c r="DK14" s="73">
        <f>+IF((AD14&gt;B!AD20),111,0)</f>
        <v>0</v>
      </c>
      <c r="DL14" s="73">
        <f>+IF((AE14&gt;B!AE20),111,0)</f>
        <v>0</v>
      </c>
      <c r="DM14" s="73">
        <f>+IF((AF14&gt;B!AF20),111,0)</f>
        <v>0</v>
      </c>
      <c r="DN14" s="73">
        <f>+IF((AG14&gt;B!AG20),111,0)</f>
        <v>0</v>
      </c>
      <c r="DO14" s="73">
        <f>+IF((AH14&gt;B!AH20),111,0)</f>
        <v>0</v>
      </c>
      <c r="DP14" s="73">
        <f>+IF((AI14&gt;B!AI20),111,0)</f>
        <v>0</v>
      </c>
      <c r="DQ14" s="73">
        <f>+IF((AJ14&gt;B!AJ20),111,0)</f>
        <v>0</v>
      </c>
      <c r="DR14" s="73">
        <f>+IF((AK14&gt;B!AK20),111,0)</f>
        <v>0</v>
      </c>
      <c r="DS14" s="73">
        <f>+IF((AL14&gt;B!AL20),111,0)</f>
        <v>0</v>
      </c>
      <c r="DT14" s="73">
        <f>+IF((AM14&gt;B!AM20),111,0)</f>
        <v>0</v>
      </c>
      <c r="DU14" s="73">
        <f>+IF((AN14&gt;B!AN20),111,0)</f>
        <v>0</v>
      </c>
      <c r="DV14" s="73">
        <f>+IF((AO14&gt;B!AO20),111,0)</f>
        <v>0</v>
      </c>
      <c r="DW14" s="73">
        <f>+IF((AP14&gt;B!AP20),111,0)</f>
        <v>0</v>
      </c>
      <c r="DX14" s="73">
        <f>+IF((AQ14&gt;B!AQ20),111,0)</f>
        <v>0</v>
      </c>
    </row>
    <row r="15" spans="1:128" s="2" customFormat="1" ht="17.100000000000001" customHeight="1">
      <c r="B15" s="14"/>
      <c r="C15" s="101" t="s">
        <v>83</v>
      </c>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4">
        <f>+SUM(D15:AP15)</f>
        <v>0</v>
      </c>
      <c r="AR15" s="416"/>
      <c r="AS15" s="214"/>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14"/>
      <c r="CI15" s="77">
        <f>+AQ15-SUM(D15:AP15)</f>
        <v>0</v>
      </c>
      <c r="CJ15" s="214"/>
      <c r="CK15" s="73">
        <f>+IF(OR((D15&gt;B!D23),(D15&lt;B!D24)),111,0)</f>
        <v>0</v>
      </c>
      <c r="CL15" s="73">
        <f>+IF((E15&gt;B!E23),111,0)</f>
        <v>0</v>
      </c>
      <c r="CM15" s="73">
        <f>+IF((F15&gt;B!F23),111,0)</f>
        <v>0</v>
      </c>
      <c r="CN15" s="73">
        <f>+IF((G15&gt;B!G23),111,0)</f>
        <v>0</v>
      </c>
      <c r="CO15" s="73">
        <f>+IF((H15&gt;B!H23),111,0)</f>
        <v>0</v>
      </c>
      <c r="CP15" s="73">
        <f>+IF((I15&gt;B!I23),111,0)</f>
        <v>0</v>
      </c>
      <c r="CQ15" s="73">
        <f>+IF((J15&gt;B!J23),111,0)</f>
        <v>0</v>
      </c>
      <c r="CR15" s="73">
        <f>+IF((K15&gt;B!K23),111,0)</f>
        <v>0</v>
      </c>
      <c r="CS15" s="73">
        <f>+IF((L15&gt;B!L23),111,0)</f>
        <v>0</v>
      </c>
      <c r="CT15" s="73">
        <f>+IF((M15&gt;B!M23),111,0)</f>
        <v>0</v>
      </c>
      <c r="CU15" s="73">
        <f>+IF((N15&gt;B!N23),111,0)</f>
        <v>0</v>
      </c>
      <c r="CV15" s="73">
        <f>+IF((O15&gt;B!O23),111,0)</f>
        <v>0</v>
      </c>
      <c r="CW15" s="73">
        <f>+IF((P15&gt;B!P23),111,0)</f>
        <v>0</v>
      </c>
      <c r="CX15" s="73">
        <f>+IF((Q15&gt;B!Q23),111,0)</f>
        <v>0</v>
      </c>
      <c r="CY15" s="73">
        <f>+IF((R15&gt;B!R23),111,0)</f>
        <v>0</v>
      </c>
      <c r="CZ15" s="73">
        <f>+IF((S15&gt;B!S23),111,0)</f>
        <v>0</v>
      </c>
      <c r="DA15" s="73">
        <f>+IF((T15&gt;B!T23),111,0)</f>
        <v>0</v>
      </c>
      <c r="DB15" s="73">
        <f>+IF((U15&gt;B!U23),111,0)</f>
        <v>0</v>
      </c>
      <c r="DC15" s="73">
        <f>+IF((V15&gt;B!V23),111,0)</f>
        <v>0</v>
      </c>
      <c r="DD15" s="73">
        <f>+IF((W15&gt;B!W23),111,0)</f>
        <v>0</v>
      </c>
      <c r="DE15" s="73">
        <f>+IF((X15&gt;B!X23),111,0)</f>
        <v>0</v>
      </c>
      <c r="DF15" s="73">
        <f>+IF((Y15&gt;B!Y23),111,0)</f>
        <v>0</v>
      </c>
      <c r="DG15" s="73">
        <f>+IF((Z15&gt;B!Z23),111,0)</f>
        <v>0</v>
      </c>
      <c r="DH15" s="73">
        <f>+IF((AA15&gt;B!AA23),111,0)</f>
        <v>0</v>
      </c>
      <c r="DI15" s="73">
        <f>+IF((AB15&gt;B!AB23),111,0)</f>
        <v>0</v>
      </c>
      <c r="DJ15" s="73">
        <f>+IF((AC15&gt;B!AC23),111,0)</f>
        <v>0</v>
      </c>
      <c r="DK15" s="73">
        <f>+IF((AD15&gt;B!AD23),111,0)</f>
        <v>0</v>
      </c>
      <c r="DL15" s="73">
        <f>+IF((AE15&gt;B!AE23),111,0)</f>
        <v>0</v>
      </c>
      <c r="DM15" s="73">
        <f>+IF((AF15&gt;B!AF23),111,0)</f>
        <v>0</v>
      </c>
      <c r="DN15" s="73">
        <f>+IF((AG15&gt;B!AG23),111,0)</f>
        <v>0</v>
      </c>
      <c r="DO15" s="73">
        <f>+IF((AH15&gt;B!AH23),111,0)</f>
        <v>0</v>
      </c>
      <c r="DP15" s="73">
        <f>+IF((AI15&gt;B!AI23),111,0)</f>
        <v>0</v>
      </c>
      <c r="DQ15" s="73">
        <f>+IF((AJ15&gt;B!AJ23),111,0)</f>
        <v>0</v>
      </c>
      <c r="DR15" s="73">
        <f>+IF((AK15&gt;B!AK23),111,0)</f>
        <v>0</v>
      </c>
      <c r="DS15" s="73">
        <f>+IF((AL15&gt;B!AL23),111,0)</f>
        <v>0</v>
      </c>
      <c r="DT15" s="73">
        <f>+IF((AM15&gt;B!AM23),111,0)</f>
        <v>0</v>
      </c>
      <c r="DU15" s="73">
        <f>+IF((AN15&gt;B!AN23),111,0)</f>
        <v>0</v>
      </c>
      <c r="DV15" s="73">
        <f>+IF((AO15&gt;B!AO23),111,0)</f>
        <v>0</v>
      </c>
      <c r="DW15" s="73">
        <f>+IF((AP15&gt;B!AP23),111,0)</f>
        <v>0</v>
      </c>
      <c r="DX15" s="73">
        <f>+IF((AQ15&gt;B!AQ23),111,0)</f>
        <v>0</v>
      </c>
    </row>
    <row r="16" spans="1:128" s="3" customFormat="1" ht="17.100000000000001" customHeight="1">
      <c r="B16" s="44"/>
      <c r="C16" s="45" t="s">
        <v>84</v>
      </c>
      <c r="D16" s="376"/>
      <c r="E16" s="376"/>
      <c r="F16" s="376"/>
      <c r="G16" s="376"/>
      <c r="H16" s="376"/>
      <c r="I16" s="376"/>
      <c r="J16" s="376"/>
      <c r="K16" s="376"/>
      <c r="L16" s="377"/>
      <c r="M16" s="377"/>
      <c r="N16" s="377"/>
      <c r="O16" s="378"/>
      <c r="P16" s="378"/>
      <c r="Q16" s="378"/>
      <c r="R16" s="378"/>
      <c r="S16" s="378"/>
      <c r="T16" s="378"/>
      <c r="U16" s="378"/>
      <c r="V16" s="378"/>
      <c r="W16" s="378"/>
      <c r="X16" s="423"/>
      <c r="Y16" s="423"/>
      <c r="Z16" s="424"/>
      <c r="AA16" s="424"/>
      <c r="AB16" s="424"/>
      <c r="AC16" s="424"/>
      <c r="AD16" s="424"/>
      <c r="AE16" s="424"/>
      <c r="AF16" s="424"/>
      <c r="AG16" s="424"/>
      <c r="AH16" s="424"/>
      <c r="AI16" s="424"/>
      <c r="AJ16" s="424"/>
      <c r="AK16" s="424"/>
      <c r="AL16" s="424"/>
      <c r="AM16" s="424"/>
      <c r="AN16" s="424"/>
      <c r="AO16" s="424"/>
      <c r="AP16" s="424"/>
      <c r="AQ16" s="414">
        <f>+SUM(D16:AP16)</f>
        <v>0</v>
      </c>
      <c r="AR16" s="355"/>
      <c r="AS16" s="215"/>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15"/>
      <c r="CI16" s="77">
        <f>+AQ16-SUM(D16:AP16)</f>
        <v>0</v>
      </c>
      <c r="CJ16" s="215"/>
      <c r="CK16" s="73">
        <f>+IF(OR((D16&gt;B!D26),(D16&lt;B!D27)),111,0)</f>
        <v>0</v>
      </c>
      <c r="CL16" s="73">
        <f>+IF((E16&gt;B!E26),111,0)</f>
        <v>0</v>
      </c>
      <c r="CM16" s="73">
        <f>+IF((F16&gt;B!F26),111,0)</f>
        <v>0</v>
      </c>
      <c r="CN16" s="73">
        <f>+IF((G16&gt;B!G26),111,0)</f>
        <v>0</v>
      </c>
      <c r="CO16" s="73">
        <f>+IF((H16&gt;B!H26),111,0)</f>
        <v>0</v>
      </c>
      <c r="CP16" s="73">
        <f>+IF((I16&gt;B!I26),111,0)</f>
        <v>0</v>
      </c>
      <c r="CQ16" s="73">
        <f>+IF((J16&gt;B!J26),111,0)</f>
        <v>0</v>
      </c>
      <c r="CR16" s="73">
        <f>+IF((K16&gt;B!K26),111,0)</f>
        <v>0</v>
      </c>
      <c r="CS16" s="73">
        <f>+IF((L16&gt;B!L26),111,0)</f>
        <v>0</v>
      </c>
      <c r="CT16" s="73">
        <f>+IF((M16&gt;B!M26),111,0)</f>
        <v>0</v>
      </c>
      <c r="CU16" s="73">
        <f>+IF((N16&gt;B!N26),111,0)</f>
        <v>0</v>
      </c>
      <c r="CV16" s="73">
        <f>+IF((O16&gt;B!O26),111,0)</f>
        <v>0</v>
      </c>
      <c r="CW16" s="73">
        <f>+IF((P16&gt;B!P26),111,0)</f>
        <v>0</v>
      </c>
      <c r="CX16" s="73">
        <f>+IF((Q16&gt;B!Q26),111,0)</f>
        <v>0</v>
      </c>
      <c r="CY16" s="73">
        <f>+IF((R16&gt;B!R26),111,0)</f>
        <v>0</v>
      </c>
      <c r="CZ16" s="73">
        <f>+IF((S16&gt;B!S26),111,0)</f>
        <v>0</v>
      </c>
      <c r="DA16" s="73">
        <f>+IF((T16&gt;B!T26),111,0)</f>
        <v>0</v>
      </c>
      <c r="DB16" s="73">
        <f>+IF((U16&gt;B!U26),111,0)</f>
        <v>0</v>
      </c>
      <c r="DC16" s="73">
        <f>+IF((V16&gt;B!V26),111,0)</f>
        <v>0</v>
      </c>
      <c r="DD16" s="73">
        <f>+IF((W16&gt;B!W26),111,0)</f>
        <v>0</v>
      </c>
      <c r="DE16" s="73">
        <f>+IF((X16&gt;B!X26),111,0)</f>
        <v>0</v>
      </c>
      <c r="DF16" s="73">
        <f>+IF((Y16&gt;B!Y26),111,0)</f>
        <v>0</v>
      </c>
      <c r="DG16" s="73">
        <f>+IF((Z16&gt;B!Z26),111,0)</f>
        <v>0</v>
      </c>
      <c r="DH16" s="73">
        <f>+IF((AA16&gt;B!AA26),111,0)</f>
        <v>0</v>
      </c>
      <c r="DI16" s="73">
        <f>+IF((AB16&gt;B!AB26),111,0)</f>
        <v>0</v>
      </c>
      <c r="DJ16" s="73">
        <f>+IF((AC16&gt;B!AC26),111,0)</f>
        <v>0</v>
      </c>
      <c r="DK16" s="73">
        <f>+IF((AD16&gt;B!AD26),111,0)</f>
        <v>0</v>
      </c>
      <c r="DL16" s="73">
        <f>+IF((AE16&gt;B!AE26),111,0)</f>
        <v>0</v>
      </c>
      <c r="DM16" s="73">
        <f>+IF((AF16&gt;B!AF26),111,0)</f>
        <v>0</v>
      </c>
      <c r="DN16" s="73">
        <f>+IF((AG16&gt;B!AG26),111,0)</f>
        <v>0</v>
      </c>
      <c r="DO16" s="73">
        <f>+IF((AH16&gt;B!AH26),111,0)</f>
        <v>0</v>
      </c>
      <c r="DP16" s="73">
        <f>+IF((AI16&gt;B!AI26),111,0)</f>
        <v>0</v>
      </c>
      <c r="DQ16" s="73">
        <f>+IF((AJ16&gt;B!AJ26),111,0)</f>
        <v>0</v>
      </c>
      <c r="DR16" s="73">
        <f>+IF((AK16&gt;B!AK26),111,0)</f>
        <v>0</v>
      </c>
      <c r="DS16" s="73">
        <f>+IF((AL16&gt;B!AL26),111,0)</f>
        <v>0</v>
      </c>
      <c r="DT16" s="73">
        <f>+IF((AM16&gt;B!AM26),111,0)</f>
        <v>0</v>
      </c>
      <c r="DU16" s="73">
        <f>+IF((AN16&gt;B!AN26),111,0)</f>
        <v>0</v>
      </c>
      <c r="DV16" s="73">
        <f>+IF((AO16&gt;B!AO26),111,0)</f>
        <v>0</v>
      </c>
      <c r="DW16" s="73">
        <f>+IF((AP16&gt;B!AP26),111,0)</f>
        <v>0</v>
      </c>
      <c r="DX16" s="73">
        <f>+IF((AQ16&gt;B!AQ26),111,0)</f>
        <v>0</v>
      </c>
    </row>
    <row r="17" spans="1:128" s="10" customFormat="1" ht="17.100000000000001" customHeight="1">
      <c r="A17" s="11"/>
      <c r="B17" s="44"/>
      <c r="C17" s="45" t="s">
        <v>112</v>
      </c>
      <c r="D17" s="415">
        <f t="shared" ref="D17:AP17" si="7">+SUM(D14:D16)</f>
        <v>0</v>
      </c>
      <c r="E17" s="415">
        <f t="shared" si="7"/>
        <v>0</v>
      </c>
      <c r="F17" s="415">
        <f t="shared" si="7"/>
        <v>0</v>
      </c>
      <c r="G17" s="415">
        <f t="shared" si="7"/>
        <v>0</v>
      </c>
      <c r="H17" s="415">
        <f t="shared" si="7"/>
        <v>0</v>
      </c>
      <c r="I17" s="415">
        <f t="shared" si="7"/>
        <v>0</v>
      </c>
      <c r="J17" s="415">
        <f t="shared" si="7"/>
        <v>0</v>
      </c>
      <c r="K17" s="415">
        <f t="shared" si="7"/>
        <v>0</v>
      </c>
      <c r="L17" s="415">
        <f t="shared" si="7"/>
        <v>0</v>
      </c>
      <c r="M17" s="415">
        <f t="shared" si="7"/>
        <v>0</v>
      </c>
      <c r="N17" s="415">
        <f t="shared" si="7"/>
        <v>0</v>
      </c>
      <c r="O17" s="415">
        <f t="shared" si="7"/>
        <v>0</v>
      </c>
      <c r="P17" s="415">
        <f t="shared" si="7"/>
        <v>0</v>
      </c>
      <c r="Q17" s="415">
        <f t="shared" si="7"/>
        <v>0</v>
      </c>
      <c r="R17" s="415">
        <f t="shared" si="7"/>
        <v>0</v>
      </c>
      <c r="S17" s="415">
        <f t="shared" si="7"/>
        <v>0</v>
      </c>
      <c r="T17" s="415">
        <f t="shared" si="7"/>
        <v>0</v>
      </c>
      <c r="U17" s="415">
        <f t="shared" si="7"/>
        <v>0</v>
      </c>
      <c r="V17" s="415">
        <f t="shared" si="7"/>
        <v>0</v>
      </c>
      <c r="W17" s="415">
        <f t="shared" si="7"/>
        <v>0</v>
      </c>
      <c r="X17" s="415">
        <f t="shared" si="7"/>
        <v>0</v>
      </c>
      <c r="Y17" s="415">
        <f t="shared" si="7"/>
        <v>0</v>
      </c>
      <c r="Z17" s="415">
        <f t="shared" si="7"/>
        <v>0</v>
      </c>
      <c r="AA17" s="415">
        <f t="shared" si="7"/>
        <v>0</v>
      </c>
      <c r="AB17" s="415">
        <f t="shared" si="7"/>
        <v>0</v>
      </c>
      <c r="AC17" s="415">
        <f t="shared" si="7"/>
        <v>0</v>
      </c>
      <c r="AD17" s="415">
        <f t="shared" si="7"/>
        <v>0</v>
      </c>
      <c r="AE17" s="415">
        <f t="shared" si="7"/>
        <v>0</v>
      </c>
      <c r="AF17" s="415">
        <f t="shared" si="7"/>
        <v>0</v>
      </c>
      <c r="AG17" s="415">
        <f t="shared" si="7"/>
        <v>0</v>
      </c>
      <c r="AH17" s="415">
        <f t="shared" si="7"/>
        <v>0</v>
      </c>
      <c r="AI17" s="415">
        <f t="shared" si="7"/>
        <v>0</v>
      </c>
      <c r="AJ17" s="415">
        <f t="shared" si="7"/>
        <v>0</v>
      </c>
      <c r="AK17" s="415">
        <f t="shared" si="7"/>
        <v>0</v>
      </c>
      <c r="AL17" s="415">
        <f t="shared" si="7"/>
        <v>0</v>
      </c>
      <c r="AM17" s="415">
        <f t="shared" si="7"/>
        <v>0</v>
      </c>
      <c r="AN17" s="415">
        <f t="shared" si="7"/>
        <v>0</v>
      </c>
      <c r="AO17" s="415">
        <f t="shared" si="7"/>
        <v>0</v>
      </c>
      <c r="AP17" s="415">
        <f t="shared" si="7"/>
        <v>0</v>
      </c>
      <c r="AQ17" s="414">
        <f>+SUM(D17:AP17)</f>
        <v>0</v>
      </c>
      <c r="AR17" s="355"/>
      <c r="AS17" s="216"/>
      <c r="AT17" s="72">
        <f t="shared" ref="AT17:BN17" si="8">+D17-SUM(D14:D16)</f>
        <v>0</v>
      </c>
      <c r="AU17" s="72">
        <f t="shared" si="8"/>
        <v>0</v>
      </c>
      <c r="AV17" s="72">
        <f t="shared" si="8"/>
        <v>0</v>
      </c>
      <c r="AW17" s="72">
        <f t="shared" si="8"/>
        <v>0</v>
      </c>
      <c r="AX17" s="72">
        <f t="shared" si="8"/>
        <v>0</v>
      </c>
      <c r="AY17" s="72">
        <f t="shared" si="8"/>
        <v>0</v>
      </c>
      <c r="AZ17" s="72">
        <f t="shared" si="8"/>
        <v>0</v>
      </c>
      <c r="BA17" s="72">
        <f t="shared" si="8"/>
        <v>0</v>
      </c>
      <c r="BB17" s="72">
        <f t="shared" si="8"/>
        <v>0</v>
      </c>
      <c r="BC17" s="72">
        <f t="shared" si="8"/>
        <v>0</v>
      </c>
      <c r="BD17" s="72">
        <f t="shared" si="8"/>
        <v>0</v>
      </c>
      <c r="BE17" s="72">
        <f t="shared" si="8"/>
        <v>0</v>
      </c>
      <c r="BF17" s="72">
        <f t="shared" si="8"/>
        <v>0</v>
      </c>
      <c r="BG17" s="72">
        <f t="shared" si="8"/>
        <v>0</v>
      </c>
      <c r="BH17" s="72">
        <f t="shared" si="8"/>
        <v>0</v>
      </c>
      <c r="BI17" s="72">
        <f t="shared" si="8"/>
        <v>0</v>
      </c>
      <c r="BJ17" s="72">
        <f t="shared" si="8"/>
        <v>0</v>
      </c>
      <c r="BK17" s="72">
        <f t="shared" si="8"/>
        <v>0</v>
      </c>
      <c r="BL17" s="72">
        <f t="shared" si="8"/>
        <v>0</v>
      </c>
      <c r="BM17" s="72">
        <f t="shared" si="8"/>
        <v>0</v>
      </c>
      <c r="BN17" s="72">
        <f t="shared" si="8"/>
        <v>0</v>
      </c>
      <c r="BO17" s="72">
        <f t="shared" ref="BO17:CG17" si="9">+Y17-SUM(Y14:Y16)</f>
        <v>0</v>
      </c>
      <c r="BP17" s="72">
        <f t="shared" si="9"/>
        <v>0</v>
      </c>
      <c r="BQ17" s="72">
        <f t="shared" si="9"/>
        <v>0</v>
      </c>
      <c r="BR17" s="72">
        <f t="shared" si="9"/>
        <v>0</v>
      </c>
      <c r="BS17" s="72">
        <f t="shared" si="9"/>
        <v>0</v>
      </c>
      <c r="BT17" s="72">
        <f t="shared" si="9"/>
        <v>0</v>
      </c>
      <c r="BU17" s="72">
        <f t="shared" si="9"/>
        <v>0</v>
      </c>
      <c r="BV17" s="72">
        <f t="shared" si="9"/>
        <v>0</v>
      </c>
      <c r="BW17" s="72">
        <f t="shared" si="9"/>
        <v>0</v>
      </c>
      <c r="BX17" s="72">
        <f t="shared" si="9"/>
        <v>0</v>
      </c>
      <c r="BY17" s="72">
        <f t="shared" si="9"/>
        <v>0</v>
      </c>
      <c r="BZ17" s="72">
        <f t="shared" si="9"/>
        <v>0</v>
      </c>
      <c r="CA17" s="72">
        <f t="shared" si="9"/>
        <v>0</v>
      </c>
      <c r="CB17" s="72">
        <f t="shared" si="9"/>
        <v>0</v>
      </c>
      <c r="CC17" s="72">
        <f t="shared" si="9"/>
        <v>0</v>
      </c>
      <c r="CD17" s="72">
        <f t="shared" si="9"/>
        <v>0</v>
      </c>
      <c r="CE17" s="72">
        <f t="shared" si="9"/>
        <v>0</v>
      </c>
      <c r="CF17" s="72">
        <f t="shared" si="9"/>
        <v>0</v>
      </c>
      <c r="CG17" s="72">
        <f t="shared" si="9"/>
        <v>0</v>
      </c>
      <c r="CH17" s="216"/>
      <c r="CI17" s="78">
        <f>+AQ17-SUM(D17:AP17)</f>
        <v>0</v>
      </c>
      <c r="CJ17" s="216"/>
      <c r="CK17" s="73">
        <f>+IF((D17&gt;B!D29),111,0)</f>
        <v>0</v>
      </c>
      <c r="CL17" s="73">
        <f>+IF((E17&gt;B!E29),111,0)</f>
        <v>0</v>
      </c>
      <c r="CM17" s="73">
        <f>+IF((F17&gt;B!F29),111,0)</f>
        <v>0</v>
      </c>
      <c r="CN17" s="73">
        <f>+IF((G17&gt;B!G29),111,0)</f>
        <v>0</v>
      </c>
      <c r="CO17" s="73">
        <f>+IF((H17&gt;B!H29),111,0)</f>
        <v>0</v>
      </c>
      <c r="CP17" s="73">
        <f>+IF((I17&gt;B!I29),111,0)</f>
        <v>0</v>
      </c>
      <c r="CQ17" s="73">
        <f>+IF((J17&gt;B!J29),111,0)</f>
        <v>0</v>
      </c>
      <c r="CR17" s="73">
        <f>+IF((K17&gt;B!K29),111,0)</f>
        <v>0</v>
      </c>
      <c r="CS17" s="73">
        <f>+IF((L17&gt;B!L29),111,0)</f>
        <v>0</v>
      </c>
      <c r="CT17" s="73">
        <f>+IF((M17&gt;B!M29),111,0)</f>
        <v>0</v>
      </c>
      <c r="CU17" s="73">
        <f>+IF((N17&gt;B!N29),111,0)</f>
        <v>0</v>
      </c>
      <c r="CV17" s="73">
        <f>+IF((O17&gt;B!O29),111,0)</f>
        <v>0</v>
      </c>
      <c r="CW17" s="73">
        <f>+IF((P17&gt;B!P29),111,0)</f>
        <v>0</v>
      </c>
      <c r="CX17" s="73">
        <f>+IF((Q17&gt;B!Q29),111,0)</f>
        <v>0</v>
      </c>
      <c r="CY17" s="73">
        <f>+IF((R17&gt;B!R29),111,0)</f>
        <v>0</v>
      </c>
      <c r="CZ17" s="73">
        <f>+IF((S17&gt;B!S29),111,0)</f>
        <v>0</v>
      </c>
      <c r="DA17" s="73">
        <f>+IF((T17&gt;B!T29),111,0)</f>
        <v>0</v>
      </c>
      <c r="DB17" s="73">
        <f>+IF((U17&gt;B!U29),111,0)</f>
        <v>0</v>
      </c>
      <c r="DC17" s="73">
        <f>+IF((V17&gt;B!V29),111,0)</f>
        <v>0</v>
      </c>
      <c r="DD17" s="73">
        <f>+IF((W17&gt;B!W29),111,0)</f>
        <v>0</v>
      </c>
      <c r="DE17" s="73">
        <f>+IF((X17&gt;B!X29),111,0)</f>
        <v>0</v>
      </c>
      <c r="DF17" s="73">
        <f>+IF((Y17&gt;B!Y29),111,0)</f>
        <v>0</v>
      </c>
      <c r="DG17" s="73">
        <f>+IF((Z17&gt;B!Z29),111,0)</f>
        <v>0</v>
      </c>
      <c r="DH17" s="73">
        <f>+IF((AA17&gt;B!AA29),111,0)</f>
        <v>0</v>
      </c>
      <c r="DI17" s="73">
        <f>+IF((AB17&gt;B!AB29),111,0)</f>
        <v>0</v>
      </c>
      <c r="DJ17" s="73">
        <f>+IF((AC17&gt;B!AC29),111,0)</f>
        <v>0</v>
      </c>
      <c r="DK17" s="73">
        <f>+IF((AD17&gt;B!AD29),111,0)</f>
        <v>0</v>
      </c>
      <c r="DL17" s="73">
        <f>+IF((AE17&gt;B!AE29),111,0)</f>
        <v>0</v>
      </c>
      <c r="DM17" s="73">
        <f>+IF((AF17&gt;B!AF29),111,0)</f>
        <v>0</v>
      </c>
      <c r="DN17" s="73">
        <f>+IF((AG17&gt;B!AG29),111,0)</f>
        <v>0</v>
      </c>
      <c r="DO17" s="73">
        <f>+IF((AH17&gt;B!AH29),111,0)</f>
        <v>0</v>
      </c>
      <c r="DP17" s="73">
        <f>+IF((AI17&gt;B!AI29),111,0)</f>
        <v>0</v>
      </c>
      <c r="DQ17" s="73">
        <f>+IF((AJ17&gt;B!AJ29),111,0)</f>
        <v>0</v>
      </c>
      <c r="DR17" s="73">
        <f>+IF((AK17&gt;B!AK29),111,0)</f>
        <v>0</v>
      </c>
      <c r="DS17" s="73">
        <f>+IF((AL17&gt;B!AL29),111,0)</f>
        <v>0</v>
      </c>
      <c r="DT17" s="73">
        <f>+IF((AM17&gt;B!AM29),111,0)</f>
        <v>0</v>
      </c>
      <c r="DU17" s="73">
        <f>+IF((AN17&gt;B!AN29),111,0)</f>
        <v>0</v>
      </c>
      <c r="DV17" s="73">
        <f>+IF((AO17&gt;B!AO29),111,0)</f>
        <v>0</v>
      </c>
      <c r="DW17" s="73">
        <f>+IF((AP17&gt;B!AP29),111,0)</f>
        <v>0</v>
      </c>
      <c r="DX17" s="73">
        <f>+IF((AQ17&gt;B!AQ29),111,0)</f>
        <v>0</v>
      </c>
    </row>
    <row r="18" spans="1:128" s="40" customFormat="1" ht="24.95" customHeight="1">
      <c r="B18" s="46"/>
      <c r="C18" s="47" t="s">
        <v>21</v>
      </c>
      <c r="D18" s="381"/>
      <c r="E18" s="381"/>
      <c r="F18" s="381"/>
      <c r="G18" s="381"/>
      <c r="H18" s="381"/>
      <c r="I18" s="381"/>
      <c r="J18" s="381"/>
      <c r="K18" s="381"/>
      <c r="L18" s="381"/>
      <c r="M18" s="381"/>
      <c r="N18" s="381"/>
      <c r="O18" s="368"/>
      <c r="P18" s="368"/>
      <c r="Q18" s="368"/>
      <c r="R18" s="368"/>
      <c r="S18" s="368"/>
      <c r="T18" s="368"/>
      <c r="U18" s="368"/>
      <c r="V18" s="368"/>
      <c r="W18" s="368"/>
      <c r="X18" s="420"/>
      <c r="Y18" s="420"/>
      <c r="Z18" s="421"/>
      <c r="AA18" s="421"/>
      <c r="AB18" s="421"/>
      <c r="AC18" s="421"/>
      <c r="AD18" s="421"/>
      <c r="AE18" s="421"/>
      <c r="AF18" s="421"/>
      <c r="AG18" s="421"/>
      <c r="AH18" s="421"/>
      <c r="AI18" s="421"/>
      <c r="AJ18" s="421"/>
      <c r="AK18" s="421"/>
      <c r="AL18" s="421"/>
      <c r="AM18" s="421"/>
      <c r="AN18" s="421"/>
      <c r="AO18" s="421"/>
      <c r="AP18" s="421"/>
      <c r="AQ18" s="422"/>
      <c r="AR18" s="350"/>
      <c r="AS18" s="213"/>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13"/>
      <c r="CI18" s="269"/>
      <c r="CJ18" s="21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row>
    <row r="19" spans="1:128" s="40" customFormat="1" ht="30" customHeight="1">
      <c r="B19" s="46"/>
      <c r="C19" s="47" t="s">
        <v>17</v>
      </c>
      <c r="D19" s="367"/>
      <c r="E19" s="367"/>
      <c r="F19" s="367"/>
      <c r="G19" s="367"/>
      <c r="H19" s="367"/>
      <c r="I19" s="367"/>
      <c r="J19" s="367"/>
      <c r="K19" s="367"/>
      <c r="L19" s="367"/>
      <c r="M19" s="367"/>
      <c r="N19" s="367"/>
      <c r="O19" s="368"/>
      <c r="P19" s="368"/>
      <c r="Q19" s="368"/>
      <c r="R19" s="368"/>
      <c r="S19" s="368"/>
      <c r="T19" s="368"/>
      <c r="U19" s="368"/>
      <c r="V19" s="368"/>
      <c r="W19" s="368"/>
      <c r="X19" s="420"/>
      <c r="Y19" s="420"/>
      <c r="Z19" s="421"/>
      <c r="AA19" s="421"/>
      <c r="AB19" s="421"/>
      <c r="AC19" s="421"/>
      <c r="AD19" s="421"/>
      <c r="AE19" s="421"/>
      <c r="AF19" s="421"/>
      <c r="AG19" s="421"/>
      <c r="AH19" s="421"/>
      <c r="AI19" s="421"/>
      <c r="AJ19" s="421"/>
      <c r="AK19" s="421"/>
      <c r="AL19" s="421"/>
      <c r="AM19" s="421"/>
      <c r="AN19" s="421"/>
      <c r="AO19" s="421"/>
      <c r="AP19" s="421"/>
      <c r="AQ19" s="422"/>
      <c r="AR19" s="350"/>
      <c r="AS19" s="213"/>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13"/>
      <c r="CI19" s="269"/>
      <c r="CJ19" s="21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row>
    <row r="20" spans="1:128" s="3" customFormat="1" ht="17.100000000000001" customHeight="1">
      <c r="B20" s="41"/>
      <c r="C20" s="42" t="s">
        <v>82</v>
      </c>
      <c r="D20" s="376"/>
      <c r="E20" s="376"/>
      <c r="F20" s="376"/>
      <c r="G20" s="376"/>
      <c r="H20" s="376"/>
      <c r="I20" s="376"/>
      <c r="J20" s="376"/>
      <c r="K20" s="376"/>
      <c r="L20" s="377"/>
      <c r="M20" s="377"/>
      <c r="N20" s="377"/>
      <c r="O20" s="378"/>
      <c r="P20" s="378"/>
      <c r="Q20" s="378"/>
      <c r="R20" s="378"/>
      <c r="S20" s="378"/>
      <c r="T20" s="378"/>
      <c r="U20" s="378"/>
      <c r="V20" s="378"/>
      <c r="W20" s="378"/>
      <c r="X20" s="423"/>
      <c r="Y20" s="423"/>
      <c r="Z20" s="424"/>
      <c r="AA20" s="424"/>
      <c r="AB20" s="424"/>
      <c r="AC20" s="424"/>
      <c r="AD20" s="424"/>
      <c r="AE20" s="424"/>
      <c r="AF20" s="424"/>
      <c r="AG20" s="424"/>
      <c r="AH20" s="424"/>
      <c r="AI20" s="424"/>
      <c r="AJ20" s="424"/>
      <c r="AK20" s="424"/>
      <c r="AL20" s="424"/>
      <c r="AM20" s="424"/>
      <c r="AN20" s="424"/>
      <c r="AO20" s="424"/>
      <c r="AP20" s="424"/>
      <c r="AQ20" s="414">
        <f>+SUM(D20:AP20)</f>
        <v>0</v>
      </c>
      <c r="AR20" s="355"/>
      <c r="AS20" s="215"/>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15"/>
      <c r="CI20" s="77">
        <f>+AQ20-SUM(D20:AP20)</f>
        <v>0</v>
      </c>
      <c r="CJ20" s="215"/>
      <c r="CK20" s="73">
        <f>+IF(OR((D20&gt;B!D32),(D20&lt;B!D33)),111,0)</f>
        <v>0</v>
      </c>
      <c r="CL20" s="73">
        <f>+IF((E20&gt;B!E32),111,0)</f>
        <v>0</v>
      </c>
      <c r="CM20" s="73">
        <f>+IF((F20&gt;B!F32),111,0)</f>
        <v>0</v>
      </c>
      <c r="CN20" s="73">
        <f>+IF((G20&gt;B!G32),111,0)</f>
        <v>0</v>
      </c>
      <c r="CO20" s="73">
        <f>+IF((H20&gt;B!H32),111,0)</f>
        <v>0</v>
      </c>
      <c r="CP20" s="73">
        <f>+IF((I20&gt;B!I32),111,0)</f>
        <v>0</v>
      </c>
      <c r="CQ20" s="73">
        <f>+IF((J20&gt;B!J32),111,0)</f>
        <v>0</v>
      </c>
      <c r="CR20" s="73">
        <f>+IF((K20&gt;B!K32),111,0)</f>
        <v>0</v>
      </c>
      <c r="CS20" s="73">
        <f>+IF((L20&gt;B!L32),111,0)</f>
        <v>0</v>
      </c>
      <c r="CT20" s="73">
        <f>+IF((M20&gt;B!M32),111,0)</f>
        <v>0</v>
      </c>
      <c r="CU20" s="73">
        <f>+IF((N20&gt;B!N32),111,0)</f>
        <v>0</v>
      </c>
      <c r="CV20" s="73">
        <f>+IF((O20&gt;B!O32),111,0)</f>
        <v>0</v>
      </c>
      <c r="CW20" s="73">
        <f>+IF((P20&gt;B!P32),111,0)</f>
        <v>0</v>
      </c>
      <c r="CX20" s="73">
        <f>+IF((Q20&gt;B!Q32),111,0)</f>
        <v>0</v>
      </c>
      <c r="CY20" s="73">
        <f>+IF((R20&gt;B!R32),111,0)</f>
        <v>0</v>
      </c>
      <c r="CZ20" s="73">
        <f>+IF((S20&gt;B!S32),111,0)</f>
        <v>0</v>
      </c>
      <c r="DA20" s="73">
        <f>+IF((T20&gt;B!T32),111,0)</f>
        <v>0</v>
      </c>
      <c r="DB20" s="73">
        <f>+IF((U20&gt;B!U32),111,0)</f>
        <v>0</v>
      </c>
      <c r="DC20" s="73">
        <f>+IF((V20&gt;B!V32),111,0)</f>
        <v>0</v>
      </c>
      <c r="DD20" s="73">
        <f>+IF((W20&gt;B!W32),111,0)</f>
        <v>0</v>
      </c>
      <c r="DE20" s="73">
        <f>+IF((X20&gt;B!X32),111,0)</f>
        <v>0</v>
      </c>
      <c r="DF20" s="73">
        <f>+IF((Y20&gt;B!Y32),111,0)</f>
        <v>0</v>
      </c>
      <c r="DG20" s="73">
        <f>+IF((Z20&gt;B!Z32),111,0)</f>
        <v>0</v>
      </c>
      <c r="DH20" s="73">
        <f>+IF((AA20&gt;B!AA32),111,0)</f>
        <v>0</v>
      </c>
      <c r="DI20" s="73">
        <f>+IF((AB20&gt;B!AB32),111,0)</f>
        <v>0</v>
      </c>
      <c r="DJ20" s="73">
        <f>+IF((AC20&gt;B!AC32),111,0)</f>
        <v>0</v>
      </c>
      <c r="DK20" s="73">
        <f>+IF((AD20&gt;B!AD32),111,0)</f>
        <v>0</v>
      </c>
      <c r="DL20" s="73">
        <f>+IF((AE20&gt;B!AE32),111,0)</f>
        <v>0</v>
      </c>
      <c r="DM20" s="73">
        <f>+IF((AF20&gt;B!AF32),111,0)</f>
        <v>0</v>
      </c>
      <c r="DN20" s="73">
        <f>+IF((AG20&gt;B!AG32),111,0)</f>
        <v>0</v>
      </c>
      <c r="DO20" s="73">
        <f>+IF((AH20&gt;B!AH32),111,0)</f>
        <v>0</v>
      </c>
      <c r="DP20" s="73">
        <f>+IF((AI20&gt;B!AI32),111,0)</f>
        <v>0</v>
      </c>
      <c r="DQ20" s="73">
        <f>+IF((AJ20&gt;B!AJ32),111,0)</f>
        <v>0</v>
      </c>
      <c r="DR20" s="73">
        <f>+IF((AK20&gt;B!AK32),111,0)</f>
        <v>0</v>
      </c>
      <c r="DS20" s="73">
        <f>+IF((AL20&gt;B!AL32),111,0)</f>
        <v>0</v>
      </c>
      <c r="DT20" s="73">
        <f>+IF((AM20&gt;B!AM32),111,0)</f>
        <v>0</v>
      </c>
      <c r="DU20" s="73">
        <f>+IF((AN20&gt;B!AN32),111,0)</f>
        <v>0</v>
      </c>
      <c r="DV20" s="73">
        <f>+IF((AO20&gt;B!AO32),111,0)</f>
        <v>0</v>
      </c>
      <c r="DW20" s="73">
        <f>+IF((AP20&gt;B!AP32),111,0)</f>
        <v>0</v>
      </c>
      <c r="DX20" s="73">
        <f>+IF((AQ20&gt;B!AQ32),111,0)</f>
        <v>0</v>
      </c>
    </row>
    <row r="21" spans="1:128" s="2" customFormat="1" ht="17.100000000000001" customHeight="1">
      <c r="B21" s="44"/>
      <c r="C21" s="45" t="s">
        <v>83</v>
      </c>
      <c r="D21" s="376"/>
      <c r="E21" s="376"/>
      <c r="F21" s="376"/>
      <c r="G21" s="376"/>
      <c r="H21" s="376"/>
      <c r="I21" s="376"/>
      <c r="J21" s="376"/>
      <c r="K21" s="376"/>
      <c r="L21" s="377"/>
      <c r="M21" s="377"/>
      <c r="N21" s="377"/>
      <c r="O21" s="378"/>
      <c r="P21" s="378"/>
      <c r="Q21" s="378"/>
      <c r="R21" s="378"/>
      <c r="S21" s="378"/>
      <c r="T21" s="378"/>
      <c r="U21" s="378"/>
      <c r="V21" s="378"/>
      <c r="W21" s="378"/>
      <c r="X21" s="423"/>
      <c r="Y21" s="423"/>
      <c r="Z21" s="424"/>
      <c r="AA21" s="424"/>
      <c r="AB21" s="424"/>
      <c r="AC21" s="424"/>
      <c r="AD21" s="424"/>
      <c r="AE21" s="424"/>
      <c r="AF21" s="424"/>
      <c r="AG21" s="424"/>
      <c r="AH21" s="424"/>
      <c r="AI21" s="424"/>
      <c r="AJ21" s="424"/>
      <c r="AK21" s="424"/>
      <c r="AL21" s="424"/>
      <c r="AM21" s="424"/>
      <c r="AN21" s="424"/>
      <c r="AO21" s="424"/>
      <c r="AP21" s="424"/>
      <c r="AQ21" s="414">
        <f>+SUM(D21:AP21)</f>
        <v>0</v>
      </c>
      <c r="AR21" s="355"/>
      <c r="AS21" s="214"/>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14"/>
      <c r="CI21" s="77">
        <f>+AQ21-SUM(D21:AP21)</f>
        <v>0</v>
      </c>
      <c r="CJ21" s="214"/>
      <c r="CK21" s="73">
        <f>+IF(OR((D21&gt;B!D35),(D21&lt;B!D36)),111,0)</f>
        <v>0</v>
      </c>
      <c r="CL21" s="73">
        <f>+IF((E21&gt;B!E35),111,0)</f>
        <v>0</v>
      </c>
      <c r="CM21" s="73">
        <f>+IF((F21&gt;B!F35),111,0)</f>
        <v>0</v>
      </c>
      <c r="CN21" s="73">
        <f>+IF((G21&gt;B!G35),111,0)</f>
        <v>0</v>
      </c>
      <c r="CO21" s="73">
        <f>+IF((H21&gt;B!H35),111,0)</f>
        <v>0</v>
      </c>
      <c r="CP21" s="73">
        <f>+IF((I21&gt;B!I35),111,0)</f>
        <v>0</v>
      </c>
      <c r="CQ21" s="73">
        <f>+IF((J21&gt;B!J35),111,0)</f>
        <v>0</v>
      </c>
      <c r="CR21" s="73">
        <f>+IF((K21&gt;B!K35),111,0)</f>
        <v>0</v>
      </c>
      <c r="CS21" s="73">
        <f>+IF((L21&gt;B!L35),111,0)</f>
        <v>0</v>
      </c>
      <c r="CT21" s="73">
        <f>+IF((M21&gt;B!M35),111,0)</f>
        <v>0</v>
      </c>
      <c r="CU21" s="73">
        <f>+IF((N21&gt;B!N35),111,0)</f>
        <v>0</v>
      </c>
      <c r="CV21" s="73">
        <f>+IF((O21&gt;B!O35),111,0)</f>
        <v>0</v>
      </c>
      <c r="CW21" s="73">
        <f>+IF((P21&gt;B!P35),111,0)</f>
        <v>0</v>
      </c>
      <c r="CX21" s="73">
        <f>+IF((Q21&gt;B!Q35),111,0)</f>
        <v>0</v>
      </c>
      <c r="CY21" s="73">
        <f>+IF((R21&gt;B!R35),111,0)</f>
        <v>0</v>
      </c>
      <c r="CZ21" s="73">
        <f>+IF((S21&gt;B!S35),111,0)</f>
        <v>0</v>
      </c>
      <c r="DA21" s="73">
        <f>+IF((T21&gt;B!T35),111,0)</f>
        <v>0</v>
      </c>
      <c r="DB21" s="73">
        <f>+IF((U21&gt;B!U35),111,0)</f>
        <v>0</v>
      </c>
      <c r="DC21" s="73">
        <f>+IF((V21&gt;B!V35),111,0)</f>
        <v>0</v>
      </c>
      <c r="DD21" s="73">
        <f>+IF((W21&gt;B!W35),111,0)</f>
        <v>0</v>
      </c>
      <c r="DE21" s="73">
        <f>+IF((X21&gt;B!X35),111,0)</f>
        <v>0</v>
      </c>
      <c r="DF21" s="73">
        <f>+IF((Y21&gt;B!Y35),111,0)</f>
        <v>0</v>
      </c>
      <c r="DG21" s="73">
        <f>+IF((Z21&gt;B!Z35),111,0)</f>
        <v>0</v>
      </c>
      <c r="DH21" s="73">
        <f>+IF((AA21&gt;B!AA35),111,0)</f>
        <v>0</v>
      </c>
      <c r="DI21" s="73">
        <f>+IF((AB21&gt;B!AB35),111,0)</f>
        <v>0</v>
      </c>
      <c r="DJ21" s="73">
        <f>+IF((AC21&gt;B!AC35),111,0)</f>
        <v>0</v>
      </c>
      <c r="DK21" s="73">
        <f>+IF((AD21&gt;B!AD35),111,0)</f>
        <v>0</v>
      </c>
      <c r="DL21" s="73">
        <f>+IF((AE21&gt;B!AE35),111,0)</f>
        <v>0</v>
      </c>
      <c r="DM21" s="73">
        <f>+IF((AF21&gt;B!AF35),111,0)</f>
        <v>0</v>
      </c>
      <c r="DN21" s="73">
        <f>+IF((AG21&gt;B!AG35),111,0)</f>
        <v>0</v>
      </c>
      <c r="DO21" s="73">
        <f>+IF((AH21&gt;B!AH35),111,0)</f>
        <v>0</v>
      </c>
      <c r="DP21" s="73">
        <f>+IF((AI21&gt;B!AI35),111,0)</f>
        <v>0</v>
      </c>
      <c r="DQ21" s="73">
        <f>+IF((AJ21&gt;B!AJ35),111,0)</f>
        <v>0</v>
      </c>
      <c r="DR21" s="73">
        <f>+IF((AK21&gt;B!AK35),111,0)</f>
        <v>0</v>
      </c>
      <c r="DS21" s="73">
        <f>+IF((AL21&gt;B!AL35),111,0)</f>
        <v>0</v>
      </c>
      <c r="DT21" s="73">
        <f>+IF((AM21&gt;B!AM35),111,0)</f>
        <v>0</v>
      </c>
      <c r="DU21" s="73">
        <f>+IF((AN21&gt;B!AN35),111,0)</f>
        <v>0</v>
      </c>
      <c r="DV21" s="73">
        <f>+IF((AO21&gt;B!AO35),111,0)</f>
        <v>0</v>
      </c>
      <c r="DW21" s="73">
        <f>+IF((AP21&gt;B!AP35),111,0)</f>
        <v>0</v>
      </c>
      <c r="DX21" s="73">
        <f>+IF((AQ21&gt;B!AQ35),111,0)</f>
        <v>0</v>
      </c>
    </row>
    <row r="22" spans="1:128" s="3" customFormat="1" ht="17.100000000000001" customHeight="1">
      <c r="B22" s="44"/>
      <c r="C22" s="45" t="s">
        <v>84</v>
      </c>
      <c r="D22" s="376"/>
      <c r="E22" s="376"/>
      <c r="F22" s="376"/>
      <c r="G22" s="376"/>
      <c r="H22" s="376"/>
      <c r="I22" s="376"/>
      <c r="J22" s="376"/>
      <c r="K22" s="376"/>
      <c r="L22" s="377"/>
      <c r="M22" s="377"/>
      <c r="N22" s="377"/>
      <c r="O22" s="378"/>
      <c r="P22" s="378"/>
      <c r="Q22" s="378"/>
      <c r="R22" s="378"/>
      <c r="S22" s="378"/>
      <c r="T22" s="378"/>
      <c r="U22" s="378"/>
      <c r="V22" s="378"/>
      <c r="W22" s="378"/>
      <c r="X22" s="423"/>
      <c r="Y22" s="423"/>
      <c r="Z22" s="424"/>
      <c r="AA22" s="424"/>
      <c r="AB22" s="424"/>
      <c r="AC22" s="424"/>
      <c r="AD22" s="424"/>
      <c r="AE22" s="424"/>
      <c r="AF22" s="424"/>
      <c r="AG22" s="424"/>
      <c r="AH22" s="424"/>
      <c r="AI22" s="424"/>
      <c r="AJ22" s="424"/>
      <c r="AK22" s="424"/>
      <c r="AL22" s="424"/>
      <c r="AM22" s="424"/>
      <c r="AN22" s="424"/>
      <c r="AO22" s="424"/>
      <c r="AP22" s="424"/>
      <c r="AQ22" s="414">
        <f>+SUM(D22:AP22)</f>
        <v>0</v>
      </c>
      <c r="AR22" s="355"/>
      <c r="AS22" s="215"/>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15"/>
      <c r="CI22" s="77">
        <f>+AQ22-SUM(D22:AP22)</f>
        <v>0</v>
      </c>
      <c r="CJ22" s="215"/>
      <c r="CK22" s="73">
        <f>+IF(OR((D22&gt;B!D38),(D22&lt;B!D39)),111,0)</f>
        <v>0</v>
      </c>
      <c r="CL22" s="73">
        <f>+IF((E22&gt;B!E38),111,0)</f>
        <v>0</v>
      </c>
      <c r="CM22" s="73">
        <f>+IF((F22&gt;B!F38),111,0)</f>
        <v>0</v>
      </c>
      <c r="CN22" s="73">
        <f>+IF((G22&gt;B!G38),111,0)</f>
        <v>0</v>
      </c>
      <c r="CO22" s="73">
        <f>+IF((H22&gt;B!H38),111,0)</f>
        <v>0</v>
      </c>
      <c r="CP22" s="73">
        <f>+IF((I22&gt;B!I38),111,0)</f>
        <v>0</v>
      </c>
      <c r="CQ22" s="73">
        <f>+IF((J22&gt;B!J38),111,0)</f>
        <v>0</v>
      </c>
      <c r="CR22" s="73">
        <f>+IF((K22&gt;B!K38),111,0)</f>
        <v>0</v>
      </c>
      <c r="CS22" s="73">
        <f>+IF((L22&gt;B!L38),111,0)</f>
        <v>0</v>
      </c>
      <c r="CT22" s="73">
        <f>+IF((M22&gt;B!M38),111,0)</f>
        <v>0</v>
      </c>
      <c r="CU22" s="73">
        <f>+IF((N22&gt;B!N38),111,0)</f>
        <v>0</v>
      </c>
      <c r="CV22" s="73">
        <f>+IF((O22&gt;B!O38),111,0)</f>
        <v>0</v>
      </c>
      <c r="CW22" s="73">
        <f>+IF((P22&gt;B!P38),111,0)</f>
        <v>0</v>
      </c>
      <c r="CX22" s="73">
        <f>+IF((Q22&gt;B!Q38),111,0)</f>
        <v>0</v>
      </c>
      <c r="CY22" s="73">
        <f>+IF((R22&gt;B!R38),111,0)</f>
        <v>0</v>
      </c>
      <c r="CZ22" s="73">
        <f>+IF((S22&gt;B!S38),111,0)</f>
        <v>0</v>
      </c>
      <c r="DA22" s="73">
        <f>+IF((T22&gt;B!T38),111,0)</f>
        <v>0</v>
      </c>
      <c r="DB22" s="73">
        <f>+IF((U22&gt;B!U38),111,0)</f>
        <v>0</v>
      </c>
      <c r="DC22" s="73">
        <f>+IF((V22&gt;B!V38),111,0)</f>
        <v>0</v>
      </c>
      <c r="DD22" s="73">
        <f>+IF((W22&gt;B!W38),111,0)</f>
        <v>0</v>
      </c>
      <c r="DE22" s="73">
        <f>+IF((X22&gt;B!X38),111,0)</f>
        <v>0</v>
      </c>
      <c r="DF22" s="73">
        <f>+IF((Y22&gt;B!Y38),111,0)</f>
        <v>0</v>
      </c>
      <c r="DG22" s="73">
        <f>+IF((Z22&gt;B!Z38),111,0)</f>
        <v>0</v>
      </c>
      <c r="DH22" s="73">
        <f>+IF((AA22&gt;B!AA38),111,0)</f>
        <v>0</v>
      </c>
      <c r="DI22" s="73">
        <f>+IF((AB22&gt;B!AB38),111,0)</f>
        <v>0</v>
      </c>
      <c r="DJ22" s="73">
        <f>+IF((AC22&gt;B!AC38),111,0)</f>
        <v>0</v>
      </c>
      <c r="DK22" s="73">
        <f>+IF((AD22&gt;B!AD38),111,0)</f>
        <v>0</v>
      </c>
      <c r="DL22" s="73">
        <f>+IF((AE22&gt;B!AE38),111,0)</f>
        <v>0</v>
      </c>
      <c r="DM22" s="73">
        <f>+IF((AF22&gt;B!AF38),111,0)</f>
        <v>0</v>
      </c>
      <c r="DN22" s="73">
        <f>+IF((AG22&gt;B!AG38),111,0)</f>
        <v>0</v>
      </c>
      <c r="DO22" s="73">
        <f>+IF((AH22&gt;B!AH38),111,0)</f>
        <v>0</v>
      </c>
      <c r="DP22" s="73">
        <f>+IF((AI22&gt;B!AI38),111,0)</f>
        <v>0</v>
      </c>
      <c r="DQ22" s="73">
        <f>+IF((AJ22&gt;B!AJ38),111,0)</f>
        <v>0</v>
      </c>
      <c r="DR22" s="73">
        <f>+IF((AK22&gt;B!AK38),111,0)</f>
        <v>0</v>
      </c>
      <c r="DS22" s="73">
        <f>+IF((AL22&gt;B!AL38),111,0)</f>
        <v>0</v>
      </c>
      <c r="DT22" s="73">
        <f>+IF((AM22&gt;B!AM38),111,0)</f>
        <v>0</v>
      </c>
      <c r="DU22" s="73">
        <f>+IF((AN22&gt;B!AN38),111,0)</f>
        <v>0</v>
      </c>
      <c r="DV22" s="73">
        <f>+IF((AO22&gt;B!AO38),111,0)</f>
        <v>0</v>
      </c>
      <c r="DW22" s="73">
        <f>+IF((AP22&gt;B!AP38),111,0)</f>
        <v>0</v>
      </c>
      <c r="DX22" s="73">
        <f>+IF((AQ22&gt;B!AQ38),111,0)</f>
        <v>0</v>
      </c>
    </row>
    <row r="23" spans="1:128" s="8" customFormat="1" ht="17.100000000000001" customHeight="1">
      <c r="A23" s="11"/>
      <c r="B23" s="14"/>
      <c r="C23" s="101" t="s">
        <v>45</v>
      </c>
      <c r="D23" s="415">
        <f t="shared" ref="D23:AP23" si="10">+SUM(D20:D22)</f>
        <v>0</v>
      </c>
      <c r="E23" s="415">
        <f t="shared" si="10"/>
        <v>0</v>
      </c>
      <c r="F23" s="415">
        <f t="shared" si="10"/>
        <v>0</v>
      </c>
      <c r="G23" s="415">
        <f t="shared" si="10"/>
        <v>0</v>
      </c>
      <c r="H23" s="415">
        <f t="shared" si="10"/>
        <v>0</v>
      </c>
      <c r="I23" s="415">
        <f t="shared" si="10"/>
        <v>0</v>
      </c>
      <c r="J23" s="415">
        <f t="shared" si="10"/>
        <v>0</v>
      </c>
      <c r="K23" s="415">
        <f t="shared" si="10"/>
        <v>0</v>
      </c>
      <c r="L23" s="415">
        <f t="shared" si="10"/>
        <v>0</v>
      </c>
      <c r="M23" s="415">
        <f t="shared" si="10"/>
        <v>0</v>
      </c>
      <c r="N23" s="415">
        <f t="shared" si="10"/>
        <v>0</v>
      </c>
      <c r="O23" s="415">
        <f t="shared" si="10"/>
        <v>0</v>
      </c>
      <c r="P23" s="415">
        <f t="shared" si="10"/>
        <v>0</v>
      </c>
      <c r="Q23" s="415">
        <f t="shared" si="10"/>
        <v>0</v>
      </c>
      <c r="R23" s="415">
        <f t="shared" si="10"/>
        <v>0</v>
      </c>
      <c r="S23" s="415">
        <f t="shared" si="10"/>
        <v>0</v>
      </c>
      <c r="T23" s="415">
        <f t="shared" si="10"/>
        <v>0</v>
      </c>
      <c r="U23" s="415">
        <f t="shared" si="10"/>
        <v>0</v>
      </c>
      <c r="V23" s="415">
        <f t="shared" si="10"/>
        <v>0</v>
      </c>
      <c r="W23" s="415">
        <f t="shared" si="10"/>
        <v>0</v>
      </c>
      <c r="X23" s="415">
        <f t="shared" si="10"/>
        <v>0</v>
      </c>
      <c r="Y23" s="415">
        <f t="shared" si="10"/>
        <v>0</v>
      </c>
      <c r="Z23" s="415">
        <f t="shared" si="10"/>
        <v>0</v>
      </c>
      <c r="AA23" s="415">
        <f t="shared" si="10"/>
        <v>0</v>
      </c>
      <c r="AB23" s="415">
        <f t="shared" si="10"/>
        <v>0</v>
      </c>
      <c r="AC23" s="415">
        <f t="shared" si="10"/>
        <v>0</v>
      </c>
      <c r="AD23" s="415">
        <f t="shared" si="10"/>
        <v>0</v>
      </c>
      <c r="AE23" s="415">
        <f t="shared" si="10"/>
        <v>0</v>
      </c>
      <c r="AF23" s="415">
        <f t="shared" si="10"/>
        <v>0</v>
      </c>
      <c r="AG23" s="415">
        <f t="shared" si="10"/>
        <v>0</v>
      </c>
      <c r="AH23" s="415">
        <f t="shared" si="10"/>
        <v>0</v>
      </c>
      <c r="AI23" s="415">
        <f t="shared" si="10"/>
        <v>0</v>
      </c>
      <c r="AJ23" s="415">
        <f t="shared" si="10"/>
        <v>0</v>
      </c>
      <c r="AK23" s="415">
        <f t="shared" si="10"/>
        <v>0</v>
      </c>
      <c r="AL23" s="415">
        <f t="shared" si="10"/>
        <v>0</v>
      </c>
      <c r="AM23" s="415">
        <f t="shared" si="10"/>
        <v>0</v>
      </c>
      <c r="AN23" s="415">
        <f t="shared" si="10"/>
        <v>0</v>
      </c>
      <c r="AO23" s="415">
        <f t="shared" si="10"/>
        <v>0</v>
      </c>
      <c r="AP23" s="415">
        <f t="shared" si="10"/>
        <v>0</v>
      </c>
      <c r="AQ23" s="414">
        <f>+SUM(D23:AP23)</f>
        <v>0</v>
      </c>
      <c r="AR23" s="416"/>
      <c r="AS23" s="217"/>
      <c r="AT23" s="72">
        <f t="shared" ref="AT23:BN23" si="11">+D23-SUM(D20:D22)</f>
        <v>0</v>
      </c>
      <c r="AU23" s="72">
        <f t="shared" si="11"/>
        <v>0</v>
      </c>
      <c r="AV23" s="72">
        <f t="shared" si="11"/>
        <v>0</v>
      </c>
      <c r="AW23" s="72">
        <f t="shared" si="11"/>
        <v>0</v>
      </c>
      <c r="AX23" s="72">
        <f t="shared" si="11"/>
        <v>0</v>
      </c>
      <c r="AY23" s="72">
        <f t="shared" si="11"/>
        <v>0</v>
      </c>
      <c r="AZ23" s="72">
        <f t="shared" si="11"/>
        <v>0</v>
      </c>
      <c r="BA23" s="72">
        <f t="shared" si="11"/>
        <v>0</v>
      </c>
      <c r="BB23" s="72">
        <f t="shared" si="11"/>
        <v>0</v>
      </c>
      <c r="BC23" s="72">
        <f t="shared" si="11"/>
        <v>0</v>
      </c>
      <c r="BD23" s="72">
        <f t="shared" si="11"/>
        <v>0</v>
      </c>
      <c r="BE23" s="72">
        <f t="shared" si="11"/>
        <v>0</v>
      </c>
      <c r="BF23" s="72">
        <f t="shared" si="11"/>
        <v>0</v>
      </c>
      <c r="BG23" s="72">
        <f t="shared" si="11"/>
        <v>0</v>
      </c>
      <c r="BH23" s="72">
        <f t="shared" si="11"/>
        <v>0</v>
      </c>
      <c r="BI23" s="72">
        <f t="shared" si="11"/>
        <v>0</v>
      </c>
      <c r="BJ23" s="72">
        <f t="shared" si="11"/>
        <v>0</v>
      </c>
      <c r="BK23" s="72">
        <f t="shared" si="11"/>
        <v>0</v>
      </c>
      <c r="BL23" s="72">
        <f t="shared" si="11"/>
        <v>0</v>
      </c>
      <c r="BM23" s="72">
        <f t="shared" si="11"/>
        <v>0</v>
      </c>
      <c r="BN23" s="72">
        <f t="shared" si="11"/>
        <v>0</v>
      </c>
      <c r="BO23" s="72">
        <f t="shared" ref="BO23:CG23" si="12">+Y23-SUM(Y20:Y22)</f>
        <v>0</v>
      </c>
      <c r="BP23" s="72">
        <f t="shared" si="12"/>
        <v>0</v>
      </c>
      <c r="BQ23" s="72">
        <f t="shared" si="12"/>
        <v>0</v>
      </c>
      <c r="BR23" s="72">
        <f t="shared" si="12"/>
        <v>0</v>
      </c>
      <c r="BS23" s="72">
        <f t="shared" si="12"/>
        <v>0</v>
      </c>
      <c r="BT23" s="72">
        <f t="shared" si="12"/>
        <v>0</v>
      </c>
      <c r="BU23" s="72">
        <f t="shared" si="12"/>
        <v>0</v>
      </c>
      <c r="BV23" s="72">
        <f t="shared" si="12"/>
        <v>0</v>
      </c>
      <c r="BW23" s="72">
        <f t="shared" si="12"/>
        <v>0</v>
      </c>
      <c r="BX23" s="72">
        <f t="shared" si="12"/>
        <v>0</v>
      </c>
      <c r="BY23" s="72">
        <f t="shared" si="12"/>
        <v>0</v>
      </c>
      <c r="BZ23" s="72">
        <f t="shared" si="12"/>
        <v>0</v>
      </c>
      <c r="CA23" s="72">
        <f t="shared" si="12"/>
        <v>0</v>
      </c>
      <c r="CB23" s="72">
        <f t="shared" si="12"/>
        <v>0</v>
      </c>
      <c r="CC23" s="72">
        <f t="shared" si="12"/>
        <v>0</v>
      </c>
      <c r="CD23" s="72">
        <f t="shared" si="12"/>
        <v>0</v>
      </c>
      <c r="CE23" s="72">
        <f t="shared" si="12"/>
        <v>0</v>
      </c>
      <c r="CF23" s="72">
        <f t="shared" si="12"/>
        <v>0</v>
      </c>
      <c r="CG23" s="72">
        <f t="shared" si="12"/>
        <v>0</v>
      </c>
      <c r="CH23" s="217"/>
      <c r="CI23" s="78">
        <f>+AQ23-SUM(D23:AP23)</f>
        <v>0</v>
      </c>
      <c r="CJ23" s="217"/>
      <c r="CK23" s="73">
        <f>+IF((D23&gt;B!D41),111,0)</f>
        <v>0</v>
      </c>
      <c r="CL23" s="73">
        <f>+IF((E23&gt;B!E41),111,0)</f>
        <v>0</v>
      </c>
      <c r="CM23" s="73">
        <f>+IF((F23&gt;B!F41),111,0)</f>
        <v>0</v>
      </c>
      <c r="CN23" s="73">
        <f>+IF((G23&gt;B!G41),111,0)</f>
        <v>0</v>
      </c>
      <c r="CO23" s="73">
        <f>+IF((H23&gt;B!H41),111,0)</f>
        <v>0</v>
      </c>
      <c r="CP23" s="73">
        <f>+IF((I23&gt;B!I41),111,0)</f>
        <v>0</v>
      </c>
      <c r="CQ23" s="73">
        <f>+IF((J23&gt;B!J41),111,0)</f>
        <v>0</v>
      </c>
      <c r="CR23" s="73">
        <f>+IF((K23&gt;B!K41),111,0)</f>
        <v>0</v>
      </c>
      <c r="CS23" s="73">
        <f>+IF((L23&gt;B!L41),111,0)</f>
        <v>0</v>
      </c>
      <c r="CT23" s="73">
        <f>+IF((M23&gt;B!M41),111,0)</f>
        <v>0</v>
      </c>
      <c r="CU23" s="73">
        <f>+IF((N23&gt;B!N41),111,0)</f>
        <v>0</v>
      </c>
      <c r="CV23" s="73">
        <f>+IF((O23&gt;B!O41),111,0)</f>
        <v>0</v>
      </c>
      <c r="CW23" s="73">
        <f>+IF((P23&gt;B!P41),111,0)</f>
        <v>0</v>
      </c>
      <c r="CX23" s="73">
        <f>+IF((Q23&gt;B!Q41),111,0)</f>
        <v>0</v>
      </c>
      <c r="CY23" s="73">
        <f>+IF((R23&gt;B!R41),111,0)</f>
        <v>0</v>
      </c>
      <c r="CZ23" s="73">
        <f>+IF((S23&gt;B!S41),111,0)</f>
        <v>0</v>
      </c>
      <c r="DA23" s="73">
        <f>+IF((T23&gt;B!T41),111,0)</f>
        <v>0</v>
      </c>
      <c r="DB23" s="73">
        <f>+IF((U23&gt;B!U41),111,0)</f>
        <v>0</v>
      </c>
      <c r="DC23" s="73">
        <f>+IF((V23&gt;B!V41),111,0)</f>
        <v>0</v>
      </c>
      <c r="DD23" s="73">
        <f>+IF((W23&gt;B!W41),111,0)</f>
        <v>0</v>
      </c>
      <c r="DE23" s="73">
        <f>+IF((X23&gt;B!X41),111,0)</f>
        <v>0</v>
      </c>
      <c r="DF23" s="73">
        <f>+IF((Y23&gt;B!Y41),111,0)</f>
        <v>0</v>
      </c>
      <c r="DG23" s="73">
        <f>+IF((Z23&gt;B!Z41),111,0)</f>
        <v>0</v>
      </c>
      <c r="DH23" s="73">
        <f>+IF((AA23&gt;B!AA41),111,0)</f>
        <v>0</v>
      </c>
      <c r="DI23" s="73">
        <f>+IF((AB23&gt;B!AB41),111,0)</f>
        <v>0</v>
      </c>
      <c r="DJ23" s="73">
        <f>+IF((AC23&gt;B!AC41),111,0)</f>
        <v>0</v>
      </c>
      <c r="DK23" s="73">
        <f>+IF((AD23&gt;B!AD41),111,0)</f>
        <v>0</v>
      </c>
      <c r="DL23" s="73">
        <f>+IF((AE23&gt;B!AE41),111,0)</f>
        <v>0</v>
      </c>
      <c r="DM23" s="73">
        <f>+IF((AF23&gt;B!AF41),111,0)</f>
        <v>0</v>
      </c>
      <c r="DN23" s="73">
        <f>+IF((AG23&gt;B!AG41),111,0)</f>
        <v>0</v>
      </c>
      <c r="DO23" s="73">
        <f>+IF((AH23&gt;B!AH41),111,0)</f>
        <v>0</v>
      </c>
      <c r="DP23" s="73">
        <f>+IF((AI23&gt;B!AI41),111,0)</f>
        <v>0</v>
      </c>
      <c r="DQ23" s="73">
        <f>+IF((AJ23&gt;B!AJ41),111,0)</f>
        <v>0</v>
      </c>
      <c r="DR23" s="73">
        <f>+IF((AK23&gt;B!AK41),111,0)</f>
        <v>0</v>
      </c>
      <c r="DS23" s="73">
        <f>+IF((AL23&gt;B!AL41),111,0)</f>
        <v>0</v>
      </c>
      <c r="DT23" s="73">
        <f>+IF((AM23&gt;B!AM41),111,0)</f>
        <v>0</v>
      </c>
      <c r="DU23" s="73">
        <f>+IF((AN23&gt;B!AN41),111,0)</f>
        <v>0</v>
      </c>
      <c r="DV23" s="73">
        <f>+IF((AO23&gt;B!AO41),111,0)</f>
        <v>0</v>
      </c>
      <c r="DW23" s="73">
        <f>+IF((AP23&gt;B!AP41),111,0)</f>
        <v>0</v>
      </c>
      <c r="DX23" s="73">
        <f>+IF((AQ23&gt;B!AQ41),111,0)</f>
        <v>0</v>
      </c>
    </row>
    <row r="24" spans="1:128" s="40" customFormat="1" ht="30" customHeight="1">
      <c r="B24" s="46"/>
      <c r="C24" s="47" t="s">
        <v>18</v>
      </c>
      <c r="D24" s="367"/>
      <c r="E24" s="367"/>
      <c r="F24" s="367"/>
      <c r="G24" s="367"/>
      <c r="H24" s="367"/>
      <c r="I24" s="367"/>
      <c r="J24" s="367"/>
      <c r="K24" s="367"/>
      <c r="L24" s="367"/>
      <c r="M24" s="367"/>
      <c r="N24" s="367"/>
      <c r="O24" s="368"/>
      <c r="P24" s="368"/>
      <c r="Q24" s="368"/>
      <c r="R24" s="368"/>
      <c r="S24" s="368"/>
      <c r="T24" s="368"/>
      <c r="U24" s="368"/>
      <c r="V24" s="368"/>
      <c r="W24" s="368"/>
      <c r="X24" s="420"/>
      <c r="Y24" s="420"/>
      <c r="Z24" s="421"/>
      <c r="AA24" s="421"/>
      <c r="AB24" s="421"/>
      <c r="AC24" s="421"/>
      <c r="AD24" s="421"/>
      <c r="AE24" s="421"/>
      <c r="AF24" s="421"/>
      <c r="AG24" s="421"/>
      <c r="AH24" s="421"/>
      <c r="AI24" s="421"/>
      <c r="AJ24" s="421"/>
      <c r="AK24" s="421"/>
      <c r="AL24" s="421"/>
      <c r="AM24" s="421"/>
      <c r="AN24" s="421"/>
      <c r="AO24" s="421"/>
      <c r="AP24" s="421"/>
      <c r="AQ24" s="422"/>
      <c r="AR24" s="350"/>
      <c r="AS24" s="213"/>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13"/>
      <c r="CI24" s="269"/>
      <c r="CJ24" s="21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row>
    <row r="25" spans="1:128" s="3" customFormat="1" ht="17.100000000000001" customHeight="1">
      <c r="B25" s="44"/>
      <c r="C25" s="45" t="s">
        <v>82</v>
      </c>
      <c r="D25" s="376"/>
      <c r="E25" s="376"/>
      <c r="F25" s="376"/>
      <c r="G25" s="376"/>
      <c r="H25" s="376"/>
      <c r="I25" s="376"/>
      <c r="J25" s="376"/>
      <c r="K25" s="376"/>
      <c r="L25" s="377"/>
      <c r="M25" s="377"/>
      <c r="N25" s="377"/>
      <c r="O25" s="378"/>
      <c r="P25" s="378"/>
      <c r="Q25" s="378"/>
      <c r="R25" s="378"/>
      <c r="S25" s="378"/>
      <c r="T25" s="378"/>
      <c r="U25" s="378"/>
      <c r="V25" s="378"/>
      <c r="W25" s="378"/>
      <c r="X25" s="423"/>
      <c r="Y25" s="423"/>
      <c r="Z25" s="424"/>
      <c r="AA25" s="424"/>
      <c r="AB25" s="424"/>
      <c r="AC25" s="424"/>
      <c r="AD25" s="424"/>
      <c r="AE25" s="424"/>
      <c r="AF25" s="424"/>
      <c r="AG25" s="424"/>
      <c r="AH25" s="424"/>
      <c r="AI25" s="424"/>
      <c r="AJ25" s="424"/>
      <c r="AK25" s="424"/>
      <c r="AL25" s="424"/>
      <c r="AM25" s="424"/>
      <c r="AN25" s="424"/>
      <c r="AO25" s="424"/>
      <c r="AP25" s="424"/>
      <c r="AQ25" s="414">
        <f>+SUM(D25:AP25)</f>
        <v>0</v>
      </c>
      <c r="AR25" s="355"/>
      <c r="AS25" s="215"/>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15"/>
      <c r="CI25" s="77">
        <f>+AQ25-SUM(D25:AP25)</f>
        <v>0</v>
      </c>
      <c r="CJ25" s="215"/>
      <c r="CK25" s="73">
        <f>+IF(OR((D25&gt;B!D43),(D25&lt;B!D44)),111,0)</f>
        <v>0</v>
      </c>
      <c r="CL25" s="73">
        <f>+IF((E25&gt;B!E43),111,0)</f>
        <v>0</v>
      </c>
      <c r="CM25" s="73">
        <f>+IF((F25&gt;B!F43),111,0)</f>
        <v>0</v>
      </c>
      <c r="CN25" s="73">
        <f>+IF((G25&gt;B!G43),111,0)</f>
        <v>0</v>
      </c>
      <c r="CO25" s="73">
        <f>+IF((H25&gt;B!H43),111,0)</f>
        <v>0</v>
      </c>
      <c r="CP25" s="73">
        <f>+IF((I25&gt;B!I43),111,0)</f>
        <v>0</v>
      </c>
      <c r="CQ25" s="73">
        <f>+IF((J25&gt;B!J43),111,0)</f>
        <v>0</v>
      </c>
      <c r="CR25" s="73">
        <f>+IF((K25&gt;B!K43),111,0)</f>
        <v>0</v>
      </c>
      <c r="CS25" s="73">
        <f>+IF((L25&gt;B!L43),111,0)</f>
        <v>0</v>
      </c>
      <c r="CT25" s="73">
        <f>+IF((M25&gt;B!M43),111,0)</f>
        <v>0</v>
      </c>
      <c r="CU25" s="73">
        <f>+IF((N25&gt;B!N43),111,0)</f>
        <v>0</v>
      </c>
      <c r="CV25" s="73">
        <f>+IF((O25&gt;B!O43),111,0)</f>
        <v>0</v>
      </c>
      <c r="CW25" s="73">
        <f>+IF((P25&gt;B!P43),111,0)</f>
        <v>0</v>
      </c>
      <c r="CX25" s="73">
        <f>+IF((Q25&gt;B!Q43),111,0)</f>
        <v>0</v>
      </c>
      <c r="CY25" s="73">
        <f>+IF((R25&gt;B!R43),111,0)</f>
        <v>0</v>
      </c>
      <c r="CZ25" s="73">
        <f>+IF((S25&gt;B!S43),111,0)</f>
        <v>0</v>
      </c>
      <c r="DA25" s="73">
        <f>+IF((T25&gt;B!T43),111,0)</f>
        <v>0</v>
      </c>
      <c r="DB25" s="73">
        <f>+IF((U25&gt;B!U43),111,0)</f>
        <v>0</v>
      </c>
      <c r="DC25" s="73">
        <f>+IF((V25&gt;B!V43),111,0)</f>
        <v>0</v>
      </c>
      <c r="DD25" s="73">
        <f>+IF((W25&gt;B!W43),111,0)</f>
        <v>0</v>
      </c>
      <c r="DE25" s="73">
        <f>+IF((X25&gt;B!X43),111,0)</f>
        <v>0</v>
      </c>
      <c r="DF25" s="73">
        <f>+IF((Y25&gt;B!Y43),111,0)</f>
        <v>0</v>
      </c>
      <c r="DG25" s="73">
        <f>+IF((Z25&gt;B!Z43),111,0)</f>
        <v>0</v>
      </c>
      <c r="DH25" s="73">
        <f>+IF((AA25&gt;B!AA43),111,0)</f>
        <v>0</v>
      </c>
      <c r="DI25" s="73">
        <f>+IF((AB25&gt;B!AB43),111,0)</f>
        <v>0</v>
      </c>
      <c r="DJ25" s="73">
        <f>+IF((AC25&gt;B!AC43),111,0)</f>
        <v>0</v>
      </c>
      <c r="DK25" s="73">
        <f>+IF((AD25&gt;B!AD43),111,0)</f>
        <v>0</v>
      </c>
      <c r="DL25" s="73">
        <f>+IF((AE25&gt;B!AE43),111,0)</f>
        <v>0</v>
      </c>
      <c r="DM25" s="73">
        <f>+IF((AF25&gt;B!AF43),111,0)</f>
        <v>0</v>
      </c>
      <c r="DN25" s="73">
        <f>+IF((AG25&gt;B!AG43),111,0)</f>
        <v>0</v>
      </c>
      <c r="DO25" s="73">
        <f>+IF((AH25&gt;B!AH43),111,0)</f>
        <v>0</v>
      </c>
      <c r="DP25" s="73">
        <f>+IF((AI25&gt;B!AI43),111,0)</f>
        <v>0</v>
      </c>
      <c r="DQ25" s="73">
        <f>+IF((AJ25&gt;B!AJ43),111,0)</f>
        <v>0</v>
      </c>
      <c r="DR25" s="73">
        <f>+IF((AK25&gt;B!AK43),111,0)</f>
        <v>0</v>
      </c>
      <c r="DS25" s="73">
        <f>+IF((AL25&gt;B!AL43),111,0)</f>
        <v>0</v>
      </c>
      <c r="DT25" s="73">
        <f>+IF((AM25&gt;B!AM43),111,0)</f>
        <v>0</v>
      </c>
      <c r="DU25" s="73">
        <f>+IF((AN25&gt;B!AN43),111,0)</f>
        <v>0</v>
      </c>
      <c r="DV25" s="73">
        <f>+IF((AO25&gt;B!AO43),111,0)</f>
        <v>0</v>
      </c>
      <c r="DW25" s="73">
        <f>+IF((AP25&gt;B!AP43),111,0)</f>
        <v>0</v>
      </c>
      <c r="DX25" s="73">
        <f>+IF((AQ25&gt;B!AQ43),111,0)</f>
        <v>0</v>
      </c>
    </row>
    <row r="26" spans="1:128" s="2" customFormat="1" ht="17.100000000000001" customHeight="1">
      <c r="B26" s="14"/>
      <c r="C26" s="101" t="s">
        <v>83</v>
      </c>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4">
        <f>+SUM(D26:AP26)</f>
        <v>0</v>
      </c>
      <c r="AR26" s="416"/>
      <c r="AS26" s="214"/>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14"/>
      <c r="CI26" s="77">
        <f>+AQ26-SUM(D26:AP26)</f>
        <v>0</v>
      </c>
      <c r="CJ26" s="214"/>
      <c r="CK26" s="73">
        <f>+IF(OR((D26&gt;B!D46),(D26&lt;B!D47)),111,0)</f>
        <v>0</v>
      </c>
      <c r="CL26" s="73">
        <f>+IF((E26&gt;B!E46),111,0)</f>
        <v>0</v>
      </c>
      <c r="CM26" s="73">
        <f>+IF((F26&gt;B!F46),111,0)</f>
        <v>0</v>
      </c>
      <c r="CN26" s="73">
        <f>+IF((G26&gt;B!G46),111,0)</f>
        <v>0</v>
      </c>
      <c r="CO26" s="73">
        <f>+IF((H26&gt;B!H46),111,0)</f>
        <v>0</v>
      </c>
      <c r="CP26" s="73">
        <f>+IF((I26&gt;B!I46),111,0)</f>
        <v>0</v>
      </c>
      <c r="CQ26" s="73">
        <f>+IF((J26&gt;B!J46),111,0)</f>
        <v>0</v>
      </c>
      <c r="CR26" s="73">
        <f>+IF((K26&gt;B!K46),111,0)</f>
        <v>0</v>
      </c>
      <c r="CS26" s="73">
        <f>+IF((L26&gt;B!L46),111,0)</f>
        <v>0</v>
      </c>
      <c r="CT26" s="73">
        <f>+IF((M26&gt;B!M46),111,0)</f>
        <v>0</v>
      </c>
      <c r="CU26" s="73">
        <f>+IF((N26&gt;B!N46),111,0)</f>
        <v>0</v>
      </c>
      <c r="CV26" s="73">
        <f>+IF((O26&gt;B!O46),111,0)</f>
        <v>0</v>
      </c>
      <c r="CW26" s="73">
        <f>+IF((P26&gt;B!P46),111,0)</f>
        <v>0</v>
      </c>
      <c r="CX26" s="73">
        <f>+IF((Q26&gt;B!Q46),111,0)</f>
        <v>0</v>
      </c>
      <c r="CY26" s="73">
        <f>+IF((R26&gt;B!R46),111,0)</f>
        <v>0</v>
      </c>
      <c r="CZ26" s="73">
        <f>+IF((S26&gt;B!S46),111,0)</f>
        <v>0</v>
      </c>
      <c r="DA26" s="73">
        <f>+IF((T26&gt;B!T46),111,0)</f>
        <v>0</v>
      </c>
      <c r="DB26" s="73">
        <f>+IF((U26&gt;B!U46),111,0)</f>
        <v>0</v>
      </c>
      <c r="DC26" s="73">
        <f>+IF((V26&gt;B!V46),111,0)</f>
        <v>0</v>
      </c>
      <c r="DD26" s="73">
        <f>+IF((W26&gt;B!W46),111,0)</f>
        <v>0</v>
      </c>
      <c r="DE26" s="73">
        <f>+IF((X26&gt;B!X46),111,0)</f>
        <v>0</v>
      </c>
      <c r="DF26" s="73">
        <f>+IF((Y26&gt;B!Y46),111,0)</f>
        <v>0</v>
      </c>
      <c r="DG26" s="73">
        <f>+IF((Z26&gt;B!Z46),111,0)</f>
        <v>0</v>
      </c>
      <c r="DH26" s="73">
        <f>+IF((AA26&gt;B!AA46),111,0)</f>
        <v>0</v>
      </c>
      <c r="DI26" s="73">
        <f>+IF((AB26&gt;B!AB46),111,0)</f>
        <v>0</v>
      </c>
      <c r="DJ26" s="73">
        <f>+IF((AC26&gt;B!AC46),111,0)</f>
        <v>0</v>
      </c>
      <c r="DK26" s="73">
        <f>+IF((AD26&gt;B!AD46),111,0)</f>
        <v>0</v>
      </c>
      <c r="DL26" s="73">
        <f>+IF((AE26&gt;B!AE46),111,0)</f>
        <v>0</v>
      </c>
      <c r="DM26" s="73">
        <f>+IF((AF26&gt;B!AF46),111,0)</f>
        <v>0</v>
      </c>
      <c r="DN26" s="73">
        <f>+IF((AG26&gt;B!AG46),111,0)</f>
        <v>0</v>
      </c>
      <c r="DO26" s="73">
        <f>+IF((AH26&gt;B!AH46),111,0)</f>
        <v>0</v>
      </c>
      <c r="DP26" s="73">
        <f>+IF((AI26&gt;B!AI46),111,0)</f>
        <v>0</v>
      </c>
      <c r="DQ26" s="73">
        <f>+IF((AJ26&gt;B!AJ46),111,0)</f>
        <v>0</v>
      </c>
      <c r="DR26" s="73">
        <f>+IF((AK26&gt;B!AK46),111,0)</f>
        <v>0</v>
      </c>
      <c r="DS26" s="73">
        <f>+IF((AL26&gt;B!AL46),111,0)</f>
        <v>0</v>
      </c>
      <c r="DT26" s="73">
        <f>+IF((AM26&gt;B!AM46),111,0)</f>
        <v>0</v>
      </c>
      <c r="DU26" s="73">
        <f>+IF((AN26&gt;B!AN46),111,0)</f>
        <v>0</v>
      </c>
      <c r="DV26" s="73">
        <f>+IF((AO26&gt;B!AO46),111,0)</f>
        <v>0</v>
      </c>
      <c r="DW26" s="73">
        <f>+IF((AP26&gt;B!AP46),111,0)</f>
        <v>0</v>
      </c>
      <c r="DX26" s="73">
        <f>+IF((AQ26&gt;B!AQ46),111,0)</f>
        <v>0</v>
      </c>
    </row>
    <row r="27" spans="1:128" s="3" customFormat="1" ht="17.100000000000001" customHeight="1">
      <c r="B27" s="44"/>
      <c r="C27" s="45" t="s">
        <v>84</v>
      </c>
      <c r="D27" s="376"/>
      <c r="E27" s="376"/>
      <c r="F27" s="376"/>
      <c r="G27" s="376"/>
      <c r="H27" s="376"/>
      <c r="I27" s="376"/>
      <c r="J27" s="376"/>
      <c r="K27" s="376"/>
      <c r="L27" s="377"/>
      <c r="M27" s="377"/>
      <c r="N27" s="377"/>
      <c r="O27" s="378"/>
      <c r="P27" s="378"/>
      <c r="Q27" s="378"/>
      <c r="R27" s="378"/>
      <c r="S27" s="378"/>
      <c r="T27" s="378"/>
      <c r="U27" s="378"/>
      <c r="V27" s="378"/>
      <c r="W27" s="378"/>
      <c r="X27" s="423"/>
      <c r="Y27" s="423"/>
      <c r="Z27" s="424"/>
      <c r="AA27" s="424"/>
      <c r="AB27" s="424"/>
      <c r="AC27" s="424"/>
      <c r="AD27" s="424"/>
      <c r="AE27" s="424"/>
      <c r="AF27" s="424"/>
      <c r="AG27" s="424"/>
      <c r="AH27" s="424"/>
      <c r="AI27" s="424"/>
      <c r="AJ27" s="424"/>
      <c r="AK27" s="424"/>
      <c r="AL27" s="424"/>
      <c r="AM27" s="424"/>
      <c r="AN27" s="424"/>
      <c r="AO27" s="424"/>
      <c r="AP27" s="424"/>
      <c r="AQ27" s="414">
        <f>+SUM(D27:AP27)</f>
        <v>0</v>
      </c>
      <c r="AR27" s="355"/>
      <c r="AS27" s="215"/>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15"/>
      <c r="CI27" s="77">
        <f>+AQ27-SUM(D27:AP27)</f>
        <v>0</v>
      </c>
      <c r="CJ27" s="215"/>
      <c r="CK27" s="73">
        <f>+IF(OR((D27&gt;B!D49),(D27&lt;B!D50)),111,0)</f>
        <v>0</v>
      </c>
      <c r="CL27" s="73">
        <f>+IF((E27&gt;B!E49),111,0)</f>
        <v>0</v>
      </c>
      <c r="CM27" s="73">
        <f>+IF((F27&gt;B!F49),111,0)</f>
        <v>0</v>
      </c>
      <c r="CN27" s="73">
        <f>+IF((G27&gt;B!G49),111,0)</f>
        <v>0</v>
      </c>
      <c r="CO27" s="73">
        <f>+IF((H27&gt;B!H49),111,0)</f>
        <v>0</v>
      </c>
      <c r="CP27" s="73">
        <f>+IF((I27&gt;B!I49),111,0)</f>
        <v>0</v>
      </c>
      <c r="CQ27" s="73">
        <f>+IF((J27&gt;B!J49),111,0)</f>
        <v>0</v>
      </c>
      <c r="CR27" s="73">
        <f>+IF((K27&gt;B!K49),111,0)</f>
        <v>0</v>
      </c>
      <c r="CS27" s="73">
        <f>+IF((L27&gt;B!L49),111,0)</f>
        <v>0</v>
      </c>
      <c r="CT27" s="73">
        <f>+IF((M27&gt;B!M49),111,0)</f>
        <v>0</v>
      </c>
      <c r="CU27" s="73">
        <f>+IF((N27&gt;B!N49),111,0)</f>
        <v>0</v>
      </c>
      <c r="CV27" s="73">
        <f>+IF((O27&gt;B!O49),111,0)</f>
        <v>0</v>
      </c>
      <c r="CW27" s="73">
        <f>+IF((P27&gt;B!P49),111,0)</f>
        <v>0</v>
      </c>
      <c r="CX27" s="73">
        <f>+IF((Q27&gt;B!Q49),111,0)</f>
        <v>0</v>
      </c>
      <c r="CY27" s="73">
        <f>+IF((R27&gt;B!R49),111,0)</f>
        <v>0</v>
      </c>
      <c r="CZ27" s="73">
        <f>+IF((S27&gt;B!S49),111,0)</f>
        <v>0</v>
      </c>
      <c r="DA27" s="73">
        <f>+IF((T27&gt;B!T49),111,0)</f>
        <v>0</v>
      </c>
      <c r="DB27" s="73">
        <f>+IF((U27&gt;B!U49),111,0)</f>
        <v>0</v>
      </c>
      <c r="DC27" s="73">
        <f>+IF((V27&gt;B!V49),111,0)</f>
        <v>0</v>
      </c>
      <c r="DD27" s="73">
        <f>+IF((W27&gt;B!W49),111,0)</f>
        <v>0</v>
      </c>
      <c r="DE27" s="73">
        <f>+IF((X27&gt;B!X49),111,0)</f>
        <v>0</v>
      </c>
      <c r="DF27" s="73">
        <f>+IF((Y27&gt;B!Y49),111,0)</f>
        <v>0</v>
      </c>
      <c r="DG27" s="73">
        <f>+IF((Z27&gt;B!Z49),111,0)</f>
        <v>0</v>
      </c>
      <c r="DH27" s="73">
        <f>+IF((AA27&gt;B!AA49),111,0)</f>
        <v>0</v>
      </c>
      <c r="DI27" s="73">
        <f>+IF((AB27&gt;B!AB49),111,0)</f>
        <v>0</v>
      </c>
      <c r="DJ27" s="73">
        <f>+IF((AC27&gt;B!AC49),111,0)</f>
        <v>0</v>
      </c>
      <c r="DK27" s="73">
        <f>+IF((AD27&gt;B!AD49),111,0)</f>
        <v>0</v>
      </c>
      <c r="DL27" s="73">
        <f>+IF((AE27&gt;B!AE49),111,0)</f>
        <v>0</v>
      </c>
      <c r="DM27" s="73">
        <f>+IF((AF27&gt;B!AF49),111,0)</f>
        <v>0</v>
      </c>
      <c r="DN27" s="73">
        <f>+IF((AG27&gt;B!AG49),111,0)</f>
        <v>0</v>
      </c>
      <c r="DO27" s="73">
        <f>+IF((AH27&gt;B!AH49),111,0)</f>
        <v>0</v>
      </c>
      <c r="DP27" s="73">
        <f>+IF((AI27&gt;B!AI49),111,0)</f>
        <v>0</v>
      </c>
      <c r="DQ27" s="73">
        <f>+IF((AJ27&gt;B!AJ49),111,0)</f>
        <v>0</v>
      </c>
      <c r="DR27" s="73">
        <f>+IF((AK27&gt;B!AK49),111,0)</f>
        <v>0</v>
      </c>
      <c r="DS27" s="73">
        <f>+IF((AL27&gt;B!AL49),111,0)</f>
        <v>0</v>
      </c>
      <c r="DT27" s="73">
        <f>+IF((AM27&gt;B!AM49),111,0)</f>
        <v>0</v>
      </c>
      <c r="DU27" s="73">
        <f>+IF((AN27&gt;B!AN49),111,0)</f>
        <v>0</v>
      </c>
      <c r="DV27" s="73">
        <f>+IF((AO27&gt;B!AO49),111,0)</f>
        <v>0</v>
      </c>
      <c r="DW27" s="73">
        <f>+IF((AP27&gt;B!AP49),111,0)</f>
        <v>0</v>
      </c>
      <c r="DX27" s="73">
        <f>+IF((AQ27&gt;B!AQ49),111,0)</f>
        <v>0</v>
      </c>
    </row>
    <row r="28" spans="1:128" s="8" customFormat="1" ht="17.100000000000001" customHeight="1">
      <c r="A28" s="11"/>
      <c r="B28" s="44"/>
      <c r="C28" s="45" t="s">
        <v>46</v>
      </c>
      <c r="D28" s="415">
        <f t="shared" ref="D28:AP28" si="13">+SUM(D25:D27)</f>
        <v>0</v>
      </c>
      <c r="E28" s="415">
        <f t="shared" si="13"/>
        <v>0</v>
      </c>
      <c r="F28" s="415">
        <f t="shared" si="13"/>
        <v>0</v>
      </c>
      <c r="G28" s="415">
        <f t="shared" si="13"/>
        <v>0</v>
      </c>
      <c r="H28" s="415">
        <f t="shared" si="13"/>
        <v>0</v>
      </c>
      <c r="I28" s="415">
        <f t="shared" si="13"/>
        <v>0</v>
      </c>
      <c r="J28" s="415">
        <f t="shared" si="13"/>
        <v>0</v>
      </c>
      <c r="K28" s="415">
        <f t="shared" si="13"/>
        <v>0</v>
      </c>
      <c r="L28" s="415">
        <f t="shared" si="13"/>
        <v>0</v>
      </c>
      <c r="M28" s="415">
        <f t="shared" si="13"/>
        <v>0</v>
      </c>
      <c r="N28" s="415">
        <f t="shared" si="13"/>
        <v>0</v>
      </c>
      <c r="O28" s="415">
        <f t="shared" si="13"/>
        <v>0</v>
      </c>
      <c r="P28" s="415">
        <f t="shared" si="13"/>
        <v>0</v>
      </c>
      <c r="Q28" s="415">
        <f t="shared" si="13"/>
        <v>0</v>
      </c>
      <c r="R28" s="415">
        <f t="shared" si="13"/>
        <v>0</v>
      </c>
      <c r="S28" s="415">
        <f t="shared" si="13"/>
        <v>0</v>
      </c>
      <c r="T28" s="415">
        <f t="shared" si="13"/>
        <v>0</v>
      </c>
      <c r="U28" s="415">
        <f t="shared" si="13"/>
        <v>0</v>
      </c>
      <c r="V28" s="415">
        <f t="shared" si="13"/>
        <v>0</v>
      </c>
      <c r="W28" s="415">
        <f t="shared" si="13"/>
        <v>0</v>
      </c>
      <c r="X28" s="415">
        <f t="shared" si="13"/>
        <v>0</v>
      </c>
      <c r="Y28" s="415">
        <f t="shared" si="13"/>
        <v>0</v>
      </c>
      <c r="Z28" s="415">
        <f t="shared" si="13"/>
        <v>0</v>
      </c>
      <c r="AA28" s="415">
        <f t="shared" si="13"/>
        <v>0</v>
      </c>
      <c r="AB28" s="415">
        <f t="shared" si="13"/>
        <v>0</v>
      </c>
      <c r="AC28" s="415">
        <f t="shared" si="13"/>
        <v>0</v>
      </c>
      <c r="AD28" s="415">
        <f t="shared" si="13"/>
        <v>0</v>
      </c>
      <c r="AE28" s="415">
        <f t="shared" si="13"/>
        <v>0</v>
      </c>
      <c r="AF28" s="415">
        <f t="shared" si="13"/>
        <v>0</v>
      </c>
      <c r="AG28" s="415">
        <f t="shared" si="13"/>
        <v>0</v>
      </c>
      <c r="AH28" s="415">
        <f t="shared" si="13"/>
        <v>0</v>
      </c>
      <c r="AI28" s="415">
        <f t="shared" si="13"/>
        <v>0</v>
      </c>
      <c r="AJ28" s="415">
        <f t="shared" si="13"/>
        <v>0</v>
      </c>
      <c r="AK28" s="415">
        <f t="shared" si="13"/>
        <v>0</v>
      </c>
      <c r="AL28" s="415">
        <f t="shared" si="13"/>
        <v>0</v>
      </c>
      <c r="AM28" s="415">
        <f t="shared" si="13"/>
        <v>0</v>
      </c>
      <c r="AN28" s="415">
        <f t="shared" si="13"/>
        <v>0</v>
      </c>
      <c r="AO28" s="415">
        <f t="shared" si="13"/>
        <v>0</v>
      </c>
      <c r="AP28" s="415">
        <f t="shared" si="13"/>
        <v>0</v>
      </c>
      <c r="AQ28" s="414">
        <f>+SUM(D28:AP28)</f>
        <v>0</v>
      </c>
      <c r="AR28" s="355"/>
      <c r="AS28" s="217"/>
      <c r="AT28" s="72">
        <f t="shared" ref="AT28:BN28" si="14">+D28-SUM(D25:D27)</f>
        <v>0</v>
      </c>
      <c r="AU28" s="72">
        <f t="shared" si="14"/>
        <v>0</v>
      </c>
      <c r="AV28" s="72">
        <f t="shared" si="14"/>
        <v>0</v>
      </c>
      <c r="AW28" s="72">
        <f t="shared" si="14"/>
        <v>0</v>
      </c>
      <c r="AX28" s="72">
        <f t="shared" si="14"/>
        <v>0</v>
      </c>
      <c r="AY28" s="72">
        <f t="shared" si="14"/>
        <v>0</v>
      </c>
      <c r="AZ28" s="72">
        <f t="shared" si="14"/>
        <v>0</v>
      </c>
      <c r="BA28" s="72">
        <f t="shared" si="14"/>
        <v>0</v>
      </c>
      <c r="BB28" s="72">
        <f t="shared" si="14"/>
        <v>0</v>
      </c>
      <c r="BC28" s="72">
        <f t="shared" si="14"/>
        <v>0</v>
      </c>
      <c r="BD28" s="72">
        <f t="shared" si="14"/>
        <v>0</v>
      </c>
      <c r="BE28" s="72">
        <f t="shared" si="14"/>
        <v>0</v>
      </c>
      <c r="BF28" s="72">
        <f t="shared" si="14"/>
        <v>0</v>
      </c>
      <c r="BG28" s="72">
        <f t="shared" si="14"/>
        <v>0</v>
      </c>
      <c r="BH28" s="72">
        <f t="shared" si="14"/>
        <v>0</v>
      </c>
      <c r="BI28" s="72">
        <f t="shared" si="14"/>
        <v>0</v>
      </c>
      <c r="BJ28" s="72">
        <f t="shared" si="14"/>
        <v>0</v>
      </c>
      <c r="BK28" s="72">
        <f t="shared" si="14"/>
        <v>0</v>
      </c>
      <c r="BL28" s="72">
        <f t="shared" si="14"/>
        <v>0</v>
      </c>
      <c r="BM28" s="72">
        <f t="shared" si="14"/>
        <v>0</v>
      </c>
      <c r="BN28" s="72">
        <f t="shared" si="14"/>
        <v>0</v>
      </c>
      <c r="BO28" s="72">
        <f t="shared" ref="BO28:CG28" si="15">+Y28-SUM(Y25:Y27)</f>
        <v>0</v>
      </c>
      <c r="BP28" s="72">
        <f t="shared" si="15"/>
        <v>0</v>
      </c>
      <c r="BQ28" s="72">
        <f t="shared" si="15"/>
        <v>0</v>
      </c>
      <c r="BR28" s="72">
        <f t="shared" si="15"/>
        <v>0</v>
      </c>
      <c r="BS28" s="72">
        <f t="shared" si="15"/>
        <v>0</v>
      </c>
      <c r="BT28" s="72">
        <f t="shared" si="15"/>
        <v>0</v>
      </c>
      <c r="BU28" s="72">
        <f t="shared" si="15"/>
        <v>0</v>
      </c>
      <c r="BV28" s="72">
        <f t="shared" si="15"/>
        <v>0</v>
      </c>
      <c r="BW28" s="72">
        <f t="shared" si="15"/>
        <v>0</v>
      </c>
      <c r="BX28" s="72">
        <f t="shared" si="15"/>
        <v>0</v>
      </c>
      <c r="BY28" s="72">
        <f t="shared" si="15"/>
        <v>0</v>
      </c>
      <c r="BZ28" s="72">
        <f t="shared" si="15"/>
        <v>0</v>
      </c>
      <c r="CA28" s="72">
        <f t="shared" si="15"/>
        <v>0</v>
      </c>
      <c r="CB28" s="72">
        <f t="shared" si="15"/>
        <v>0</v>
      </c>
      <c r="CC28" s="72">
        <f t="shared" si="15"/>
        <v>0</v>
      </c>
      <c r="CD28" s="72">
        <f t="shared" si="15"/>
        <v>0</v>
      </c>
      <c r="CE28" s="72">
        <f t="shared" si="15"/>
        <v>0</v>
      </c>
      <c r="CF28" s="72">
        <f t="shared" si="15"/>
        <v>0</v>
      </c>
      <c r="CG28" s="72">
        <f t="shared" si="15"/>
        <v>0</v>
      </c>
      <c r="CH28" s="217"/>
      <c r="CI28" s="78">
        <f>+AQ28-SUM(D28:AP28)</f>
        <v>0</v>
      </c>
      <c r="CJ28" s="217"/>
      <c r="CK28" s="73">
        <f>+IF((D28&gt;B!D52),111,0)</f>
        <v>0</v>
      </c>
      <c r="CL28" s="73">
        <f>+IF((E28&gt;B!E52),111,0)</f>
        <v>0</v>
      </c>
      <c r="CM28" s="73">
        <f>+IF((F28&gt;B!F52),111,0)</f>
        <v>0</v>
      </c>
      <c r="CN28" s="73">
        <f>+IF((G28&gt;B!G52),111,0)</f>
        <v>0</v>
      </c>
      <c r="CO28" s="73">
        <f>+IF((H28&gt;B!H52),111,0)</f>
        <v>0</v>
      </c>
      <c r="CP28" s="73">
        <f>+IF((I28&gt;B!I52),111,0)</f>
        <v>0</v>
      </c>
      <c r="CQ28" s="73">
        <f>+IF((J28&gt;B!J52),111,0)</f>
        <v>0</v>
      </c>
      <c r="CR28" s="73">
        <f>+IF((K28&gt;B!K52),111,0)</f>
        <v>0</v>
      </c>
      <c r="CS28" s="73">
        <f>+IF((L28&gt;B!L52),111,0)</f>
        <v>0</v>
      </c>
      <c r="CT28" s="73">
        <f>+IF((M28&gt;B!M52),111,0)</f>
        <v>0</v>
      </c>
      <c r="CU28" s="73">
        <f>+IF((N28&gt;B!N52),111,0)</f>
        <v>0</v>
      </c>
      <c r="CV28" s="73">
        <f>+IF((O28&gt;B!O52),111,0)</f>
        <v>0</v>
      </c>
      <c r="CW28" s="73">
        <f>+IF((P28&gt;B!P52),111,0)</f>
        <v>0</v>
      </c>
      <c r="CX28" s="73">
        <f>+IF((Q28&gt;B!Q52),111,0)</f>
        <v>0</v>
      </c>
      <c r="CY28" s="73">
        <f>+IF((R28&gt;B!R52),111,0)</f>
        <v>0</v>
      </c>
      <c r="CZ28" s="73">
        <f>+IF((S28&gt;B!S52),111,0)</f>
        <v>0</v>
      </c>
      <c r="DA28" s="73">
        <f>+IF((T28&gt;B!T52),111,0)</f>
        <v>0</v>
      </c>
      <c r="DB28" s="73">
        <f>+IF((U28&gt;B!U52),111,0)</f>
        <v>0</v>
      </c>
      <c r="DC28" s="73">
        <f>+IF((V28&gt;B!V52),111,0)</f>
        <v>0</v>
      </c>
      <c r="DD28" s="73">
        <f>+IF((W28&gt;B!W52),111,0)</f>
        <v>0</v>
      </c>
      <c r="DE28" s="73">
        <f>+IF((X28&gt;B!X52),111,0)</f>
        <v>0</v>
      </c>
      <c r="DF28" s="73">
        <f>+IF((Y28&gt;B!Y52),111,0)</f>
        <v>0</v>
      </c>
      <c r="DG28" s="73">
        <f>+IF((Z28&gt;B!Z52),111,0)</f>
        <v>0</v>
      </c>
      <c r="DH28" s="73">
        <f>+IF((AA28&gt;B!AA52),111,0)</f>
        <v>0</v>
      </c>
      <c r="DI28" s="73">
        <f>+IF((AB28&gt;B!AB52),111,0)</f>
        <v>0</v>
      </c>
      <c r="DJ28" s="73">
        <f>+IF((AC28&gt;B!AC52),111,0)</f>
        <v>0</v>
      </c>
      <c r="DK28" s="73">
        <f>+IF((AD28&gt;B!AD52),111,0)</f>
        <v>0</v>
      </c>
      <c r="DL28" s="73">
        <f>+IF((AE28&gt;B!AE52),111,0)</f>
        <v>0</v>
      </c>
      <c r="DM28" s="73">
        <f>+IF((AF28&gt;B!AF52),111,0)</f>
        <v>0</v>
      </c>
      <c r="DN28" s="73">
        <f>+IF((AG28&gt;B!AG52),111,0)</f>
        <v>0</v>
      </c>
      <c r="DO28" s="73">
        <f>+IF((AH28&gt;B!AH52),111,0)</f>
        <v>0</v>
      </c>
      <c r="DP28" s="73">
        <f>+IF((AI28&gt;B!AI52),111,0)</f>
        <v>0</v>
      </c>
      <c r="DQ28" s="73">
        <f>+IF((AJ28&gt;B!AJ52),111,0)</f>
        <v>0</v>
      </c>
      <c r="DR28" s="73">
        <f>+IF((AK28&gt;B!AK52),111,0)</f>
        <v>0</v>
      </c>
      <c r="DS28" s="73">
        <f>+IF((AL28&gt;B!AL52),111,0)</f>
        <v>0</v>
      </c>
      <c r="DT28" s="73">
        <f>+IF((AM28&gt;B!AM52),111,0)</f>
        <v>0</v>
      </c>
      <c r="DU28" s="73">
        <f>+IF((AN28&gt;B!AN52),111,0)</f>
        <v>0</v>
      </c>
      <c r="DV28" s="73">
        <f>+IF((AO28&gt;B!AO52),111,0)</f>
        <v>0</v>
      </c>
      <c r="DW28" s="73">
        <f>+IF((AP28&gt;B!AP52),111,0)</f>
        <v>0</v>
      </c>
      <c r="DX28" s="73">
        <f>+IF((AQ28&gt;B!AQ52),111,0)</f>
        <v>0</v>
      </c>
    </row>
    <row r="29" spans="1:128" s="40" customFormat="1" ht="30" customHeight="1">
      <c r="B29" s="46"/>
      <c r="C29" s="47" t="s">
        <v>19</v>
      </c>
      <c r="D29" s="383">
        <f>+D28+D23</f>
        <v>0</v>
      </c>
      <c r="E29" s="383">
        <f t="shared" ref="E29:AP29" si="16">+E28+E23</f>
        <v>0</v>
      </c>
      <c r="F29" s="383">
        <f t="shared" si="16"/>
        <v>0</v>
      </c>
      <c r="G29" s="383">
        <f t="shared" si="16"/>
        <v>0</v>
      </c>
      <c r="H29" s="383">
        <f t="shared" si="16"/>
        <v>0</v>
      </c>
      <c r="I29" s="383">
        <f t="shared" si="16"/>
        <v>0</v>
      </c>
      <c r="J29" s="383">
        <f t="shared" si="16"/>
        <v>0</v>
      </c>
      <c r="K29" s="383">
        <f t="shared" si="16"/>
        <v>0</v>
      </c>
      <c r="L29" s="383">
        <f t="shared" si="16"/>
        <v>0</v>
      </c>
      <c r="M29" s="383">
        <f t="shared" si="16"/>
        <v>0</v>
      </c>
      <c r="N29" s="383">
        <f t="shared" si="16"/>
        <v>0</v>
      </c>
      <c r="O29" s="383">
        <f t="shared" si="16"/>
        <v>0</v>
      </c>
      <c r="P29" s="383">
        <f t="shared" si="16"/>
        <v>0</v>
      </c>
      <c r="Q29" s="383">
        <f t="shared" si="16"/>
        <v>0</v>
      </c>
      <c r="R29" s="383">
        <f t="shared" si="16"/>
        <v>0</v>
      </c>
      <c r="S29" s="383">
        <f t="shared" si="16"/>
        <v>0</v>
      </c>
      <c r="T29" s="383">
        <f t="shared" si="16"/>
        <v>0</v>
      </c>
      <c r="U29" s="383">
        <f t="shared" si="16"/>
        <v>0</v>
      </c>
      <c r="V29" s="383">
        <f t="shared" si="16"/>
        <v>0</v>
      </c>
      <c r="W29" s="383">
        <f t="shared" si="16"/>
        <v>0</v>
      </c>
      <c r="X29" s="383">
        <f t="shared" si="16"/>
        <v>0</v>
      </c>
      <c r="Y29" s="383">
        <f t="shared" si="16"/>
        <v>0</v>
      </c>
      <c r="Z29" s="383">
        <f t="shared" si="16"/>
        <v>0</v>
      </c>
      <c r="AA29" s="383">
        <f t="shared" si="16"/>
        <v>0</v>
      </c>
      <c r="AB29" s="383">
        <f t="shared" si="16"/>
        <v>0</v>
      </c>
      <c r="AC29" s="383">
        <f t="shared" si="16"/>
        <v>0</v>
      </c>
      <c r="AD29" s="383">
        <f t="shared" si="16"/>
        <v>0</v>
      </c>
      <c r="AE29" s="383">
        <f t="shared" si="16"/>
        <v>0</v>
      </c>
      <c r="AF29" s="383">
        <f t="shared" si="16"/>
        <v>0</v>
      </c>
      <c r="AG29" s="383">
        <f t="shared" si="16"/>
        <v>0</v>
      </c>
      <c r="AH29" s="383">
        <f t="shared" si="16"/>
        <v>0</v>
      </c>
      <c r="AI29" s="383">
        <f t="shared" si="16"/>
        <v>0</v>
      </c>
      <c r="AJ29" s="383">
        <f t="shared" si="16"/>
        <v>0</v>
      </c>
      <c r="AK29" s="383">
        <f t="shared" si="16"/>
        <v>0</v>
      </c>
      <c r="AL29" s="383">
        <f t="shared" si="16"/>
        <v>0</v>
      </c>
      <c r="AM29" s="383">
        <f t="shared" si="16"/>
        <v>0</v>
      </c>
      <c r="AN29" s="383">
        <f t="shared" si="16"/>
        <v>0</v>
      </c>
      <c r="AO29" s="383">
        <f t="shared" si="16"/>
        <v>0</v>
      </c>
      <c r="AP29" s="383">
        <f t="shared" si="16"/>
        <v>0</v>
      </c>
      <c r="AQ29" s="418">
        <f>+SUM(D29:AP29)</f>
        <v>0</v>
      </c>
      <c r="AR29" s="350"/>
      <c r="AS29" s="213"/>
      <c r="AT29" s="253">
        <f t="shared" ref="AT29:BN29" si="17">+D29-D28-D23</f>
        <v>0</v>
      </c>
      <c r="AU29" s="253">
        <f t="shared" si="17"/>
        <v>0</v>
      </c>
      <c r="AV29" s="253">
        <f t="shared" si="17"/>
        <v>0</v>
      </c>
      <c r="AW29" s="253">
        <f t="shared" si="17"/>
        <v>0</v>
      </c>
      <c r="AX29" s="253">
        <f t="shared" si="17"/>
        <v>0</v>
      </c>
      <c r="AY29" s="253">
        <f t="shared" si="17"/>
        <v>0</v>
      </c>
      <c r="AZ29" s="253">
        <f t="shared" si="17"/>
        <v>0</v>
      </c>
      <c r="BA29" s="253">
        <f t="shared" si="17"/>
        <v>0</v>
      </c>
      <c r="BB29" s="253">
        <f t="shared" si="17"/>
        <v>0</v>
      </c>
      <c r="BC29" s="253">
        <f t="shared" si="17"/>
        <v>0</v>
      </c>
      <c r="BD29" s="253">
        <f t="shared" si="17"/>
        <v>0</v>
      </c>
      <c r="BE29" s="253">
        <f t="shared" si="17"/>
        <v>0</v>
      </c>
      <c r="BF29" s="253">
        <f t="shared" si="17"/>
        <v>0</v>
      </c>
      <c r="BG29" s="253">
        <f t="shared" si="17"/>
        <v>0</v>
      </c>
      <c r="BH29" s="253">
        <f t="shared" si="17"/>
        <v>0</v>
      </c>
      <c r="BI29" s="253">
        <f t="shared" si="17"/>
        <v>0</v>
      </c>
      <c r="BJ29" s="253">
        <f t="shared" si="17"/>
        <v>0</v>
      </c>
      <c r="BK29" s="253">
        <f t="shared" si="17"/>
        <v>0</v>
      </c>
      <c r="BL29" s="253">
        <f t="shared" si="17"/>
        <v>0</v>
      </c>
      <c r="BM29" s="253">
        <f t="shared" si="17"/>
        <v>0</v>
      </c>
      <c r="BN29" s="253">
        <f t="shared" si="17"/>
        <v>0</v>
      </c>
      <c r="BO29" s="253">
        <f t="shared" ref="BO29:CG29" si="18">+Y29-Y28-Y23</f>
        <v>0</v>
      </c>
      <c r="BP29" s="253">
        <f t="shared" si="18"/>
        <v>0</v>
      </c>
      <c r="BQ29" s="253">
        <f t="shared" si="18"/>
        <v>0</v>
      </c>
      <c r="BR29" s="253">
        <f t="shared" si="18"/>
        <v>0</v>
      </c>
      <c r="BS29" s="253">
        <f t="shared" si="18"/>
        <v>0</v>
      </c>
      <c r="BT29" s="253">
        <f t="shared" si="18"/>
        <v>0</v>
      </c>
      <c r="BU29" s="253">
        <f t="shared" si="18"/>
        <v>0</v>
      </c>
      <c r="BV29" s="253">
        <f t="shared" si="18"/>
        <v>0</v>
      </c>
      <c r="BW29" s="253">
        <f t="shared" si="18"/>
        <v>0</v>
      </c>
      <c r="BX29" s="253">
        <f t="shared" si="18"/>
        <v>0</v>
      </c>
      <c r="BY29" s="253">
        <f t="shared" si="18"/>
        <v>0</v>
      </c>
      <c r="BZ29" s="253">
        <f t="shared" si="18"/>
        <v>0</v>
      </c>
      <c r="CA29" s="253">
        <f t="shared" si="18"/>
        <v>0</v>
      </c>
      <c r="CB29" s="253">
        <f t="shared" si="18"/>
        <v>0</v>
      </c>
      <c r="CC29" s="253">
        <f t="shared" si="18"/>
        <v>0</v>
      </c>
      <c r="CD29" s="253">
        <f t="shared" si="18"/>
        <v>0</v>
      </c>
      <c r="CE29" s="253">
        <f t="shared" si="18"/>
        <v>0</v>
      </c>
      <c r="CF29" s="253">
        <f t="shared" si="18"/>
        <v>0</v>
      </c>
      <c r="CG29" s="253">
        <f t="shared" si="18"/>
        <v>0</v>
      </c>
      <c r="CH29" s="213"/>
      <c r="CI29" s="77">
        <f>+AQ29-SUM(D29:AP29)</f>
        <v>0</v>
      </c>
      <c r="CJ29" s="213"/>
      <c r="CK29" s="253">
        <f>+IF((D29&gt;B!D53),111,0)</f>
        <v>0</v>
      </c>
      <c r="CL29" s="253">
        <f>+IF((E29&gt;B!E53),111,0)</f>
        <v>0</v>
      </c>
      <c r="CM29" s="253">
        <f>+IF((F29&gt;B!F53),111,0)</f>
        <v>0</v>
      </c>
      <c r="CN29" s="253">
        <f>+IF((G29&gt;B!G53),111,0)</f>
        <v>0</v>
      </c>
      <c r="CO29" s="253">
        <f>+IF((H29&gt;B!H53),111,0)</f>
        <v>0</v>
      </c>
      <c r="CP29" s="253">
        <f>+IF((I29&gt;B!I53),111,0)</f>
        <v>0</v>
      </c>
      <c r="CQ29" s="253">
        <f>+IF((J29&gt;B!J53),111,0)</f>
        <v>0</v>
      </c>
      <c r="CR29" s="253">
        <f>+IF((K29&gt;B!K53),111,0)</f>
        <v>0</v>
      </c>
      <c r="CS29" s="253">
        <f>+IF((L29&gt;B!L53),111,0)</f>
        <v>0</v>
      </c>
      <c r="CT29" s="253">
        <f>+IF((M29&gt;B!M53),111,0)</f>
        <v>0</v>
      </c>
      <c r="CU29" s="253">
        <f>+IF((N29&gt;B!N53),111,0)</f>
        <v>0</v>
      </c>
      <c r="CV29" s="253">
        <f>+IF((O29&gt;B!O53),111,0)</f>
        <v>0</v>
      </c>
      <c r="CW29" s="253">
        <f>+IF((P29&gt;B!P53),111,0)</f>
        <v>0</v>
      </c>
      <c r="CX29" s="253">
        <f>+IF((Q29&gt;B!Q53),111,0)</f>
        <v>0</v>
      </c>
      <c r="CY29" s="253">
        <f>+IF((R29&gt;B!R53),111,0)</f>
        <v>0</v>
      </c>
      <c r="CZ29" s="253">
        <f>+IF((S29&gt;B!S53),111,0)</f>
        <v>0</v>
      </c>
      <c r="DA29" s="253">
        <f>+IF((T29&gt;B!T53),111,0)</f>
        <v>0</v>
      </c>
      <c r="DB29" s="253">
        <f>+IF((U29&gt;B!U53),111,0)</f>
        <v>0</v>
      </c>
      <c r="DC29" s="253">
        <f>+IF((V29&gt;B!V53),111,0)</f>
        <v>0</v>
      </c>
      <c r="DD29" s="253">
        <f>+IF((W29&gt;B!W53),111,0)</f>
        <v>0</v>
      </c>
      <c r="DE29" s="253">
        <f>+IF((X29&gt;B!X53),111,0)</f>
        <v>0</v>
      </c>
      <c r="DF29" s="253">
        <f>+IF((Y29&gt;B!Y53),111,0)</f>
        <v>0</v>
      </c>
      <c r="DG29" s="253">
        <f>+IF((Z29&gt;B!Z53),111,0)</f>
        <v>0</v>
      </c>
      <c r="DH29" s="253">
        <f>+IF((AA29&gt;B!AA53),111,0)</f>
        <v>0</v>
      </c>
      <c r="DI29" s="253">
        <f>+IF((AB29&gt;B!AB53),111,0)</f>
        <v>0</v>
      </c>
      <c r="DJ29" s="253">
        <f>+IF((AC29&gt;B!AC53),111,0)</f>
        <v>0</v>
      </c>
      <c r="DK29" s="253">
        <f>+IF((AD29&gt;B!AD53),111,0)</f>
        <v>0</v>
      </c>
      <c r="DL29" s="253">
        <f>+IF((AE29&gt;B!AE53),111,0)</f>
        <v>0</v>
      </c>
      <c r="DM29" s="253">
        <f>+IF((AF29&gt;B!AF53),111,0)</f>
        <v>0</v>
      </c>
      <c r="DN29" s="253">
        <f>+IF((AG29&gt;B!AG53),111,0)</f>
        <v>0</v>
      </c>
      <c r="DO29" s="253">
        <f>+IF((AH29&gt;B!AH53),111,0)</f>
        <v>0</v>
      </c>
      <c r="DP29" s="253">
        <f>+IF((AI29&gt;B!AI53),111,0)</f>
        <v>0</v>
      </c>
      <c r="DQ29" s="253">
        <f>+IF((AJ29&gt;B!AJ53),111,0)</f>
        <v>0</v>
      </c>
      <c r="DR29" s="253">
        <f>+IF((AK29&gt;B!AK53),111,0)</f>
        <v>0</v>
      </c>
      <c r="DS29" s="253">
        <f>+IF((AL29&gt;B!AL53),111,0)</f>
        <v>0</v>
      </c>
      <c r="DT29" s="253">
        <f>+IF((AM29&gt;B!AM53),111,0)</f>
        <v>0</v>
      </c>
      <c r="DU29" s="253">
        <f>+IF((AN29&gt;B!AN53),111,0)</f>
        <v>0</v>
      </c>
      <c r="DV29" s="253">
        <f>+IF((AO29&gt;B!AO53),111,0)</f>
        <v>0</v>
      </c>
      <c r="DW29" s="253">
        <f>+IF((AP29&gt;B!AP53),111,0)</f>
        <v>0</v>
      </c>
      <c r="DX29" s="253">
        <f>+IF((AQ29&gt;B!AQ53),111,0)</f>
        <v>0</v>
      </c>
    </row>
    <row r="30" spans="1:128" s="40" customFormat="1" ht="30" customHeight="1">
      <c r="B30" s="46"/>
      <c r="C30" s="47" t="s">
        <v>114</v>
      </c>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422"/>
      <c r="AR30" s="350"/>
      <c r="AS30" s="213"/>
      <c r="AT30" s="435"/>
      <c r="AU30" s="435"/>
      <c r="AV30" s="435"/>
      <c r="AW30" s="435"/>
      <c r="AX30" s="435"/>
      <c r="AY30" s="435"/>
      <c r="AZ30" s="435"/>
      <c r="BA30" s="435"/>
      <c r="BB30" s="435"/>
      <c r="BC30" s="435"/>
      <c r="BD30" s="435"/>
      <c r="BE30" s="435"/>
      <c r="BF30" s="435"/>
      <c r="BG30" s="435"/>
      <c r="BH30" s="435"/>
      <c r="BI30" s="435"/>
      <c r="BJ30" s="435"/>
      <c r="BK30" s="435"/>
      <c r="BL30" s="435"/>
      <c r="BM30" s="435"/>
      <c r="BN30" s="435"/>
      <c r="BO30" s="435"/>
      <c r="BP30" s="435"/>
      <c r="BQ30" s="435"/>
      <c r="BR30" s="435"/>
      <c r="BS30" s="435"/>
      <c r="BT30" s="435"/>
      <c r="BU30" s="435"/>
      <c r="BV30" s="435"/>
      <c r="BW30" s="435"/>
      <c r="BX30" s="435"/>
      <c r="BY30" s="435"/>
      <c r="BZ30" s="435"/>
      <c r="CA30" s="435"/>
      <c r="CB30" s="435"/>
      <c r="CC30" s="435"/>
      <c r="CD30" s="435"/>
      <c r="CE30" s="435"/>
      <c r="CF30" s="435"/>
      <c r="CG30" s="281"/>
      <c r="CH30" s="213"/>
      <c r="CI30" s="269"/>
      <c r="CJ30" s="213"/>
      <c r="CK30" s="435"/>
      <c r="CL30" s="435"/>
      <c r="CM30" s="435"/>
      <c r="CN30" s="435"/>
      <c r="CO30" s="435"/>
      <c r="CP30" s="435"/>
      <c r="CQ30" s="435"/>
      <c r="CR30" s="435"/>
      <c r="CS30" s="435"/>
      <c r="CT30" s="435"/>
      <c r="CU30" s="435"/>
      <c r="CV30" s="435"/>
      <c r="CW30" s="435"/>
      <c r="CX30" s="435"/>
      <c r="CY30" s="435"/>
      <c r="CZ30" s="435"/>
      <c r="DA30" s="435"/>
      <c r="DB30" s="435"/>
      <c r="DC30" s="435"/>
      <c r="DD30" s="435"/>
      <c r="DE30" s="435"/>
      <c r="DF30" s="435"/>
      <c r="DG30" s="435"/>
      <c r="DH30" s="435"/>
      <c r="DI30" s="435"/>
      <c r="DJ30" s="435"/>
      <c r="DK30" s="435"/>
      <c r="DL30" s="435"/>
      <c r="DM30" s="435"/>
      <c r="DN30" s="435"/>
      <c r="DO30" s="435"/>
      <c r="DP30" s="435"/>
      <c r="DQ30" s="435"/>
      <c r="DR30" s="435"/>
      <c r="DS30" s="435"/>
      <c r="DT30" s="435"/>
      <c r="DU30" s="435"/>
      <c r="DV30" s="435"/>
      <c r="DW30" s="435"/>
      <c r="DX30" s="253">
        <f>+IF((AQ30&gt;B!AQ54),111,0)</f>
        <v>0</v>
      </c>
    </row>
    <row r="31" spans="1:128" s="40" customFormat="1" ht="30" customHeight="1">
      <c r="B31" s="46"/>
      <c r="C31" s="47" t="s">
        <v>116</v>
      </c>
      <c r="D31" s="383">
        <f t="shared" ref="D31:AQ31" si="19">+D12+D17+D23+D28+D30</f>
        <v>0</v>
      </c>
      <c r="E31" s="383">
        <f t="shared" si="19"/>
        <v>0</v>
      </c>
      <c r="F31" s="383">
        <f t="shared" si="19"/>
        <v>0</v>
      </c>
      <c r="G31" s="383">
        <f t="shared" si="19"/>
        <v>0</v>
      </c>
      <c r="H31" s="383">
        <f t="shared" si="19"/>
        <v>0</v>
      </c>
      <c r="I31" s="383">
        <f t="shared" si="19"/>
        <v>0</v>
      </c>
      <c r="J31" s="383">
        <f t="shared" si="19"/>
        <v>0</v>
      </c>
      <c r="K31" s="383">
        <f t="shared" si="19"/>
        <v>0</v>
      </c>
      <c r="L31" s="383">
        <f t="shared" si="19"/>
        <v>0</v>
      </c>
      <c r="M31" s="383">
        <f t="shared" si="19"/>
        <v>0</v>
      </c>
      <c r="N31" s="383">
        <f t="shared" si="19"/>
        <v>0</v>
      </c>
      <c r="O31" s="383">
        <f t="shared" si="19"/>
        <v>0</v>
      </c>
      <c r="P31" s="383">
        <f t="shared" si="19"/>
        <v>0</v>
      </c>
      <c r="Q31" s="383">
        <f t="shared" si="19"/>
        <v>0</v>
      </c>
      <c r="R31" s="383">
        <f t="shared" si="19"/>
        <v>0</v>
      </c>
      <c r="S31" s="383">
        <f t="shared" si="19"/>
        <v>0</v>
      </c>
      <c r="T31" s="383">
        <f t="shared" si="19"/>
        <v>0</v>
      </c>
      <c r="U31" s="383">
        <f t="shared" si="19"/>
        <v>0</v>
      </c>
      <c r="V31" s="383">
        <f t="shared" si="19"/>
        <v>0</v>
      </c>
      <c r="W31" s="383">
        <f t="shared" si="19"/>
        <v>0</v>
      </c>
      <c r="X31" s="383">
        <f t="shared" si="19"/>
        <v>0</v>
      </c>
      <c r="Y31" s="383">
        <f t="shared" si="19"/>
        <v>0</v>
      </c>
      <c r="Z31" s="383">
        <f t="shared" si="19"/>
        <v>0</v>
      </c>
      <c r="AA31" s="383">
        <f t="shared" si="19"/>
        <v>0</v>
      </c>
      <c r="AB31" s="383">
        <f t="shared" si="19"/>
        <v>0</v>
      </c>
      <c r="AC31" s="383">
        <f t="shared" si="19"/>
        <v>0</v>
      </c>
      <c r="AD31" s="383">
        <f t="shared" si="19"/>
        <v>0</v>
      </c>
      <c r="AE31" s="383">
        <f t="shared" si="19"/>
        <v>0</v>
      </c>
      <c r="AF31" s="383">
        <f t="shared" si="19"/>
        <v>0</v>
      </c>
      <c r="AG31" s="383">
        <f t="shared" si="19"/>
        <v>0</v>
      </c>
      <c r="AH31" s="383">
        <f t="shared" si="19"/>
        <v>0</v>
      </c>
      <c r="AI31" s="383">
        <f t="shared" si="19"/>
        <v>0</v>
      </c>
      <c r="AJ31" s="383">
        <f t="shared" si="19"/>
        <v>0</v>
      </c>
      <c r="AK31" s="383">
        <f t="shared" si="19"/>
        <v>0</v>
      </c>
      <c r="AL31" s="383">
        <f t="shared" si="19"/>
        <v>0</v>
      </c>
      <c r="AM31" s="383">
        <f t="shared" si="19"/>
        <v>0</v>
      </c>
      <c r="AN31" s="383">
        <f t="shared" si="19"/>
        <v>0</v>
      </c>
      <c r="AO31" s="383">
        <f t="shared" si="19"/>
        <v>0</v>
      </c>
      <c r="AP31" s="383">
        <f t="shared" si="19"/>
        <v>0</v>
      </c>
      <c r="AQ31" s="384">
        <f t="shared" si="19"/>
        <v>0</v>
      </c>
      <c r="AR31" s="350"/>
      <c r="AS31" s="213"/>
      <c r="AT31" s="253">
        <f t="shared" ref="AT31:BN31" si="20">+D31-(D12+D17+D23+D28+D30)</f>
        <v>0</v>
      </c>
      <c r="AU31" s="253">
        <f t="shared" si="20"/>
        <v>0</v>
      </c>
      <c r="AV31" s="253">
        <f t="shared" si="20"/>
        <v>0</v>
      </c>
      <c r="AW31" s="253">
        <f t="shared" si="20"/>
        <v>0</v>
      </c>
      <c r="AX31" s="253">
        <f t="shared" si="20"/>
        <v>0</v>
      </c>
      <c r="AY31" s="253">
        <f t="shared" si="20"/>
        <v>0</v>
      </c>
      <c r="AZ31" s="253">
        <f t="shared" si="20"/>
        <v>0</v>
      </c>
      <c r="BA31" s="253">
        <f t="shared" si="20"/>
        <v>0</v>
      </c>
      <c r="BB31" s="253">
        <f t="shared" si="20"/>
        <v>0</v>
      </c>
      <c r="BC31" s="253">
        <f t="shared" si="20"/>
        <v>0</v>
      </c>
      <c r="BD31" s="253">
        <f t="shared" si="20"/>
        <v>0</v>
      </c>
      <c r="BE31" s="253">
        <f t="shared" si="20"/>
        <v>0</v>
      </c>
      <c r="BF31" s="253">
        <f t="shared" si="20"/>
        <v>0</v>
      </c>
      <c r="BG31" s="253">
        <f t="shared" si="20"/>
        <v>0</v>
      </c>
      <c r="BH31" s="253">
        <f t="shared" si="20"/>
        <v>0</v>
      </c>
      <c r="BI31" s="253">
        <f t="shared" si="20"/>
        <v>0</v>
      </c>
      <c r="BJ31" s="253">
        <f t="shared" si="20"/>
        <v>0</v>
      </c>
      <c r="BK31" s="253">
        <f t="shared" si="20"/>
        <v>0</v>
      </c>
      <c r="BL31" s="253">
        <f t="shared" si="20"/>
        <v>0</v>
      </c>
      <c r="BM31" s="253">
        <f t="shared" si="20"/>
        <v>0</v>
      </c>
      <c r="BN31" s="253">
        <f t="shared" si="20"/>
        <v>0</v>
      </c>
      <c r="BO31" s="253">
        <f t="shared" ref="BO31:CG31" si="21">+Y31-(Y12+Y17+Y23+Y28+Y30)</f>
        <v>0</v>
      </c>
      <c r="BP31" s="253">
        <f t="shared" si="21"/>
        <v>0</v>
      </c>
      <c r="BQ31" s="253">
        <f t="shared" si="21"/>
        <v>0</v>
      </c>
      <c r="BR31" s="253">
        <f t="shared" si="21"/>
        <v>0</v>
      </c>
      <c r="BS31" s="253">
        <f t="shared" si="21"/>
        <v>0</v>
      </c>
      <c r="BT31" s="253">
        <f t="shared" si="21"/>
        <v>0</v>
      </c>
      <c r="BU31" s="253">
        <f t="shared" si="21"/>
        <v>0</v>
      </c>
      <c r="BV31" s="253">
        <f t="shared" si="21"/>
        <v>0</v>
      </c>
      <c r="BW31" s="253">
        <f t="shared" si="21"/>
        <v>0</v>
      </c>
      <c r="BX31" s="253">
        <f t="shared" si="21"/>
        <v>0</v>
      </c>
      <c r="BY31" s="253">
        <f t="shared" si="21"/>
        <v>0</v>
      </c>
      <c r="BZ31" s="253">
        <f t="shared" si="21"/>
        <v>0</v>
      </c>
      <c r="CA31" s="253">
        <f t="shared" si="21"/>
        <v>0</v>
      </c>
      <c r="CB31" s="253">
        <f t="shared" si="21"/>
        <v>0</v>
      </c>
      <c r="CC31" s="253">
        <f t="shared" si="21"/>
        <v>0</v>
      </c>
      <c r="CD31" s="253">
        <f t="shared" si="21"/>
        <v>0</v>
      </c>
      <c r="CE31" s="253">
        <f t="shared" si="21"/>
        <v>0</v>
      </c>
      <c r="CF31" s="253">
        <f t="shared" si="21"/>
        <v>0</v>
      </c>
      <c r="CG31" s="253">
        <f t="shared" si="21"/>
        <v>0</v>
      </c>
      <c r="CH31" s="213"/>
      <c r="CI31" s="77">
        <f>+AQ31-SUM(D31:AP31)-AQ30</f>
        <v>0</v>
      </c>
      <c r="CJ31" s="213"/>
      <c r="CK31" s="253">
        <f>+IF((D31&gt;B!D55),111,0)</f>
        <v>0</v>
      </c>
      <c r="CL31" s="253">
        <f>+IF((E31&gt;B!E55),111,0)</f>
        <v>0</v>
      </c>
      <c r="CM31" s="253">
        <f>+IF((F31&gt;B!F55),111,0)</f>
        <v>0</v>
      </c>
      <c r="CN31" s="253">
        <f>+IF((G31&gt;B!G55),111,0)</f>
        <v>0</v>
      </c>
      <c r="CO31" s="253">
        <f>+IF((H31&gt;B!H55),111,0)</f>
        <v>0</v>
      </c>
      <c r="CP31" s="253">
        <f>+IF((I31&gt;B!I55),111,0)</f>
        <v>0</v>
      </c>
      <c r="CQ31" s="253">
        <f>+IF((J31&gt;B!J55),111,0)</f>
        <v>0</v>
      </c>
      <c r="CR31" s="253">
        <f>+IF((K31&gt;B!K55),111,0)</f>
        <v>0</v>
      </c>
      <c r="CS31" s="253">
        <f>+IF((L31&gt;B!L55),111,0)</f>
        <v>0</v>
      </c>
      <c r="CT31" s="253">
        <f>+IF((M31&gt;B!M55),111,0)</f>
        <v>0</v>
      </c>
      <c r="CU31" s="253">
        <f>+IF((N31&gt;B!N55),111,0)</f>
        <v>0</v>
      </c>
      <c r="CV31" s="253">
        <f>+IF((O31&gt;B!O55),111,0)</f>
        <v>0</v>
      </c>
      <c r="CW31" s="253">
        <f>+IF((P31&gt;B!P55),111,0)</f>
        <v>0</v>
      </c>
      <c r="CX31" s="253">
        <f>+IF((Q31&gt;B!Q55),111,0)</f>
        <v>0</v>
      </c>
      <c r="CY31" s="253">
        <f>+IF((R31&gt;B!R55),111,0)</f>
        <v>0</v>
      </c>
      <c r="CZ31" s="253">
        <f>+IF((S31&gt;B!S55),111,0)</f>
        <v>0</v>
      </c>
      <c r="DA31" s="253">
        <f>+IF((T31&gt;B!T55),111,0)</f>
        <v>0</v>
      </c>
      <c r="DB31" s="253">
        <f>+IF((U31&gt;B!U55),111,0)</f>
        <v>0</v>
      </c>
      <c r="DC31" s="253">
        <f>+IF((V31&gt;B!V55),111,0)</f>
        <v>0</v>
      </c>
      <c r="DD31" s="253">
        <f>+IF((W31&gt;B!W55),111,0)</f>
        <v>0</v>
      </c>
      <c r="DE31" s="253">
        <f>+IF((X31&gt;B!X55),111,0)</f>
        <v>0</v>
      </c>
      <c r="DF31" s="253">
        <f>+IF((Y31&gt;B!Y55),111,0)</f>
        <v>0</v>
      </c>
      <c r="DG31" s="253">
        <f>+IF((Z31&gt;B!Z55),111,0)</f>
        <v>0</v>
      </c>
      <c r="DH31" s="253">
        <f>+IF((AA31&gt;B!AA55),111,0)</f>
        <v>0</v>
      </c>
      <c r="DI31" s="253">
        <f>+IF((AB31&gt;B!AB55),111,0)</f>
        <v>0</v>
      </c>
      <c r="DJ31" s="253">
        <f>+IF((AC31&gt;B!AC55),111,0)</f>
        <v>0</v>
      </c>
      <c r="DK31" s="253">
        <f>+IF((AD31&gt;B!AD55),111,0)</f>
        <v>0</v>
      </c>
      <c r="DL31" s="253">
        <f>+IF((AE31&gt;B!AE55),111,0)</f>
        <v>0</v>
      </c>
      <c r="DM31" s="253">
        <f>+IF((AF31&gt;B!AF55),111,0)</f>
        <v>0</v>
      </c>
      <c r="DN31" s="253">
        <f>+IF((AG31&gt;B!AG55),111,0)</f>
        <v>0</v>
      </c>
      <c r="DO31" s="253">
        <f>+IF((AH31&gt;B!AH55),111,0)</f>
        <v>0</v>
      </c>
      <c r="DP31" s="253">
        <f>+IF((AI31&gt;B!AI55),111,0)</f>
        <v>0</v>
      </c>
      <c r="DQ31" s="253">
        <f>+IF((AJ31&gt;B!AJ55),111,0)</f>
        <v>0</v>
      </c>
      <c r="DR31" s="253">
        <f>+IF((AK31&gt;B!AK55),111,0)</f>
        <v>0</v>
      </c>
      <c r="DS31" s="253">
        <f>+IF((AL31&gt;B!AL55),111,0)</f>
        <v>0</v>
      </c>
      <c r="DT31" s="253">
        <f>+IF((AM31&gt;B!AM55),111,0)</f>
        <v>0</v>
      </c>
      <c r="DU31" s="253">
        <f>+IF((AN31&gt;B!AN55),111,0)</f>
        <v>0</v>
      </c>
      <c r="DV31" s="253">
        <f>+IF((AO31&gt;B!AO55),111,0)</f>
        <v>0</v>
      </c>
      <c r="DW31" s="253">
        <f>+IF((AP31&gt;B!AP55),111,0)</f>
        <v>0</v>
      </c>
      <c r="DX31" s="253">
        <f>+IF((AQ31&gt;B!AQ55),111,0)</f>
        <v>0</v>
      </c>
    </row>
    <row r="32" spans="1:128" s="10" customFormat="1" ht="18.75">
      <c r="A32" s="11"/>
      <c r="B32" s="14"/>
      <c r="C32" s="107" t="s">
        <v>115</v>
      </c>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414"/>
      <c r="AR32" s="373"/>
      <c r="AS32" s="216"/>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c r="BR32" s="435"/>
      <c r="BS32" s="435"/>
      <c r="BT32" s="435"/>
      <c r="BU32" s="435"/>
      <c r="BV32" s="435"/>
      <c r="BW32" s="435"/>
      <c r="BX32" s="435"/>
      <c r="BY32" s="435"/>
      <c r="BZ32" s="435"/>
      <c r="CA32" s="435"/>
      <c r="CB32" s="435"/>
      <c r="CC32" s="435"/>
      <c r="CD32" s="435"/>
      <c r="CE32" s="435"/>
      <c r="CF32" s="435"/>
      <c r="CG32" s="280"/>
      <c r="CH32" s="218"/>
      <c r="CI32" s="269"/>
      <c r="CJ32" s="216"/>
      <c r="CK32" s="435"/>
      <c r="CL32" s="435"/>
      <c r="CM32" s="435"/>
      <c r="CN32" s="435"/>
      <c r="CO32" s="435"/>
      <c r="CP32" s="435"/>
      <c r="CQ32" s="435"/>
      <c r="CR32" s="435"/>
      <c r="CS32" s="435"/>
      <c r="CT32" s="435"/>
      <c r="CU32" s="435"/>
      <c r="CV32" s="435"/>
      <c r="CW32" s="435"/>
      <c r="CX32" s="435"/>
      <c r="CY32" s="435"/>
      <c r="CZ32" s="435"/>
      <c r="DA32" s="435"/>
      <c r="DB32" s="435"/>
      <c r="DC32" s="435"/>
      <c r="DD32" s="435"/>
      <c r="DE32" s="435"/>
      <c r="DF32" s="435"/>
      <c r="DG32" s="435"/>
      <c r="DH32" s="435"/>
      <c r="DI32" s="435"/>
      <c r="DJ32" s="435"/>
      <c r="DK32" s="435"/>
      <c r="DL32" s="435"/>
      <c r="DM32" s="435"/>
      <c r="DN32" s="435"/>
      <c r="DO32" s="435"/>
      <c r="DP32" s="435"/>
      <c r="DQ32" s="435"/>
      <c r="DR32" s="435"/>
      <c r="DS32" s="435"/>
      <c r="DT32" s="435"/>
      <c r="DU32" s="435"/>
      <c r="DV32" s="435"/>
      <c r="DW32" s="435"/>
      <c r="DX32" s="253">
        <f>+IF((AQ32&gt;B!AQ56),111,0)</f>
        <v>0</v>
      </c>
    </row>
    <row r="33" spans="2:128" s="4" customFormat="1" ht="9.9499999999999993" customHeight="1">
      <c r="B33" s="44"/>
      <c r="C33" s="45"/>
      <c r="D33" s="376"/>
      <c r="E33" s="376"/>
      <c r="F33" s="376"/>
      <c r="G33" s="376"/>
      <c r="H33" s="376"/>
      <c r="I33" s="376"/>
      <c r="J33" s="376"/>
      <c r="K33" s="376"/>
      <c r="L33" s="377"/>
      <c r="M33" s="377"/>
      <c r="N33" s="377"/>
      <c r="O33" s="413"/>
      <c r="P33" s="413"/>
      <c r="Q33" s="413"/>
      <c r="R33" s="413"/>
      <c r="S33" s="413"/>
      <c r="T33" s="413"/>
      <c r="U33" s="413"/>
      <c r="V33" s="413"/>
      <c r="W33" s="413"/>
      <c r="X33" s="379"/>
      <c r="Y33" s="379"/>
      <c r="Z33" s="380"/>
      <c r="AA33" s="380"/>
      <c r="AB33" s="380"/>
      <c r="AC33" s="380"/>
      <c r="AD33" s="380"/>
      <c r="AE33" s="380"/>
      <c r="AF33" s="380"/>
      <c r="AG33" s="380"/>
      <c r="AH33" s="380"/>
      <c r="AI33" s="380"/>
      <c r="AJ33" s="380"/>
      <c r="AK33" s="380"/>
      <c r="AL33" s="380"/>
      <c r="AM33" s="380"/>
      <c r="AN33" s="380"/>
      <c r="AO33" s="380"/>
      <c r="AP33" s="380"/>
      <c r="AQ33" s="419"/>
      <c r="AR33" s="355"/>
      <c r="AS33" s="219"/>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82"/>
      <c r="BY33" s="282"/>
      <c r="BZ33" s="282"/>
      <c r="CA33" s="282"/>
      <c r="CB33" s="282"/>
      <c r="CC33" s="282"/>
      <c r="CD33" s="282"/>
      <c r="CE33" s="282"/>
      <c r="CF33" s="282"/>
      <c r="CG33" s="282"/>
      <c r="CH33" s="219"/>
      <c r="CI33" s="273"/>
      <c r="CJ33" s="219"/>
      <c r="CK33" s="282"/>
      <c r="CL33" s="282"/>
      <c r="CM33" s="282"/>
      <c r="CN33" s="282"/>
      <c r="CO33" s="282"/>
      <c r="CP33" s="282"/>
      <c r="CQ33" s="282"/>
      <c r="CR33" s="282"/>
      <c r="CS33" s="282"/>
      <c r="CT33" s="282"/>
      <c r="CU33" s="282"/>
      <c r="CV33" s="282"/>
      <c r="CW33" s="282"/>
      <c r="CX33" s="282"/>
      <c r="CY33" s="282"/>
      <c r="CZ33" s="282"/>
      <c r="DA33" s="282"/>
      <c r="DB33" s="282"/>
      <c r="DC33" s="282"/>
      <c r="DD33" s="282"/>
      <c r="DE33" s="282"/>
      <c r="DF33" s="282"/>
      <c r="DG33" s="282"/>
      <c r="DH33" s="282"/>
      <c r="DI33" s="282"/>
      <c r="DJ33" s="282"/>
      <c r="DK33" s="282"/>
      <c r="DL33" s="282"/>
      <c r="DM33" s="282"/>
      <c r="DN33" s="282"/>
      <c r="DO33" s="282"/>
      <c r="DP33" s="282"/>
      <c r="DQ33" s="282"/>
      <c r="DR33" s="282"/>
      <c r="DS33" s="282"/>
      <c r="DT33" s="282"/>
      <c r="DU33" s="282"/>
      <c r="DV33" s="282"/>
      <c r="DW33" s="282"/>
      <c r="DX33" s="282"/>
    </row>
    <row r="34" spans="2:128" s="197" customFormat="1" ht="77.25" customHeight="1">
      <c r="B34" s="210"/>
      <c r="C34" s="722" t="s">
        <v>79</v>
      </c>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723"/>
      <c r="AO34" s="723"/>
      <c r="AP34" s="723"/>
      <c r="AQ34" s="723"/>
      <c r="AR34" s="211"/>
    </row>
    <row r="35" spans="2:128" s="197" customFormat="1" ht="18" customHeight="1">
      <c r="B35" s="199"/>
      <c r="C35" s="200"/>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87"/>
      <c r="AR35" s="187"/>
    </row>
    <row r="36" spans="2:128" s="197" customFormat="1" ht="18" hidden="1" customHeight="1">
      <c r="B36" s="198"/>
      <c r="C36" s="198"/>
      <c r="D36" s="188"/>
      <c r="E36" s="188"/>
      <c r="F36" s="188"/>
      <c r="G36" s="188"/>
      <c r="H36" s="188"/>
      <c r="I36" s="188"/>
      <c r="J36" s="188"/>
      <c r="K36" s="188"/>
      <c r="L36" s="189"/>
      <c r="M36" s="189"/>
      <c r="N36" s="189"/>
      <c r="O36" s="190"/>
      <c r="P36" s="190"/>
      <c r="Q36" s="190"/>
      <c r="R36" s="190"/>
      <c r="S36" s="190"/>
      <c r="T36" s="190"/>
      <c r="U36" s="190"/>
      <c r="V36" s="190"/>
      <c r="W36" s="190"/>
      <c r="X36" s="184"/>
      <c r="Y36" s="184"/>
      <c r="Z36" s="183"/>
      <c r="AA36" s="183"/>
      <c r="AB36" s="183"/>
      <c r="AC36" s="183"/>
      <c r="AD36" s="183"/>
      <c r="AE36" s="183"/>
      <c r="AF36" s="183"/>
      <c r="AG36" s="183"/>
      <c r="AH36" s="183"/>
      <c r="AI36" s="183"/>
      <c r="AJ36" s="183"/>
      <c r="AK36" s="183"/>
      <c r="AL36" s="183"/>
      <c r="AM36" s="183"/>
      <c r="AN36" s="183"/>
      <c r="AO36" s="183"/>
      <c r="AP36" s="183"/>
      <c r="AQ36" s="187"/>
      <c r="AR36" s="183"/>
    </row>
    <row r="37" spans="2:128" s="197" customFormat="1" ht="18" hidden="1" customHeight="1">
      <c r="B37" s="198"/>
      <c r="C37" s="198"/>
      <c r="D37" s="188"/>
      <c r="E37" s="188"/>
      <c r="F37" s="188"/>
      <c r="G37" s="188"/>
      <c r="H37" s="188"/>
      <c r="I37" s="188"/>
      <c r="J37" s="188"/>
      <c r="K37" s="188"/>
      <c r="L37" s="189"/>
      <c r="M37" s="189"/>
      <c r="N37" s="189"/>
      <c r="O37" s="190"/>
      <c r="P37" s="190"/>
      <c r="Q37" s="190"/>
      <c r="R37" s="190"/>
      <c r="S37" s="190"/>
      <c r="T37" s="190"/>
      <c r="U37" s="190"/>
      <c r="V37" s="190"/>
      <c r="W37" s="190"/>
      <c r="X37" s="184"/>
      <c r="Y37" s="184"/>
      <c r="Z37" s="183"/>
      <c r="AA37" s="183"/>
      <c r="AB37" s="183"/>
      <c r="AC37" s="183"/>
      <c r="AD37" s="183"/>
      <c r="AE37" s="183"/>
      <c r="AF37" s="183"/>
      <c r="AG37" s="183"/>
      <c r="AH37" s="183"/>
      <c r="AI37" s="183"/>
      <c r="AJ37" s="183"/>
      <c r="AK37" s="183"/>
      <c r="AL37" s="183"/>
      <c r="AM37" s="183"/>
      <c r="AN37" s="183"/>
      <c r="AO37" s="183"/>
      <c r="AP37" s="183"/>
      <c r="AQ37" s="187"/>
      <c r="AR37" s="183"/>
    </row>
    <row r="38" spans="2:128" s="197" customFormat="1" ht="18" hidden="1" customHeight="1">
      <c r="B38" s="199"/>
      <c r="C38" s="200"/>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87"/>
      <c r="AR38" s="187"/>
    </row>
    <row r="39" spans="2:128" s="197" customFormat="1" ht="18" hidden="1" customHeight="1">
      <c r="B39" s="198"/>
      <c r="C39" s="198"/>
      <c r="D39" s="188"/>
      <c r="E39" s="188"/>
      <c r="F39" s="188"/>
      <c r="G39" s="188"/>
      <c r="H39" s="188"/>
      <c r="I39" s="188"/>
      <c r="J39" s="188"/>
      <c r="K39" s="188"/>
      <c r="L39" s="189"/>
      <c r="M39" s="189"/>
      <c r="N39" s="189"/>
      <c r="O39" s="190"/>
      <c r="P39" s="190"/>
      <c r="Q39" s="190"/>
      <c r="R39" s="190"/>
      <c r="S39" s="190"/>
      <c r="T39" s="190"/>
      <c r="U39" s="190"/>
      <c r="V39" s="190"/>
      <c r="W39" s="190"/>
      <c r="X39" s="184"/>
      <c r="Y39" s="184"/>
      <c r="Z39" s="183"/>
      <c r="AA39" s="183"/>
      <c r="AB39" s="183"/>
      <c r="AC39" s="183"/>
      <c r="AD39" s="183"/>
      <c r="AE39" s="183"/>
      <c r="AF39" s="183"/>
      <c r="AG39" s="183"/>
      <c r="AH39" s="183"/>
      <c r="AI39" s="183"/>
      <c r="AJ39" s="183"/>
      <c r="AK39" s="183"/>
      <c r="AL39" s="183"/>
      <c r="AM39" s="183"/>
      <c r="AN39" s="183"/>
      <c r="AO39" s="183"/>
      <c r="AP39" s="183"/>
      <c r="AQ39" s="187"/>
      <c r="AR39" s="183"/>
    </row>
    <row r="40" spans="2:128" s="197" customFormat="1" ht="18" hidden="1" customHeight="1">
      <c r="B40" s="198"/>
      <c r="C40" s="198"/>
      <c r="D40" s="188"/>
      <c r="E40" s="188"/>
      <c r="F40" s="188"/>
      <c r="G40" s="188"/>
      <c r="H40" s="188"/>
      <c r="I40" s="188"/>
      <c r="J40" s="188"/>
      <c r="K40" s="188"/>
      <c r="L40" s="189"/>
      <c r="M40" s="189"/>
      <c r="N40" s="189"/>
      <c r="O40" s="190"/>
      <c r="P40" s="190"/>
      <c r="Q40" s="190"/>
      <c r="R40" s="190"/>
      <c r="S40" s="190"/>
      <c r="T40" s="190"/>
      <c r="U40" s="190"/>
      <c r="V40" s="190"/>
      <c r="W40" s="190"/>
      <c r="X40" s="184"/>
      <c r="Y40" s="184"/>
      <c r="Z40" s="183"/>
      <c r="AA40" s="183"/>
      <c r="AB40" s="183"/>
      <c r="AC40" s="183"/>
      <c r="AD40" s="183"/>
      <c r="AE40" s="183"/>
      <c r="AF40" s="183"/>
      <c r="AG40" s="183"/>
      <c r="AH40" s="183"/>
      <c r="AI40" s="183"/>
      <c r="AJ40" s="183"/>
      <c r="AK40" s="183"/>
      <c r="AL40" s="183"/>
      <c r="AM40" s="183"/>
      <c r="AN40" s="183"/>
      <c r="AO40" s="183"/>
      <c r="AP40" s="183"/>
      <c r="AQ40" s="187"/>
      <c r="AR40" s="183"/>
    </row>
    <row r="41" spans="2:128" s="197" customFormat="1" ht="18" hidden="1" customHeight="1">
      <c r="C41" s="200"/>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row>
    <row r="42" spans="2:128" s="197" customFormat="1" ht="10.5" hidden="1" customHeight="1">
      <c r="B42" s="201"/>
      <c r="C42" s="202"/>
      <c r="D42" s="192"/>
      <c r="E42" s="192"/>
      <c r="F42" s="192"/>
      <c r="G42" s="192"/>
      <c r="H42" s="192"/>
      <c r="I42" s="192"/>
      <c r="J42" s="192"/>
      <c r="K42" s="192"/>
      <c r="L42" s="192"/>
      <c r="M42" s="192"/>
      <c r="N42" s="192"/>
      <c r="O42" s="193"/>
      <c r="P42" s="193"/>
      <c r="Q42" s="193"/>
      <c r="R42" s="193"/>
      <c r="S42" s="193"/>
      <c r="T42" s="193"/>
      <c r="U42" s="193"/>
      <c r="V42" s="193"/>
      <c r="W42" s="193"/>
      <c r="X42" s="194"/>
      <c r="Y42" s="194"/>
      <c r="Z42" s="195"/>
      <c r="AA42" s="195"/>
      <c r="AB42" s="195"/>
      <c r="AC42" s="195"/>
      <c r="AD42" s="195"/>
      <c r="AE42" s="195"/>
      <c r="AF42" s="195"/>
      <c r="AG42" s="195"/>
      <c r="AH42" s="195"/>
      <c r="AI42" s="195"/>
      <c r="AJ42" s="195"/>
      <c r="AK42" s="195"/>
      <c r="AL42" s="195"/>
      <c r="AM42" s="195"/>
      <c r="AN42" s="195"/>
      <c r="AO42" s="195"/>
      <c r="AP42" s="195"/>
      <c r="AQ42" s="195"/>
      <c r="AR42" s="195"/>
    </row>
    <row r="43" spans="2:128" s="197" customFormat="1" ht="18.600000000000001" hidden="1" customHeight="1">
      <c r="B43" s="183"/>
      <c r="C43" s="183"/>
      <c r="D43" s="188"/>
      <c r="E43" s="188"/>
      <c r="F43" s="188"/>
      <c r="G43" s="188"/>
      <c r="H43" s="188"/>
      <c r="I43" s="188"/>
      <c r="J43" s="188"/>
      <c r="K43" s="188"/>
      <c r="L43" s="189"/>
      <c r="M43" s="189"/>
      <c r="N43" s="189"/>
      <c r="O43" s="190"/>
      <c r="P43" s="190"/>
      <c r="Q43" s="190"/>
      <c r="R43" s="190"/>
      <c r="S43" s="190"/>
      <c r="T43" s="190"/>
      <c r="U43" s="190"/>
      <c r="V43" s="190"/>
      <c r="W43" s="190"/>
      <c r="X43" s="184"/>
      <c r="Y43" s="184"/>
      <c r="Z43" s="183"/>
      <c r="AA43" s="183"/>
      <c r="AB43" s="183"/>
      <c r="AC43" s="183"/>
      <c r="AD43" s="183"/>
      <c r="AE43" s="183"/>
      <c r="AF43" s="183"/>
      <c r="AG43" s="183"/>
      <c r="AH43" s="183"/>
      <c r="AI43" s="183"/>
      <c r="AJ43" s="183"/>
      <c r="AK43" s="183"/>
      <c r="AL43" s="183"/>
      <c r="AM43" s="183"/>
      <c r="AN43" s="183"/>
      <c r="AO43" s="183"/>
      <c r="AP43" s="183"/>
      <c r="AQ43" s="187"/>
      <c r="AR43" s="183"/>
    </row>
    <row r="44" spans="2:128" s="197" customFormat="1" ht="18" hidden="1" customHeight="1">
      <c r="B44" s="198"/>
      <c r="C44" s="198"/>
      <c r="D44" s="188"/>
      <c r="E44" s="188"/>
      <c r="F44" s="188"/>
      <c r="G44" s="188"/>
      <c r="H44" s="188"/>
      <c r="I44" s="188"/>
      <c r="J44" s="188"/>
      <c r="K44" s="188"/>
      <c r="L44" s="189"/>
      <c r="M44" s="189"/>
      <c r="N44" s="189"/>
      <c r="O44" s="190"/>
      <c r="P44" s="190"/>
      <c r="Q44" s="190"/>
      <c r="R44" s="190"/>
      <c r="S44" s="190"/>
      <c r="T44" s="190"/>
      <c r="U44" s="190"/>
      <c r="V44" s="190"/>
      <c r="W44" s="190"/>
      <c r="X44" s="184"/>
      <c r="Y44" s="184"/>
      <c r="Z44" s="183"/>
      <c r="AA44" s="183"/>
      <c r="AB44" s="183"/>
      <c r="AC44" s="183"/>
      <c r="AD44" s="183"/>
      <c r="AE44" s="183"/>
      <c r="AF44" s="183"/>
      <c r="AG44" s="183"/>
      <c r="AH44" s="183"/>
      <c r="AI44" s="183"/>
      <c r="AJ44" s="183"/>
      <c r="AK44" s="183"/>
      <c r="AL44" s="183"/>
      <c r="AM44" s="183"/>
      <c r="AN44" s="183"/>
      <c r="AO44" s="183"/>
      <c r="AP44" s="183"/>
      <c r="AQ44" s="187"/>
      <c r="AR44" s="183"/>
    </row>
    <row r="45" spans="2:128" s="197" customFormat="1" ht="18" hidden="1" customHeight="1">
      <c r="B45" s="198"/>
      <c r="C45" s="198"/>
      <c r="D45" s="188"/>
      <c r="E45" s="188"/>
      <c r="F45" s="188"/>
      <c r="G45" s="188"/>
      <c r="H45" s="188"/>
      <c r="I45" s="188"/>
      <c r="J45" s="188"/>
      <c r="K45" s="188"/>
      <c r="L45" s="189"/>
      <c r="M45" s="189"/>
      <c r="N45" s="189"/>
      <c r="O45" s="190"/>
      <c r="P45" s="190"/>
      <c r="Q45" s="190"/>
      <c r="R45" s="190"/>
      <c r="S45" s="190"/>
      <c r="T45" s="190"/>
      <c r="U45" s="190"/>
      <c r="V45" s="190"/>
      <c r="W45" s="190"/>
      <c r="X45" s="184"/>
      <c r="Y45" s="184"/>
      <c r="Z45" s="183"/>
      <c r="AA45" s="183"/>
      <c r="AB45" s="183"/>
      <c r="AC45" s="183"/>
      <c r="AD45" s="183"/>
      <c r="AE45" s="183"/>
      <c r="AF45" s="183"/>
      <c r="AG45" s="183"/>
      <c r="AH45" s="183"/>
      <c r="AI45" s="183"/>
      <c r="AJ45" s="183"/>
      <c r="AK45" s="183"/>
      <c r="AL45" s="183"/>
      <c r="AM45" s="183"/>
      <c r="AN45" s="183"/>
      <c r="AO45" s="183"/>
      <c r="AP45" s="183"/>
      <c r="AQ45" s="187"/>
      <c r="AR45" s="183"/>
    </row>
    <row r="46" spans="2:128" s="197" customFormat="1" ht="18" hidden="1" customHeight="1">
      <c r="B46" s="199"/>
      <c r="C46" s="200"/>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87"/>
      <c r="AR46" s="187"/>
    </row>
    <row r="47" spans="2:128" s="203" customFormat="1" ht="14.25" hidden="1">
      <c r="B47" s="198"/>
      <c r="C47" s="198"/>
      <c r="D47" s="188"/>
      <c r="E47" s="188"/>
      <c r="F47" s="188"/>
      <c r="G47" s="188"/>
      <c r="H47" s="188"/>
      <c r="I47" s="188"/>
      <c r="J47" s="188"/>
      <c r="K47" s="188"/>
      <c r="L47" s="189"/>
      <c r="M47" s="189"/>
      <c r="N47" s="189"/>
      <c r="O47" s="190"/>
      <c r="P47" s="190"/>
      <c r="Q47" s="190"/>
      <c r="R47" s="190"/>
      <c r="S47" s="190"/>
      <c r="T47" s="190"/>
      <c r="U47" s="190"/>
      <c r="V47" s="190"/>
      <c r="W47" s="190"/>
      <c r="X47" s="184"/>
      <c r="Y47" s="184"/>
      <c r="Z47" s="183"/>
      <c r="AA47" s="183"/>
      <c r="AB47" s="183"/>
      <c r="AC47" s="183"/>
      <c r="AD47" s="183"/>
      <c r="AE47" s="183"/>
      <c r="AF47" s="183"/>
      <c r="AG47" s="183"/>
      <c r="AH47" s="183"/>
      <c r="AI47" s="183"/>
      <c r="AJ47" s="183"/>
      <c r="AK47" s="183"/>
      <c r="AL47" s="183"/>
      <c r="AM47" s="183"/>
      <c r="AN47" s="183"/>
      <c r="AO47" s="183"/>
      <c r="AP47" s="183"/>
      <c r="AQ47" s="187"/>
      <c r="AR47" s="183"/>
    </row>
    <row r="48" spans="2:128" s="203" customFormat="1" ht="14.25" hidden="1">
      <c r="B48" s="198"/>
      <c r="C48" s="198"/>
      <c r="D48" s="188"/>
      <c r="E48" s="188"/>
      <c r="F48" s="188"/>
      <c r="G48" s="188"/>
      <c r="H48" s="188"/>
      <c r="I48" s="188"/>
      <c r="J48" s="188"/>
      <c r="K48" s="188"/>
      <c r="L48" s="189"/>
      <c r="M48" s="189"/>
      <c r="N48" s="189"/>
      <c r="O48" s="190"/>
      <c r="P48" s="190"/>
      <c r="Q48" s="190"/>
      <c r="R48" s="190"/>
      <c r="S48" s="190"/>
      <c r="T48" s="190"/>
      <c r="U48" s="190"/>
      <c r="V48" s="190"/>
      <c r="W48" s="190"/>
      <c r="X48" s="184"/>
      <c r="Y48" s="184"/>
      <c r="Z48" s="183"/>
      <c r="AA48" s="183"/>
      <c r="AB48" s="183"/>
      <c r="AC48" s="183"/>
      <c r="AD48" s="183"/>
      <c r="AE48" s="183"/>
      <c r="AF48" s="183"/>
      <c r="AG48" s="183"/>
      <c r="AH48" s="183"/>
      <c r="AI48" s="183"/>
      <c r="AJ48" s="183"/>
      <c r="AK48" s="183"/>
      <c r="AL48" s="183"/>
      <c r="AM48" s="183"/>
      <c r="AN48" s="183"/>
      <c r="AO48" s="183"/>
      <c r="AP48" s="183"/>
      <c r="AQ48" s="187"/>
      <c r="AR48" s="183"/>
    </row>
    <row r="49" spans="2:44" s="203" customFormat="1" ht="18.75" hidden="1">
      <c r="B49" s="199"/>
      <c r="C49" s="200"/>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87"/>
      <c r="AR49" s="187"/>
    </row>
    <row r="50" spans="2:44" s="203" customFormat="1" ht="14.25" hidden="1">
      <c r="B50" s="198"/>
      <c r="C50" s="198"/>
      <c r="D50" s="188"/>
      <c r="E50" s="188"/>
      <c r="F50" s="188"/>
      <c r="G50" s="188"/>
      <c r="H50" s="188"/>
      <c r="I50" s="188"/>
      <c r="J50" s="188"/>
      <c r="K50" s="188"/>
      <c r="L50" s="189"/>
      <c r="M50" s="189"/>
      <c r="N50" s="189"/>
      <c r="O50" s="190"/>
      <c r="P50" s="190"/>
      <c r="Q50" s="190"/>
      <c r="R50" s="190"/>
      <c r="S50" s="190"/>
      <c r="T50" s="190"/>
      <c r="U50" s="190"/>
      <c r="V50" s="190"/>
      <c r="W50" s="190"/>
      <c r="X50" s="184"/>
      <c r="Y50" s="184"/>
      <c r="Z50" s="183"/>
      <c r="AA50" s="183"/>
      <c r="AB50" s="183"/>
      <c r="AC50" s="183"/>
      <c r="AD50" s="183"/>
      <c r="AE50" s="183"/>
      <c r="AF50" s="183"/>
      <c r="AG50" s="183"/>
      <c r="AH50" s="183"/>
      <c r="AI50" s="183"/>
      <c r="AJ50" s="183"/>
      <c r="AK50" s="183"/>
      <c r="AL50" s="183"/>
      <c r="AM50" s="183"/>
      <c r="AN50" s="183"/>
      <c r="AO50" s="183"/>
      <c r="AP50" s="183"/>
      <c r="AQ50" s="187"/>
      <c r="AR50" s="183"/>
    </row>
    <row r="51" spans="2:44" s="203" customFormat="1" ht="14.25" hidden="1">
      <c r="B51" s="198"/>
      <c r="C51" s="198"/>
      <c r="D51" s="188"/>
      <c r="E51" s="188"/>
      <c r="F51" s="188"/>
      <c r="G51" s="188"/>
      <c r="H51" s="188"/>
      <c r="I51" s="188"/>
      <c r="J51" s="188"/>
      <c r="K51" s="188"/>
      <c r="L51" s="189"/>
      <c r="M51" s="189"/>
      <c r="N51" s="189"/>
      <c r="O51" s="190"/>
      <c r="P51" s="190"/>
      <c r="Q51" s="190"/>
      <c r="R51" s="190"/>
      <c r="S51" s="190"/>
      <c r="T51" s="190"/>
      <c r="U51" s="190"/>
      <c r="V51" s="190"/>
      <c r="W51" s="190"/>
      <c r="X51" s="184"/>
      <c r="Y51" s="184"/>
      <c r="Z51" s="183"/>
      <c r="AA51" s="183"/>
      <c r="AB51" s="183"/>
      <c r="AC51" s="183"/>
      <c r="AD51" s="183"/>
      <c r="AE51" s="183"/>
      <c r="AF51" s="183"/>
      <c r="AG51" s="183"/>
      <c r="AH51" s="183"/>
      <c r="AI51" s="183"/>
      <c r="AJ51" s="183"/>
      <c r="AK51" s="183"/>
      <c r="AL51" s="183"/>
      <c r="AM51" s="183"/>
      <c r="AN51" s="183"/>
      <c r="AO51" s="183"/>
      <c r="AP51" s="183"/>
      <c r="AQ51" s="187"/>
      <c r="AR51" s="183"/>
    </row>
    <row r="52" spans="2:44" s="203" customFormat="1" ht="18.75" hidden="1">
      <c r="B52" s="199"/>
      <c r="C52" s="200"/>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row>
    <row r="53" spans="2:44" s="203" customFormat="1" ht="15" hidden="1">
      <c r="B53" s="201"/>
      <c r="C53" s="202"/>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5"/>
    </row>
    <row r="54" spans="2:44" s="203" customFormat="1" ht="15" hidden="1">
      <c r="B54" s="201"/>
      <c r="C54" s="202"/>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187"/>
      <c r="AR54" s="195"/>
    </row>
    <row r="55" spans="2:44" s="203" customFormat="1" ht="15" hidden="1">
      <c r="B55" s="201"/>
      <c r="C55" s="202"/>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5"/>
    </row>
    <row r="56" spans="2:44" s="203" customFormat="1" ht="18.75" hidden="1">
      <c r="B56" s="199"/>
      <c r="C56" s="205"/>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187"/>
      <c r="AR56" s="189"/>
    </row>
    <row r="57" spans="2:44" s="203" customFormat="1" ht="18.75" hidden="1">
      <c r="B57" s="206"/>
      <c r="C57" s="721"/>
      <c r="D57" s="721"/>
      <c r="E57" s="721"/>
      <c r="F57" s="721"/>
      <c r="G57" s="721"/>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207"/>
    </row>
    <row r="58" spans="2:44" s="203" customFormat="1" hidden="1">
      <c r="B58" s="208"/>
      <c r="C58" s="209"/>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row>
    <row r="59" spans="2:44" s="203" customFormat="1" hidden="1">
      <c r="B59" s="208"/>
      <c r="C59" s="209"/>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row>
    <row r="60" spans="2:44" s="203" customFormat="1" hidden="1">
      <c r="B60" s="208"/>
      <c r="C60" s="209"/>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row>
    <row r="61" spans="2:44" s="203" customFormat="1" hidden="1">
      <c r="B61" s="208"/>
      <c r="C61" s="209"/>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row>
    <row r="62" spans="2:44" s="203" customFormat="1" hidden="1">
      <c r="B62" s="208"/>
      <c r="C62" s="209"/>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row>
    <row r="63" spans="2:44" s="203" customFormat="1" hidden="1">
      <c r="B63" s="208"/>
      <c r="C63" s="209"/>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row>
    <row r="64" spans="2:44" s="203" customFormat="1" hidden="1">
      <c r="B64" s="208"/>
      <c r="C64" s="209"/>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row>
    <row r="65" spans="2:44" s="203" customFormat="1" hidden="1">
      <c r="B65" s="208"/>
      <c r="C65" s="209"/>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row>
    <row r="66" spans="2:44" s="203" customFormat="1" hidden="1">
      <c r="B66" s="208"/>
      <c r="C66" s="209"/>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row>
    <row r="67" spans="2:44" s="203" customFormat="1" hidden="1">
      <c r="B67" s="208"/>
      <c r="C67" s="209"/>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row>
    <row r="68" spans="2:44" s="203" customFormat="1" hidden="1">
      <c r="B68" s="208"/>
      <c r="C68" s="209"/>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row>
    <row r="69" spans="2:44" s="203" customFormat="1" hidden="1">
      <c r="B69" s="208"/>
      <c r="C69" s="209"/>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row>
    <row r="70" spans="2:44" s="203" customFormat="1" hidden="1">
      <c r="B70" s="208"/>
      <c r="C70" s="209"/>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row>
    <row r="71" spans="2:44" s="203" customFormat="1" hidden="1">
      <c r="B71" s="208"/>
      <c r="C71" s="209"/>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row>
    <row r="72" spans="2:44" s="203" customFormat="1" hidden="1">
      <c r="B72" s="208"/>
      <c r="C72" s="209"/>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row>
    <row r="73" spans="2:44" s="203" customFormat="1" hidden="1">
      <c r="B73" s="208"/>
      <c r="C73" s="209"/>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row>
    <row r="74" spans="2:44" s="203" customFormat="1" hidden="1">
      <c r="B74" s="208"/>
      <c r="C74" s="209"/>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row>
    <row r="75" spans="2:44" s="203" customFormat="1" hidden="1">
      <c r="B75" s="208"/>
      <c r="C75" s="209"/>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row>
    <row r="76" spans="2:44" s="203" customFormat="1" hidden="1">
      <c r="B76" s="208"/>
      <c r="C76" s="209"/>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row>
    <row r="77" spans="2:44" s="203" customFormat="1" hidden="1">
      <c r="B77" s="208"/>
      <c r="C77" s="209"/>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row>
    <row r="78" spans="2:44" s="203" customFormat="1" hidden="1">
      <c r="B78" s="208"/>
      <c r="C78" s="209"/>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row>
    <row r="79" spans="2:44" s="203" customFormat="1" hidden="1">
      <c r="B79" s="208"/>
      <c r="C79" s="209"/>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row>
    <row r="80" spans="2:44" s="203" customFormat="1" hidden="1">
      <c r="B80" s="208"/>
      <c r="C80" s="209"/>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row>
    <row r="81" spans="2:44" s="203" customFormat="1" hidden="1">
      <c r="B81" s="208"/>
      <c r="C81" s="209"/>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row>
    <row r="82" spans="2:44" s="203" customFormat="1" hidden="1">
      <c r="B82" s="208"/>
      <c r="C82" s="209"/>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row>
    <row r="83" spans="2:44" s="203" customFormat="1" hidden="1">
      <c r="B83" s="208"/>
      <c r="C83" s="209"/>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row>
    <row r="84" spans="2:44" s="203" customFormat="1" hidden="1">
      <c r="B84" s="208"/>
      <c r="C84" s="209"/>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row>
    <row r="85" spans="2:44" s="203" customFormat="1" hidden="1">
      <c r="B85" s="208"/>
      <c r="C85" s="209"/>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row>
    <row r="86" spans="2:44" s="203" customFormat="1" hidden="1">
      <c r="B86" s="208"/>
      <c r="C86" s="209"/>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row>
    <row r="87" spans="2:44" s="203" customFormat="1" hidden="1">
      <c r="B87" s="208"/>
      <c r="C87" s="209"/>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row>
    <row r="88" spans="2:44" s="203" customFormat="1" hidden="1">
      <c r="B88" s="208"/>
      <c r="C88" s="209"/>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row>
    <row r="89" spans="2:44" s="203" customFormat="1" hidden="1">
      <c r="B89" s="208"/>
      <c r="C89" s="209"/>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row>
    <row r="90" spans="2:44" s="203" customFormat="1" hidden="1">
      <c r="B90" s="208"/>
      <c r="C90" s="209"/>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row>
    <row r="91" spans="2:44" s="203" customFormat="1" hidden="1">
      <c r="B91" s="208"/>
      <c r="C91" s="209"/>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row>
    <row r="92" spans="2:44" s="203" customFormat="1" hidden="1">
      <c r="B92" s="208"/>
      <c r="C92" s="209"/>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row>
    <row r="93" spans="2:44" s="203" customFormat="1" hidden="1">
      <c r="B93" s="208"/>
      <c r="C93" s="209"/>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row>
    <row r="94" spans="2:44" s="203" customFormat="1" hidden="1">
      <c r="B94" s="208"/>
      <c r="C94" s="209"/>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row>
    <row r="95" spans="2:44" s="203" customFormat="1" hidden="1">
      <c r="B95" s="208"/>
      <c r="C95" s="209"/>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row>
    <row r="96" spans="2:44" s="203" customFormat="1" hidden="1">
      <c r="B96" s="208"/>
      <c r="C96" s="209"/>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row>
    <row r="97" spans="2:44" s="203" customFormat="1" hidden="1">
      <c r="B97" s="208"/>
      <c r="C97" s="209"/>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row>
    <row r="98" spans="2:44" s="203" customFormat="1" hidden="1">
      <c r="B98" s="208"/>
      <c r="C98" s="209"/>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row>
    <row r="99" spans="2:44" s="203" customFormat="1" hidden="1">
      <c r="B99" s="208"/>
      <c r="C99" s="209"/>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row>
    <row r="100" spans="2:44" s="203" customFormat="1" hidden="1">
      <c r="B100" s="208"/>
      <c r="C100" s="209"/>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row>
    <row r="101" spans="2:44" s="203" customFormat="1" hidden="1">
      <c r="B101" s="208"/>
      <c r="C101" s="209"/>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row>
    <row r="102" spans="2:44" s="203" customFormat="1" hidden="1">
      <c r="B102" s="208"/>
      <c r="C102" s="209"/>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row>
    <row r="103" spans="2:44" s="203" customFormat="1" hidden="1">
      <c r="B103" s="208"/>
      <c r="C103" s="209"/>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row>
    <row r="104" spans="2:44" s="203" customFormat="1" hidden="1">
      <c r="B104" s="208"/>
      <c r="C104" s="209"/>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row>
    <row r="105" spans="2:44" s="203" customFormat="1" hidden="1">
      <c r="B105" s="208"/>
      <c r="C105" s="209"/>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row>
    <row r="106" spans="2:44" s="203" customFormat="1" hidden="1">
      <c r="B106" s="208"/>
      <c r="C106" s="209"/>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row>
    <row r="107" spans="2:44" s="203" customFormat="1" hidden="1">
      <c r="B107" s="208"/>
      <c r="C107" s="209"/>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row>
    <row r="108" spans="2:44" s="203" customFormat="1" hidden="1">
      <c r="B108" s="208"/>
      <c r="C108" s="209"/>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row>
    <row r="109" spans="2:44" s="203" customFormat="1" hidden="1">
      <c r="B109" s="208"/>
      <c r="C109" s="209"/>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row>
    <row r="110" spans="2:44" s="203" customFormat="1" hidden="1">
      <c r="B110" s="208"/>
      <c r="C110" s="209"/>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row>
    <row r="111" spans="2:44" s="203" customFormat="1" hidden="1">
      <c r="B111" s="208"/>
      <c r="C111" s="209"/>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row>
    <row r="112" spans="2:44" s="203" customFormat="1" hidden="1">
      <c r="B112" s="208"/>
      <c r="C112" s="209"/>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row>
    <row r="113" spans="2:44" s="203" customFormat="1" hidden="1">
      <c r="B113" s="208"/>
      <c r="C113" s="209"/>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row>
    <row r="114" spans="2:44" s="203" customFormat="1" hidden="1">
      <c r="B114" s="208"/>
      <c r="C114" s="209"/>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8"/>
      <c r="AP114" s="208"/>
      <c r="AQ114" s="208"/>
      <c r="AR114" s="208"/>
    </row>
    <row r="115" spans="2:44" s="203" customFormat="1" hidden="1">
      <c r="B115" s="208"/>
      <c r="C115" s="209"/>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c r="AO115" s="208"/>
      <c r="AP115" s="208"/>
      <c r="AQ115" s="208"/>
      <c r="AR115" s="208"/>
    </row>
    <row r="116" spans="2:44" s="203" customFormat="1" hidden="1">
      <c r="B116" s="208"/>
      <c r="C116" s="209"/>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row>
    <row r="117" spans="2:44" s="203" customFormat="1" hidden="1">
      <c r="B117" s="208"/>
      <c r="C117" s="209"/>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row>
    <row r="118" spans="2:44" s="203" customFormat="1" hidden="1">
      <c r="B118" s="208"/>
      <c r="C118" s="209"/>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row>
    <row r="119" spans="2:44" s="203" customFormat="1" hidden="1">
      <c r="B119" s="208"/>
      <c r="C119" s="209"/>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row>
    <row r="120" spans="2:44" s="203" customFormat="1" hidden="1">
      <c r="B120" s="208"/>
      <c r="C120" s="209"/>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row>
    <row r="121" spans="2:44" s="203" customFormat="1" hidden="1">
      <c r="B121" s="208"/>
      <c r="C121" s="209"/>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row>
    <row r="122" spans="2:44" s="203" customFormat="1" hidden="1">
      <c r="B122" s="208"/>
      <c r="C122" s="209"/>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c r="AP122" s="208"/>
      <c r="AQ122" s="208"/>
      <c r="AR122" s="208"/>
    </row>
    <row r="123" spans="2:44" s="203" customFormat="1" hidden="1">
      <c r="B123" s="208"/>
      <c r="C123" s="209"/>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row>
    <row r="124" spans="2:44" s="203" customFormat="1" hidden="1">
      <c r="B124" s="208"/>
      <c r="C124" s="209"/>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row>
    <row r="125" spans="2:44" s="203" customFormat="1" hidden="1">
      <c r="B125" s="208"/>
      <c r="C125" s="209"/>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row>
    <row r="126" spans="2:44" s="203" customFormat="1" hidden="1">
      <c r="B126" s="208"/>
      <c r="C126" s="209"/>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row>
    <row r="127" spans="2:44" s="203" customFormat="1" hidden="1">
      <c r="B127" s="208"/>
      <c r="C127" s="209"/>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row>
    <row r="128" spans="2:44" s="203" customFormat="1" hidden="1">
      <c r="B128" s="208"/>
      <c r="C128" s="209"/>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row>
    <row r="129" spans="2:44" s="203" customFormat="1" hidden="1">
      <c r="B129" s="208"/>
      <c r="C129" s="209"/>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row>
    <row r="130" spans="2:44" s="203" customFormat="1" hidden="1">
      <c r="B130" s="208"/>
      <c r="C130" s="209"/>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row>
    <row r="131" spans="2:44" s="203" customFormat="1" hidden="1">
      <c r="B131" s="208"/>
      <c r="C131" s="209"/>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row>
    <row r="132" spans="2:44" s="203" customFormat="1" hidden="1">
      <c r="B132" s="208"/>
      <c r="C132" s="209"/>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c r="AN132" s="208"/>
      <c r="AO132" s="208"/>
      <c r="AP132" s="208"/>
      <c r="AQ132" s="208"/>
      <c r="AR132" s="208"/>
    </row>
    <row r="133" spans="2:44" s="203" customFormat="1" hidden="1">
      <c r="B133" s="208"/>
      <c r="C133" s="209"/>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row>
  </sheetData>
  <mergeCells count="8">
    <mergeCell ref="AT5:DX5"/>
    <mergeCell ref="C57:AQ57"/>
    <mergeCell ref="C34:AQ34"/>
    <mergeCell ref="C2:AQ2"/>
    <mergeCell ref="C3:AQ3"/>
    <mergeCell ref="C4:AQ4"/>
    <mergeCell ref="C5:AQ5"/>
    <mergeCell ref="D6:AR6"/>
  </mergeCells>
  <phoneticPr fontId="0" type="noConversion"/>
  <conditionalFormatting sqref="Y6">
    <cfRule type="expression" dxfId="5" priority="1" stopIfTrue="1">
      <formula>COUNTA(Y9:BN32)&lt;&gt;COUNTIF(Y9:BN32,"&gt;=0")</formula>
    </cfRule>
  </conditionalFormatting>
  <conditionalFormatting sqref="AR23 AQ54 AR15 AQ56:AR56 AR35 AQ35:AQ41 AR41 D39:L40 AR46 AR52 D50:L51 AQ43:AQ52 AR12 AR26 AR38 AR49 D43:L45 D47:L48 D36:L37 D33:L33 AR32 AQ9:AQ33 D38:AP38 D52:AP52 D46:AP46 D49:AP49 D41:AP41 D35:AP35 D9:AP32 AT30:CF30 AT32:CF32 CK30:DW30 CK32:DW32">
    <cfRule type="expression" dxfId="4" priority="2" stopIfTrue="1">
      <formula>AND(D9&lt;&gt;"",OR(D9&lt;0,NOT(ISNUMBER(D9))))</formula>
    </cfRule>
  </conditionalFormatting>
  <conditionalFormatting sqref="O43:W43">
    <cfRule type="expression" dxfId="3" priority="3" stopIfTrue="1">
      <formula>O43=1</formula>
    </cfRule>
  </conditionalFormatting>
  <conditionalFormatting sqref="CG8:CI33 DX32 DX30 AT33:CF33 AT8:CF29 AT31:CF31 CK33:DX33 CK8:DX29 CK31:DX31">
    <cfRule type="expression" dxfId="2" priority="4" stopIfTrue="1">
      <formula>ABS(AT8)&gt;10</formula>
    </cfRule>
  </conditionalFormatting>
  <conditionalFormatting sqref="D6:X6 AB6:AR6">
    <cfRule type="expression" dxfId="1" priority="77" stopIfTrue="1">
      <formula>COUNTA(D9:AQ32)&lt;&gt;COUNTIF(D9:AQ32,"&gt;=0")</formula>
    </cfRule>
  </conditionalFormatting>
  <conditionalFormatting sqref="Z6:AA6">
    <cfRule type="expression" dxfId="0" priority="80" stopIfTrue="1">
      <formula>COUNTA(Z9:BN32)&lt;&gt;COUNTIF(Z9:BN32,"&gt;=0")</formula>
    </cfRule>
  </conditionalFormatting>
  <pageMargins left="0.59055118110236227" right="0.19685039370078741" top="0.59055118110236227" bottom="0.59055118110236227" header="0.51181102362204722" footer="0.51181102362204722"/>
  <pageSetup paperSize="8" scale="60" orientation="landscape" r:id="rId1"/>
  <headerFooter alignWithMargins="0">
    <oddFooter>&amp;R2016 Triennial Central Bank Survey</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B1:AC139"/>
  <sheetViews>
    <sheetView showGridLines="0" zoomScale="80" zoomScaleNormal="80" zoomScaleSheetLayoutView="70" workbookViewId="0">
      <pane xSplit="3" ySplit="8" topLeftCell="D125" activePane="bottomRight" state="frozen"/>
      <selection pane="topRight" activeCell="D1" sqref="D1"/>
      <selection pane="bottomLeft" activeCell="A9" sqref="A9"/>
      <selection pane="bottomRight" activeCell="C135" sqref="C135"/>
    </sheetView>
  </sheetViews>
  <sheetFormatPr defaultColWidth="0" defaultRowHeight="12" zeroHeight="1"/>
  <cols>
    <col min="1" max="2" width="1.7109375" style="51" customWidth="1"/>
    <col min="3" max="3" width="60.42578125" style="51" customWidth="1"/>
    <col min="4" max="12" width="10.7109375" style="51" customWidth="1"/>
    <col min="13" max="13" width="10.7109375" style="54" customWidth="1"/>
    <col min="14" max="15" width="1.7109375" style="51" customWidth="1"/>
    <col min="16" max="25" width="6.7109375" style="57" hidden="1" customWidth="1"/>
    <col min="26" max="26" width="1.7109375" style="51" hidden="1" customWidth="1"/>
    <col min="27" max="27" width="6.7109375" style="51" hidden="1" customWidth="1"/>
    <col min="28" max="29" width="9.140625" style="51" hidden="1" customWidth="1"/>
    <col min="30" max="16384" width="0" style="51" hidden="1"/>
  </cols>
  <sheetData>
    <row r="1" spans="2:29" s="26" customFormat="1" ht="20.100000000000001" customHeight="1">
      <c r="B1" s="22" t="s">
        <v>272</v>
      </c>
      <c r="C1" s="23"/>
      <c r="D1" s="24"/>
      <c r="E1" s="24"/>
      <c r="F1" s="24"/>
      <c r="G1" s="24"/>
      <c r="H1" s="24"/>
      <c r="I1" s="24"/>
      <c r="J1" s="24"/>
      <c r="K1" s="24"/>
      <c r="L1" s="24"/>
      <c r="M1" s="245"/>
      <c r="N1" s="24"/>
      <c r="O1" s="24"/>
      <c r="P1" s="59"/>
      <c r="Q1" s="59"/>
      <c r="R1" s="59"/>
      <c r="S1" s="59"/>
      <c r="T1" s="59"/>
      <c r="U1" s="59"/>
      <c r="V1" s="59"/>
      <c r="W1" s="59"/>
      <c r="X1" s="59"/>
      <c r="Y1" s="59"/>
      <c r="Z1" s="25"/>
      <c r="AA1" s="50"/>
      <c r="AB1" s="25"/>
      <c r="AC1" s="25"/>
    </row>
    <row r="2" spans="2:29" s="26" customFormat="1" ht="20.100000000000001" customHeight="1">
      <c r="B2" s="27"/>
      <c r="C2" s="644" t="s">
        <v>343</v>
      </c>
      <c r="D2" s="644"/>
      <c r="E2" s="644"/>
      <c r="F2" s="644"/>
      <c r="G2" s="644"/>
      <c r="H2" s="644"/>
      <c r="I2" s="644"/>
      <c r="J2" s="644"/>
      <c r="K2" s="644"/>
      <c r="L2" s="644"/>
      <c r="M2" s="644"/>
      <c r="N2" s="19"/>
      <c r="O2" s="19"/>
      <c r="P2" s="221"/>
      <c r="Q2" s="222"/>
      <c r="AB2" s="25"/>
      <c r="AC2" s="25"/>
    </row>
    <row r="3" spans="2:29" s="26" customFormat="1" ht="20.100000000000001" customHeight="1">
      <c r="C3" s="644"/>
      <c r="D3" s="644"/>
      <c r="E3" s="644"/>
      <c r="F3" s="644"/>
      <c r="G3" s="644"/>
      <c r="H3" s="644"/>
      <c r="I3" s="644"/>
      <c r="J3" s="644"/>
      <c r="K3" s="644"/>
      <c r="L3" s="644"/>
      <c r="M3" s="644"/>
      <c r="N3" s="19"/>
      <c r="O3" s="19"/>
      <c r="P3" s="223"/>
      <c r="Q3" s="224"/>
      <c r="R3" s="60"/>
      <c r="T3" s="60"/>
      <c r="U3" s="61"/>
      <c r="V3" s="60"/>
      <c r="W3" s="63"/>
      <c r="X3" s="63"/>
      <c r="Y3" s="63"/>
      <c r="Z3" s="25"/>
      <c r="AA3" s="50"/>
      <c r="AB3" s="25"/>
      <c r="AC3" s="25"/>
    </row>
    <row r="4" spans="2:29" s="26" customFormat="1" ht="20.100000000000001" customHeight="1">
      <c r="C4" s="644" t="s">
        <v>274</v>
      </c>
      <c r="D4" s="644"/>
      <c r="E4" s="644"/>
      <c r="F4" s="644"/>
      <c r="G4" s="644"/>
      <c r="H4" s="644"/>
      <c r="I4" s="644"/>
      <c r="J4" s="644"/>
      <c r="K4" s="644"/>
      <c r="L4" s="644"/>
      <c r="M4" s="644"/>
      <c r="N4" s="29"/>
      <c r="O4" s="29"/>
      <c r="R4" s="60"/>
      <c r="S4" s="62"/>
      <c r="T4" s="62"/>
      <c r="U4" s="61"/>
      <c r="V4" s="62"/>
      <c r="W4" s="62"/>
      <c r="X4" s="62"/>
      <c r="Y4" s="62"/>
      <c r="Z4" s="25"/>
      <c r="AA4" s="50"/>
      <c r="AB4" s="25"/>
      <c r="AC4" s="25"/>
    </row>
    <row r="5" spans="2:29" s="26" customFormat="1" ht="20.100000000000001" customHeight="1">
      <c r="C5" s="644" t="s">
        <v>306</v>
      </c>
      <c r="D5" s="644"/>
      <c r="E5" s="644"/>
      <c r="F5" s="644"/>
      <c r="G5" s="644"/>
      <c r="H5" s="644"/>
      <c r="I5" s="644"/>
      <c r="J5" s="644"/>
      <c r="K5" s="644"/>
      <c r="L5" s="644"/>
      <c r="M5" s="644"/>
      <c r="N5" s="19"/>
      <c r="O5" s="28"/>
      <c r="P5" s="655"/>
      <c r="Q5" s="656"/>
      <c r="R5" s="656"/>
      <c r="S5" s="656"/>
      <c r="T5" s="656"/>
      <c r="U5" s="656"/>
      <c r="V5" s="656"/>
      <c r="W5" s="656"/>
      <c r="X5" s="656"/>
      <c r="Y5" s="656"/>
      <c r="Z5" s="656"/>
      <c r="AA5" s="657"/>
    </row>
    <row r="6" spans="2:29" s="26" customFormat="1" ht="39.950000000000003" customHeight="1">
      <c r="D6" s="658"/>
      <c r="E6" s="659"/>
      <c r="F6" s="659"/>
      <c r="G6" s="659"/>
      <c r="H6" s="659"/>
      <c r="I6" s="659"/>
      <c r="J6" s="659"/>
      <c r="K6" s="659"/>
      <c r="L6" s="659"/>
      <c r="M6" s="659"/>
      <c r="N6" s="24"/>
      <c r="O6" s="24"/>
      <c r="AB6" s="25"/>
      <c r="AC6" s="25"/>
    </row>
    <row r="7" spans="2:29" s="36" customFormat="1" ht="27.95" customHeight="1">
      <c r="B7" s="32"/>
      <c r="C7" s="33" t="s">
        <v>275</v>
      </c>
      <c r="D7" s="660" t="s">
        <v>276</v>
      </c>
      <c r="E7" s="661"/>
      <c r="F7" s="661"/>
      <c r="G7" s="661"/>
      <c r="H7" s="661"/>
      <c r="I7" s="661"/>
      <c r="J7" s="661"/>
      <c r="K7" s="661"/>
      <c r="L7" s="661"/>
      <c r="M7" s="661"/>
      <c r="N7" s="53"/>
      <c r="O7" s="34"/>
      <c r="P7" s="156"/>
      <c r="Q7" s="157"/>
      <c r="R7" s="157"/>
      <c r="S7" s="157"/>
      <c r="T7" s="157"/>
      <c r="U7" s="157"/>
      <c r="V7" s="157"/>
      <c r="W7" s="157"/>
      <c r="X7" s="157"/>
      <c r="Y7" s="158"/>
      <c r="Z7" s="35"/>
      <c r="AA7" s="35"/>
      <c r="AB7" s="35"/>
      <c r="AC7" s="35"/>
    </row>
    <row r="8" spans="2:29" s="36" customFormat="1" ht="38.25" customHeight="1">
      <c r="B8" s="80"/>
      <c r="C8" s="81"/>
      <c r="D8" s="159" t="s">
        <v>7</v>
      </c>
      <c r="E8" s="159" t="s">
        <v>6</v>
      </c>
      <c r="F8" s="159" t="s">
        <v>5</v>
      </c>
      <c r="G8" s="159" t="s">
        <v>22</v>
      </c>
      <c r="H8" s="159" t="s">
        <v>4</v>
      </c>
      <c r="I8" s="159" t="s">
        <v>3</v>
      </c>
      <c r="J8" s="159" t="s">
        <v>25</v>
      </c>
      <c r="K8" s="159" t="s">
        <v>2</v>
      </c>
      <c r="L8" s="620" t="s">
        <v>273</v>
      </c>
      <c r="M8" s="148" t="s">
        <v>292</v>
      </c>
      <c r="N8" s="53"/>
      <c r="O8" s="37"/>
      <c r="P8" s="161"/>
      <c r="Q8" s="161"/>
      <c r="R8" s="161"/>
      <c r="S8" s="161"/>
      <c r="T8" s="161"/>
      <c r="U8" s="161"/>
      <c r="V8" s="161"/>
      <c r="W8" s="161"/>
      <c r="X8" s="161"/>
      <c r="Y8" s="161"/>
      <c r="Z8" s="35"/>
      <c r="AA8" s="162"/>
      <c r="AB8" s="35"/>
      <c r="AC8" s="35"/>
    </row>
    <row r="9" spans="2:29" s="40" customFormat="1" ht="30" customHeight="1">
      <c r="B9" s="442"/>
      <c r="C9" s="443" t="s">
        <v>277</v>
      </c>
      <c r="D9" s="336"/>
      <c r="E9" s="336"/>
      <c r="F9" s="336"/>
      <c r="G9" s="336"/>
      <c r="H9" s="336"/>
      <c r="I9" s="336"/>
      <c r="J9" s="336"/>
      <c r="K9" s="336"/>
      <c r="L9" s="320"/>
      <c r="M9" s="338"/>
      <c r="N9" s="337"/>
      <c r="O9" s="38"/>
      <c r="P9" s="69"/>
      <c r="Q9" s="69"/>
      <c r="R9" s="69"/>
      <c r="S9" s="69"/>
      <c r="T9" s="69"/>
      <c r="U9" s="69"/>
      <c r="V9" s="69"/>
      <c r="W9" s="69"/>
      <c r="X9" s="69"/>
      <c r="Y9" s="69"/>
      <c r="Z9" s="39"/>
      <c r="AA9" s="64"/>
      <c r="AB9" s="39"/>
      <c r="AC9" s="39"/>
    </row>
    <row r="10" spans="2:29" s="36" customFormat="1" ht="17.100000000000001" customHeight="1">
      <c r="B10" s="444"/>
      <c r="C10" s="183" t="s">
        <v>278</v>
      </c>
      <c r="D10" s="320">
        <v>0.93060500000000002</v>
      </c>
      <c r="E10" s="320">
        <v>2.6103999999999999E-2</v>
      </c>
      <c r="F10" s="320">
        <v>16.085564000000002</v>
      </c>
      <c r="G10" s="320">
        <v>10906.881098</v>
      </c>
      <c r="H10" s="320">
        <v>67.424239</v>
      </c>
      <c r="I10" s="320">
        <v>7.3095660000000002</v>
      </c>
      <c r="J10" s="320">
        <v>12.946201</v>
      </c>
      <c r="K10" s="320">
        <v>139937.398178</v>
      </c>
      <c r="L10" s="320">
        <v>232.442779</v>
      </c>
      <c r="M10" s="338">
        <v>151181.444334</v>
      </c>
      <c r="N10" s="339"/>
      <c r="O10" s="43"/>
      <c r="P10" s="73"/>
      <c r="Q10" s="73"/>
      <c r="R10" s="73"/>
      <c r="S10" s="73"/>
      <c r="T10" s="73"/>
      <c r="U10" s="73"/>
      <c r="V10" s="73"/>
      <c r="W10" s="73"/>
      <c r="X10" s="73"/>
      <c r="Y10" s="73"/>
      <c r="Z10" s="35"/>
      <c r="AA10" s="73"/>
      <c r="AB10" s="35"/>
      <c r="AC10" s="35"/>
    </row>
    <row r="11" spans="2:29" s="36" customFormat="1" ht="17.100000000000001" customHeight="1">
      <c r="B11" s="445"/>
      <c r="C11" s="198" t="s">
        <v>279</v>
      </c>
      <c r="D11" s="320">
        <v>0.93060500000000002</v>
      </c>
      <c r="E11" s="320"/>
      <c r="F11" s="320"/>
      <c r="G11" s="320">
        <v>9779.3874959999994</v>
      </c>
      <c r="H11" s="320">
        <v>16.162625999999999</v>
      </c>
      <c r="I11" s="320">
        <v>2.1182129999999999</v>
      </c>
      <c r="J11" s="320"/>
      <c r="K11" s="320">
        <v>123737.54139899999</v>
      </c>
      <c r="L11" s="320">
        <v>65.309856999999994</v>
      </c>
      <c r="M11" s="338">
        <v>133601.45019599999</v>
      </c>
      <c r="N11" s="339"/>
      <c r="O11" s="43"/>
      <c r="P11" s="73"/>
      <c r="Q11" s="70"/>
      <c r="R11" s="70"/>
      <c r="S11" s="70"/>
      <c r="T11" s="70"/>
      <c r="U11" s="70"/>
      <c r="V11" s="70"/>
      <c r="W11" s="70"/>
      <c r="X11" s="70"/>
      <c r="Y11" s="74"/>
      <c r="Z11" s="35"/>
      <c r="AA11" s="73"/>
      <c r="AB11" s="35"/>
      <c r="AC11" s="35"/>
    </row>
    <row r="12" spans="2:29" s="36" customFormat="1" ht="17.100000000000001" customHeight="1">
      <c r="B12" s="445"/>
      <c r="C12" s="198" t="s">
        <v>280</v>
      </c>
      <c r="D12" s="320"/>
      <c r="E12" s="320">
        <v>2.6103999999999999E-2</v>
      </c>
      <c r="F12" s="320">
        <v>16.085564000000002</v>
      </c>
      <c r="G12" s="320">
        <v>1127.493602</v>
      </c>
      <c r="H12" s="320">
        <v>51.261612</v>
      </c>
      <c r="I12" s="320">
        <v>5.1913530000000003</v>
      </c>
      <c r="J12" s="320">
        <v>12.946201</v>
      </c>
      <c r="K12" s="320">
        <v>16199.856779</v>
      </c>
      <c r="L12" s="320">
        <v>167.13292300000001</v>
      </c>
      <c r="M12" s="338">
        <v>17579.994138000002</v>
      </c>
      <c r="N12" s="339"/>
      <c r="O12" s="43"/>
      <c r="P12" s="73"/>
      <c r="Q12" s="70"/>
      <c r="R12" s="70"/>
      <c r="S12" s="70"/>
      <c r="T12" s="70"/>
      <c r="U12" s="70"/>
      <c r="V12" s="70"/>
      <c r="W12" s="70"/>
      <c r="X12" s="70"/>
      <c r="Y12" s="74"/>
      <c r="Z12" s="35"/>
      <c r="AA12" s="73"/>
      <c r="AB12" s="35"/>
      <c r="AC12" s="35"/>
    </row>
    <row r="13" spans="2:29" s="36" customFormat="1" ht="30" customHeight="1">
      <c r="B13" s="444"/>
      <c r="C13" s="183" t="s">
        <v>283</v>
      </c>
      <c r="D13" s="320">
        <v>0.15520999999999999</v>
      </c>
      <c r="E13" s="320">
        <v>7.9023999999999997E-2</v>
      </c>
      <c r="F13" s="320">
        <v>12.904216</v>
      </c>
      <c r="G13" s="320">
        <v>8571.1829720000005</v>
      </c>
      <c r="H13" s="320">
        <v>37.321859000000003</v>
      </c>
      <c r="I13" s="320">
        <v>3.4015659999999999</v>
      </c>
      <c r="J13" s="320"/>
      <c r="K13" s="320">
        <v>113029.735325</v>
      </c>
      <c r="L13" s="320">
        <v>276.23584499999998</v>
      </c>
      <c r="M13" s="338">
        <v>121931.016017</v>
      </c>
      <c r="N13" s="339"/>
      <c r="O13" s="43"/>
      <c r="P13" s="73"/>
      <c r="Q13" s="73"/>
      <c r="R13" s="73"/>
      <c r="S13" s="73"/>
      <c r="T13" s="73"/>
      <c r="U13" s="73"/>
      <c r="V13" s="73"/>
      <c r="W13" s="73"/>
      <c r="X13" s="73"/>
      <c r="Y13" s="73"/>
      <c r="Z13" s="35"/>
      <c r="AA13" s="73"/>
      <c r="AB13" s="35"/>
      <c r="AC13" s="35"/>
    </row>
    <row r="14" spans="2:29" s="36" customFormat="1" ht="17.100000000000001" customHeight="1">
      <c r="B14" s="444"/>
      <c r="C14" s="198" t="s">
        <v>279</v>
      </c>
      <c r="D14" s="320">
        <v>0.15520999999999999</v>
      </c>
      <c r="E14" s="320">
        <v>5.5709000000000002E-2</v>
      </c>
      <c r="F14" s="320">
        <v>11.545559000000001</v>
      </c>
      <c r="G14" s="320">
        <v>8012.2450060000001</v>
      </c>
      <c r="H14" s="320">
        <v>36.853402000000003</v>
      </c>
      <c r="I14" s="320">
        <v>3.3310960000000001</v>
      </c>
      <c r="J14" s="320"/>
      <c r="K14" s="320">
        <v>96282.753641000003</v>
      </c>
      <c r="L14" s="320">
        <v>275.56483200000002</v>
      </c>
      <c r="M14" s="338">
        <v>104622.504455</v>
      </c>
      <c r="N14" s="339"/>
      <c r="O14" s="43"/>
      <c r="P14" s="73"/>
      <c r="Q14" s="70"/>
      <c r="R14" s="70"/>
      <c r="S14" s="70"/>
      <c r="T14" s="70"/>
      <c r="U14" s="70"/>
      <c r="V14" s="70"/>
      <c r="W14" s="70"/>
      <c r="X14" s="70"/>
      <c r="Y14" s="74"/>
      <c r="Z14" s="35"/>
      <c r="AA14" s="73"/>
      <c r="AB14" s="35"/>
      <c r="AC14" s="35"/>
    </row>
    <row r="15" spans="2:29" s="36" customFormat="1" ht="17.100000000000001" customHeight="1">
      <c r="B15" s="444"/>
      <c r="C15" s="198" t="s">
        <v>280</v>
      </c>
      <c r="D15" s="320"/>
      <c r="E15" s="320">
        <v>2.3314999999999999E-2</v>
      </c>
      <c r="F15" s="320">
        <v>1.358657</v>
      </c>
      <c r="G15" s="320">
        <v>558.93796499999996</v>
      </c>
      <c r="H15" s="320">
        <v>0.46845700000000001</v>
      </c>
      <c r="I15" s="320">
        <v>7.0470000000000005E-2</v>
      </c>
      <c r="J15" s="320"/>
      <c r="K15" s="320">
        <v>16746.981683999998</v>
      </c>
      <c r="L15" s="320">
        <v>0.67101299999999997</v>
      </c>
      <c r="M15" s="338">
        <v>17308.511560999999</v>
      </c>
      <c r="N15" s="339"/>
      <c r="O15" s="43"/>
      <c r="P15" s="73"/>
      <c r="Q15" s="70"/>
      <c r="R15" s="70"/>
      <c r="S15" s="70"/>
      <c r="T15" s="70"/>
      <c r="U15" s="70"/>
      <c r="V15" s="70"/>
      <c r="W15" s="70"/>
      <c r="X15" s="70"/>
      <c r="Y15" s="74"/>
      <c r="Z15" s="35"/>
      <c r="AA15" s="73"/>
      <c r="AB15" s="35"/>
      <c r="AC15" s="35"/>
    </row>
    <row r="16" spans="2:29" s="40" customFormat="1" ht="30" customHeight="1">
      <c r="B16" s="446"/>
      <c r="C16" s="447" t="s">
        <v>285</v>
      </c>
      <c r="D16" s="320">
        <v>0.15520999999999999</v>
      </c>
      <c r="E16" s="320">
        <v>7.9023999999999997E-2</v>
      </c>
      <c r="F16" s="320">
        <v>5.8764019999999997</v>
      </c>
      <c r="G16" s="320">
        <v>8265.8227270000007</v>
      </c>
      <c r="H16" s="320">
        <v>37.310930999999997</v>
      </c>
      <c r="I16" s="320">
        <v>3.4015659999999999</v>
      </c>
      <c r="J16" s="320"/>
      <c r="K16" s="320">
        <v>93531.452659999995</v>
      </c>
      <c r="L16" s="320">
        <v>275.60188399999998</v>
      </c>
      <c r="M16" s="323">
        <v>102119.700404</v>
      </c>
      <c r="N16" s="340"/>
      <c r="O16" s="95"/>
      <c r="P16" s="75"/>
      <c r="Q16" s="75"/>
      <c r="R16" s="75"/>
      <c r="S16" s="75"/>
      <c r="T16" s="75"/>
      <c r="U16" s="75"/>
      <c r="V16" s="75"/>
      <c r="W16" s="75"/>
      <c r="X16" s="75"/>
      <c r="Y16" s="75"/>
      <c r="Z16" s="39"/>
      <c r="AA16" s="75"/>
      <c r="AB16" s="39"/>
      <c r="AC16" s="39"/>
    </row>
    <row r="17" spans="2:29" s="40" customFormat="1" ht="17.100000000000001" customHeight="1">
      <c r="B17" s="446"/>
      <c r="C17" s="447" t="s">
        <v>286</v>
      </c>
      <c r="D17" s="320"/>
      <c r="E17" s="320"/>
      <c r="F17" s="320">
        <v>7.0278140000000002</v>
      </c>
      <c r="G17" s="320">
        <v>305.36024400000002</v>
      </c>
      <c r="H17" s="320">
        <v>1.0926999999999999E-2</v>
      </c>
      <c r="I17" s="320"/>
      <c r="J17" s="320"/>
      <c r="K17" s="320">
        <v>19386.782664999999</v>
      </c>
      <c r="L17" s="320">
        <v>0.633961</v>
      </c>
      <c r="M17" s="323">
        <v>19699.815610999998</v>
      </c>
      <c r="N17" s="340"/>
      <c r="O17" s="95"/>
      <c r="P17" s="75"/>
      <c r="Q17" s="71"/>
      <c r="R17" s="71"/>
      <c r="S17" s="71"/>
      <c r="T17" s="71"/>
      <c r="U17" s="71"/>
      <c r="V17" s="71"/>
      <c r="W17" s="71"/>
      <c r="X17" s="71"/>
      <c r="Y17" s="76"/>
      <c r="Z17" s="39"/>
      <c r="AA17" s="75"/>
      <c r="AB17" s="39"/>
      <c r="AC17" s="39"/>
    </row>
    <row r="18" spans="2:29" s="40" customFormat="1" ht="17.100000000000001" customHeight="1">
      <c r="B18" s="446"/>
      <c r="C18" s="447" t="s">
        <v>287</v>
      </c>
      <c r="D18" s="320"/>
      <c r="E18" s="320"/>
      <c r="F18" s="320"/>
      <c r="G18" s="320"/>
      <c r="H18" s="320"/>
      <c r="I18" s="320"/>
      <c r="J18" s="320"/>
      <c r="K18" s="320"/>
      <c r="L18" s="320"/>
      <c r="M18" s="323">
        <v>0</v>
      </c>
      <c r="N18" s="340"/>
      <c r="O18" s="95"/>
      <c r="P18" s="75"/>
      <c r="Q18" s="71"/>
      <c r="R18" s="71"/>
      <c r="S18" s="71"/>
      <c r="T18" s="71"/>
      <c r="U18" s="71"/>
      <c r="V18" s="71"/>
      <c r="W18" s="71"/>
      <c r="X18" s="71"/>
      <c r="Y18" s="76"/>
      <c r="Z18" s="39"/>
      <c r="AA18" s="75"/>
      <c r="AB18" s="39"/>
      <c r="AC18" s="39"/>
    </row>
    <row r="19" spans="2:29" s="40" customFormat="1" ht="17.100000000000001" customHeight="1">
      <c r="B19" s="446"/>
      <c r="C19" s="447" t="s">
        <v>288</v>
      </c>
      <c r="D19" s="320"/>
      <c r="E19" s="320"/>
      <c r="F19" s="320"/>
      <c r="G19" s="320"/>
      <c r="H19" s="320"/>
      <c r="I19" s="320"/>
      <c r="J19" s="320"/>
      <c r="K19" s="320">
        <v>111.5</v>
      </c>
      <c r="L19" s="320"/>
      <c r="M19" s="323">
        <v>111.5</v>
      </c>
      <c r="N19" s="340"/>
      <c r="O19" s="95"/>
      <c r="P19" s="75"/>
      <c r="Q19" s="71"/>
      <c r="R19" s="71"/>
      <c r="S19" s="71"/>
      <c r="T19" s="71"/>
      <c r="U19" s="71"/>
      <c r="V19" s="71"/>
      <c r="W19" s="71"/>
      <c r="X19" s="71"/>
      <c r="Y19" s="76"/>
      <c r="Z19" s="39"/>
      <c r="AA19" s="75"/>
      <c r="AB19" s="39"/>
      <c r="AC19" s="39"/>
    </row>
    <row r="20" spans="2:29" s="40" customFormat="1" ht="17.100000000000001" customHeight="1">
      <c r="B20" s="446"/>
      <c r="C20" s="448" t="s">
        <v>290</v>
      </c>
      <c r="D20" s="320"/>
      <c r="E20" s="320"/>
      <c r="F20" s="320"/>
      <c r="G20" s="320"/>
      <c r="H20" s="320"/>
      <c r="I20" s="320"/>
      <c r="J20" s="320"/>
      <c r="K20" s="320"/>
      <c r="L20" s="320"/>
      <c r="M20" s="323">
        <v>0</v>
      </c>
      <c r="N20" s="340"/>
      <c r="O20" s="95"/>
      <c r="P20" s="75"/>
      <c r="Q20" s="71"/>
      <c r="R20" s="71"/>
      <c r="S20" s="71"/>
      <c r="T20" s="71"/>
      <c r="U20" s="71"/>
      <c r="V20" s="71"/>
      <c r="W20" s="71"/>
      <c r="X20" s="71"/>
      <c r="Y20" s="76"/>
      <c r="Z20" s="39"/>
      <c r="AA20" s="75"/>
      <c r="AB20" s="39"/>
      <c r="AC20" s="39"/>
    </row>
    <row r="21" spans="2:29" s="40" customFormat="1" ht="17.100000000000001" customHeight="1">
      <c r="B21" s="446"/>
      <c r="C21" s="448" t="s">
        <v>289</v>
      </c>
      <c r="D21" s="320"/>
      <c r="E21" s="320"/>
      <c r="F21" s="320"/>
      <c r="G21" s="320"/>
      <c r="H21" s="320"/>
      <c r="I21" s="320"/>
      <c r="J21" s="320"/>
      <c r="K21" s="320"/>
      <c r="L21" s="320"/>
      <c r="M21" s="323">
        <v>0</v>
      </c>
      <c r="N21" s="340"/>
      <c r="O21" s="95"/>
      <c r="P21" s="75"/>
      <c r="Q21" s="71"/>
      <c r="R21" s="71"/>
      <c r="S21" s="71"/>
      <c r="T21" s="71"/>
      <c r="U21" s="71"/>
      <c r="V21" s="71"/>
      <c r="W21" s="71"/>
      <c r="X21" s="71"/>
      <c r="Y21" s="76"/>
      <c r="Z21" s="39"/>
      <c r="AA21" s="75"/>
      <c r="AB21" s="39"/>
      <c r="AC21" s="39"/>
    </row>
    <row r="22" spans="2:29" s="40" customFormat="1" ht="24.95" customHeight="1">
      <c r="B22" s="446"/>
      <c r="C22" s="195" t="s">
        <v>291</v>
      </c>
      <c r="D22" s="320">
        <v>1.5158780000000001</v>
      </c>
      <c r="E22" s="320">
        <v>3.5198369999999999</v>
      </c>
      <c r="F22" s="320">
        <v>100.857354</v>
      </c>
      <c r="G22" s="320">
        <v>11925.993974999999</v>
      </c>
      <c r="H22" s="320">
        <v>81.539871000000005</v>
      </c>
      <c r="I22" s="320">
        <v>7.23726</v>
      </c>
      <c r="J22" s="320">
        <v>13.361037</v>
      </c>
      <c r="K22" s="320">
        <v>96080.031012000007</v>
      </c>
      <c r="L22" s="320">
        <v>247.16550100000001</v>
      </c>
      <c r="M22" s="540">
        <v>108461.221725</v>
      </c>
      <c r="N22" s="340"/>
      <c r="O22" s="95"/>
      <c r="P22" s="75"/>
      <c r="Q22" s="75"/>
      <c r="R22" s="75"/>
      <c r="S22" s="75"/>
      <c r="T22" s="75"/>
      <c r="U22" s="75"/>
      <c r="V22" s="75"/>
      <c r="W22" s="75"/>
      <c r="X22" s="75"/>
      <c r="Y22" s="75"/>
      <c r="Z22" s="39"/>
      <c r="AA22" s="75"/>
      <c r="AB22" s="39"/>
      <c r="AC22" s="39"/>
    </row>
    <row r="23" spans="2:29" s="88" customFormat="1" ht="17.100000000000001" customHeight="1">
      <c r="B23" s="316"/>
      <c r="C23" s="198" t="s">
        <v>279</v>
      </c>
      <c r="D23" s="320">
        <v>1.1217950000000001</v>
      </c>
      <c r="E23" s="320">
        <v>3.4946609999999998</v>
      </c>
      <c r="F23" s="320">
        <v>82.878361999999996</v>
      </c>
      <c r="G23" s="320">
        <v>8181.9201499999999</v>
      </c>
      <c r="H23" s="320">
        <v>75.407837999999998</v>
      </c>
      <c r="I23" s="320">
        <v>7.185111</v>
      </c>
      <c r="J23" s="320">
        <v>13.025307</v>
      </c>
      <c r="K23" s="320">
        <v>74539.495125000001</v>
      </c>
      <c r="L23" s="320">
        <v>246.76840300000001</v>
      </c>
      <c r="M23" s="338">
        <v>83151.296751999995</v>
      </c>
      <c r="N23" s="341"/>
      <c r="O23" s="83"/>
      <c r="P23" s="84"/>
      <c r="Q23" s="85"/>
      <c r="R23" s="85"/>
      <c r="S23" s="85"/>
      <c r="T23" s="85"/>
      <c r="U23" s="85"/>
      <c r="V23" s="85"/>
      <c r="W23" s="85"/>
      <c r="X23" s="85"/>
      <c r="Y23" s="86"/>
      <c r="Z23" s="87"/>
      <c r="AA23" s="73"/>
      <c r="AB23" s="87"/>
      <c r="AC23" s="87"/>
    </row>
    <row r="24" spans="2:29" s="36" customFormat="1" ht="17.100000000000001" customHeight="1">
      <c r="B24" s="445"/>
      <c r="C24" s="198" t="s">
        <v>280</v>
      </c>
      <c r="D24" s="320">
        <v>0.39408300000000002</v>
      </c>
      <c r="E24" s="320">
        <v>2.5176E-2</v>
      </c>
      <c r="F24" s="320">
        <v>17.978992999999999</v>
      </c>
      <c r="G24" s="320">
        <v>3744.0738249999999</v>
      </c>
      <c r="H24" s="320">
        <v>6.1320329999999998</v>
      </c>
      <c r="I24" s="320">
        <v>5.2149000000000001E-2</v>
      </c>
      <c r="J24" s="320">
        <v>0.33572999999999997</v>
      </c>
      <c r="K24" s="320">
        <v>21540.535886999998</v>
      </c>
      <c r="L24" s="320">
        <v>0.39709800000000001</v>
      </c>
      <c r="M24" s="338">
        <v>25309.924973999998</v>
      </c>
      <c r="N24" s="339"/>
      <c r="O24" s="43"/>
      <c r="P24" s="73"/>
      <c r="Q24" s="70"/>
      <c r="R24" s="70"/>
      <c r="S24" s="70"/>
      <c r="T24" s="70"/>
      <c r="U24" s="70"/>
      <c r="V24" s="70"/>
      <c r="W24" s="70"/>
      <c r="X24" s="70"/>
      <c r="Y24" s="74"/>
      <c r="Z24" s="35"/>
      <c r="AA24" s="73"/>
      <c r="AB24" s="35"/>
      <c r="AC24" s="35"/>
    </row>
    <row r="25" spans="2:29" s="40" customFormat="1" ht="30" customHeight="1">
      <c r="B25" s="449"/>
      <c r="C25" s="195" t="s">
        <v>292</v>
      </c>
      <c r="D25" s="325">
        <v>2.601693</v>
      </c>
      <c r="E25" s="325">
        <v>3.624965</v>
      </c>
      <c r="F25" s="325">
        <v>129.84713400000001</v>
      </c>
      <c r="G25" s="325">
        <v>31404.058044999998</v>
      </c>
      <c r="H25" s="325">
        <v>186.28596900000002</v>
      </c>
      <c r="I25" s="325">
        <v>17.948391999999998</v>
      </c>
      <c r="J25" s="325">
        <v>26.307237999999998</v>
      </c>
      <c r="K25" s="325">
        <v>349047.16451500001</v>
      </c>
      <c r="L25" s="325">
        <v>755.84412499999996</v>
      </c>
      <c r="M25" s="540">
        <v>381573.68207600003</v>
      </c>
      <c r="N25" s="340"/>
      <c r="O25" s="95"/>
      <c r="P25" s="75"/>
      <c r="Q25" s="75"/>
      <c r="R25" s="75"/>
      <c r="S25" s="75"/>
      <c r="T25" s="75"/>
      <c r="U25" s="75"/>
      <c r="V25" s="75"/>
      <c r="W25" s="75"/>
      <c r="X25" s="75"/>
      <c r="Y25" s="75"/>
      <c r="Z25" s="39"/>
      <c r="AA25" s="75"/>
      <c r="AB25" s="39"/>
      <c r="AC25" s="39"/>
    </row>
    <row r="26" spans="2:29" s="88" customFormat="1" ht="17.100000000000001" customHeight="1">
      <c r="B26" s="316"/>
      <c r="C26" s="317" t="s">
        <v>281</v>
      </c>
      <c r="D26" s="326"/>
      <c r="E26" s="326"/>
      <c r="F26" s="326">
        <v>6.9973999999999995E-2</v>
      </c>
      <c r="G26" s="326">
        <v>316.86655000000002</v>
      </c>
      <c r="H26" s="326">
        <v>1.859799</v>
      </c>
      <c r="I26" s="326"/>
      <c r="J26" s="326"/>
      <c r="K26" s="326">
        <v>4702.6759830000001</v>
      </c>
      <c r="L26" s="326">
        <v>9.4229999999999994E-2</v>
      </c>
      <c r="M26" s="342">
        <v>5021.5665359999994</v>
      </c>
      <c r="N26" s="341"/>
      <c r="O26" s="83"/>
      <c r="P26" s="84"/>
      <c r="Q26" s="84"/>
      <c r="R26" s="84"/>
      <c r="S26" s="84"/>
      <c r="T26" s="84"/>
      <c r="U26" s="84"/>
      <c r="V26" s="84"/>
      <c r="W26" s="84"/>
      <c r="X26" s="84"/>
      <c r="Y26" s="84"/>
      <c r="Z26" s="87"/>
      <c r="AA26" s="84"/>
      <c r="AB26" s="87"/>
      <c r="AC26" s="87"/>
    </row>
    <row r="27" spans="2:29" s="88" customFormat="1" ht="17.100000000000001" customHeight="1">
      <c r="B27" s="318"/>
      <c r="C27" s="319" t="s">
        <v>282</v>
      </c>
      <c r="D27" s="328">
        <v>1.3529089999999999</v>
      </c>
      <c r="E27" s="328">
        <v>0.193437</v>
      </c>
      <c r="F27" s="328">
        <v>8.2090730000000001</v>
      </c>
      <c r="G27" s="328">
        <v>635.67848700000002</v>
      </c>
      <c r="H27" s="328">
        <v>25.831237000000002</v>
      </c>
      <c r="I27" s="328">
        <v>0.42050399999999999</v>
      </c>
      <c r="J27" s="328">
        <v>0.189137</v>
      </c>
      <c r="K27" s="328">
        <v>5514.0273520000001</v>
      </c>
      <c r="L27" s="328">
        <v>1.0093700000000001</v>
      </c>
      <c r="M27" s="342">
        <v>6186.9115059999995</v>
      </c>
      <c r="N27" s="341"/>
      <c r="O27" s="83"/>
      <c r="P27" s="84"/>
      <c r="Q27" s="84"/>
      <c r="R27" s="84"/>
      <c r="S27" s="84"/>
      <c r="T27" s="84"/>
      <c r="U27" s="84"/>
      <c r="V27" s="84"/>
      <c r="W27" s="84"/>
      <c r="X27" s="84"/>
      <c r="Y27" s="84"/>
      <c r="Z27" s="87"/>
      <c r="AA27" s="84"/>
      <c r="AB27" s="87"/>
      <c r="AC27" s="87"/>
    </row>
    <row r="28" spans="2:29" s="40" customFormat="1" ht="30" customHeight="1">
      <c r="B28" s="450"/>
      <c r="C28" s="202" t="s">
        <v>297</v>
      </c>
      <c r="D28" s="324"/>
      <c r="E28" s="324"/>
      <c r="F28" s="324"/>
      <c r="G28" s="324"/>
      <c r="H28" s="324"/>
      <c r="I28" s="324"/>
      <c r="J28" s="324"/>
      <c r="K28" s="324"/>
      <c r="L28" s="541"/>
      <c r="M28" s="343"/>
      <c r="N28" s="344"/>
      <c r="O28" s="48"/>
      <c r="P28" s="75"/>
      <c r="Q28" s="71"/>
      <c r="R28" s="71"/>
      <c r="S28" s="71"/>
      <c r="T28" s="71"/>
      <c r="U28" s="71"/>
      <c r="V28" s="71"/>
      <c r="W28" s="71"/>
      <c r="X28" s="71"/>
      <c r="Y28" s="76"/>
      <c r="Z28" s="39"/>
      <c r="AA28" s="77"/>
      <c r="AB28" s="39"/>
      <c r="AC28" s="39"/>
    </row>
    <row r="29" spans="2:29" s="36" customFormat="1" ht="17.100000000000001" customHeight="1">
      <c r="B29" s="444"/>
      <c r="C29" s="183" t="str">
        <f>C10</f>
        <v>с респондентами</v>
      </c>
      <c r="D29" s="320"/>
      <c r="E29" s="320"/>
      <c r="F29" s="320"/>
      <c r="G29" s="320">
        <v>75.957357999999999</v>
      </c>
      <c r="H29" s="320">
        <v>2.8428010000000001</v>
      </c>
      <c r="I29" s="320">
        <v>0.77603900000000003</v>
      </c>
      <c r="J29" s="320"/>
      <c r="K29" s="320">
        <v>759.056962</v>
      </c>
      <c r="L29" s="320"/>
      <c r="M29" s="338">
        <v>838.63315999999998</v>
      </c>
      <c r="N29" s="339"/>
      <c r="O29" s="43"/>
      <c r="P29" s="73"/>
      <c r="Q29" s="73"/>
      <c r="R29" s="73"/>
      <c r="S29" s="73"/>
      <c r="T29" s="73"/>
      <c r="U29" s="73"/>
      <c r="V29" s="73"/>
      <c r="W29" s="73"/>
      <c r="X29" s="73"/>
      <c r="Y29" s="73"/>
      <c r="Z29" s="35"/>
      <c r="AA29" s="73"/>
      <c r="AB29" s="35"/>
      <c r="AC29" s="35"/>
    </row>
    <row r="30" spans="2:29" s="36" customFormat="1" ht="17.100000000000001" customHeight="1">
      <c r="B30" s="445"/>
      <c r="C30" s="198" t="s">
        <v>279</v>
      </c>
      <c r="D30" s="320"/>
      <c r="E30" s="320"/>
      <c r="F30" s="320"/>
      <c r="G30" s="320"/>
      <c r="H30" s="320"/>
      <c r="I30" s="320"/>
      <c r="J30" s="320"/>
      <c r="K30" s="320">
        <v>18.52</v>
      </c>
      <c r="L30" s="320"/>
      <c r="M30" s="338">
        <v>18.52</v>
      </c>
      <c r="N30" s="339"/>
      <c r="O30" s="43"/>
      <c r="P30" s="73"/>
      <c r="Q30" s="70"/>
      <c r="R30" s="70"/>
      <c r="S30" s="70"/>
      <c r="T30" s="70"/>
      <c r="U30" s="70"/>
      <c r="V30" s="70"/>
      <c r="W30" s="70"/>
      <c r="X30" s="70"/>
      <c r="Y30" s="74"/>
      <c r="Z30" s="35"/>
      <c r="AA30" s="73"/>
      <c r="AB30" s="35"/>
      <c r="AC30" s="35"/>
    </row>
    <row r="31" spans="2:29" s="36" customFormat="1" ht="17.100000000000001" customHeight="1">
      <c r="B31" s="445"/>
      <c r="C31" s="198" t="s">
        <v>280</v>
      </c>
      <c r="D31" s="320"/>
      <c r="E31" s="320"/>
      <c r="F31" s="320"/>
      <c r="G31" s="320">
        <v>75.957357999999999</v>
      </c>
      <c r="H31" s="320">
        <v>2.8428010000000001</v>
      </c>
      <c r="I31" s="320">
        <v>0.77603900000000003</v>
      </c>
      <c r="J31" s="320"/>
      <c r="K31" s="320">
        <v>740.53696200000002</v>
      </c>
      <c r="L31" s="320"/>
      <c r="M31" s="338">
        <v>820.11315999999999</v>
      </c>
      <c r="N31" s="339"/>
      <c r="O31" s="43"/>
      <c r="P31" s="73"/>
      <c r="Q31" s="70"/>
      <c r="R31" s="70"/>
      <c r="S31" s="70"/>
      <c r="T31" s="70"/>
      <c r="U31" s="70"/>
      <c r="V31" s="70"/>
      <c r="W31" s="70"/>
      <c r="X31" s="70"/>
      <c r="Y31" s="74"/>
      <c r="Z31" s="35"/>
      <c r="AA31" s="73"/>
      <c r="AB31" s="35"/>
      <c r="AC31" s="35"/>
    </row>
    <row r="32" spans="2:29" s="36" customFormat="1" ht="30" customHeight="1">
      <c r="B32" s="444"/>
      <c r="C32" s="183" t="s">
        <v>283</v>
      </c>
      <c r="D32" s="320"/>
      <c r="E32" s="320">
        <v>5.2426300000000001</v>
      </c>
      <c r="F32" s="320"/>
      <c r="G32" s="320">
        <v>254.27349100000001</v>
      </c>
      <c r="H32" s="320">
        <v>3.5538660000000002</v>
      </c>
      <c r="I32" s="320"/>
      <c r="J32" s="320"/>
      <c r="K32" s="320">
        <v>1542.3893639999999</v>
      </c>
      <c r="L32" s="320"/>
      <c r="M32" s="338">
        <v>1805.459351</v>
      </c>
      <c r="N32" s="339"/>
      <c r="O32" s="43"/>
      <c r="P32" s="73"/>
      <c r="Q32" s="73"/>
      <c r="R32" s="73"/>
      <c r="S32" s="73"/>
      <c r="T32" s="73"/>
      <c r="U32" s="73"/>
      <c r="V32" s="73"/>
      <c r="W32" s="73"/>
      <c r="X32" s="73"/>
      <c r="Y32" s="73"/>
      <c r="Z32" s="35"/>
      <c r="AA32" s="73"/>
      <c r="AB32" s="35"/>
      <c r="AC32" s="35"/>
    </row>
    <row r="33" spans="2:29" s="36" customFormat="1" ht="17.100000000000001" customHeight="1">
      <c r="B33" s="444"/>
      <c r="C33" s="198" t="s">
        <v>279</v>
      </c>
      <c r="D33" s="320"/>
      <c r="E33" s="320"/>
      <c r="F33" s="320"/>
      <c r="G33" s="320">
        <v>228.835779</v>
      </c>
      <c r="H33" s="320">
        <v>3.5538660000000002</v>
      </c>
      <c r="I33" s="320"/>
      <c r="J33" s="320"/>
      <c r="K33" s="320">
        <v>472.00002000000001</v>
      </c>
      <c r="L33" s="320"/>
      <c r="M33" s="338">
        <v>704.38966500000004</v>
      </c>
      <c r="N33" s="339"/>
      <c r="O33" s="43"/>
      <c r="P33" s="73"/>
      <c r="Q33" s="70"/>
      <c r="R33" s="70"/>
      <c r="S33" s="70"/>
      <c r="T33" s="70"/>
      <c r="U33" s="70"/>
      <c r="V33" s="70"/>
      <c r="W33" s="70"/>
      <c r="X33" s="70"/>
      <c r="Y33" s="74"/>
      <c r="Z33" s="35"/>
      <c r="AA33" s="73"/>
      <c r="AB33" s="35"/>
      <c r="AC33" s="35"/>
    </row>
    <row r="34" spans="2:29" s="36" customFormat="1" ht="17.100000000000001" customHeight="1">
      <c r="B34" s="444"/>
      <c r="C34" s="198" t="s">
        <v>280</v>
      </c>
      <c r="D34" s="320"/>
      <c r="E34" s="320">
        <v>5.2426300000000001</v>
      </c>
      <c r="F34" s="320"/>
      <c r="G34" s="320">
        <v>25.437712000000001</v>
      </c>
      <c r="H34" s="320"/>
      <c r="I34" s="320"/>
      <c r="J34" s="320"/>
      <c r="K34" s="320">
        <v>1070.3893439999999</v>
      </c>
      <c r="L34" s="320"/>
      <c r="M34" s="338">
        <v>1101.069686</v>
      </c>
      <c r="N34" s="339"/>
      <c r="O34" s="43"/>
      <c r="P34" s="73"/>
      <c r="Q34" s="70"/>
      <c r="R34" s="70"/>
      <c r="S34" s="70"/>
      <c r="T34" s="70"/>
      <c r="U34" s="70"/>
      <c r="V34" s="70"/>
      <c r="W34" s="70"/>
      <c r="X34" s="70"/>
      <c r="Y34" s="74"/>
      <c r="Z34" s="35"/>
      <c r="AA34" s="73"/>
      <c r="AB34" s="35"/>
      <c r="AC34" s="35"/>
    </row>
    <row r="35" spans="2:29" s="40" customFormat="1" ht="30" customHeight="1">
      <c r="B35" s="446"/>
      <c r="C35" s="447" t="s">
        <v>285</v>
      </c>
      <c r="D35" s="320"/>
      <c r="E35" s="320"/>
      <c r="F35" s="320"/>
      <c r="G35" s="320">
        <v>12.329898</v>
      </c>
      <c r="H35" s="320">
        <v>3.5538660000000002</v>
      </c>
      <c r="I35" s="320"/>
      <c r="J35" s="320"/>
      <c r="K35" s="320">
        <v>402.753423</v>
      </c>
      <c r="L35" s="320"/>
      <c r="M35" s="338">
        <v>418.63718699999998</v>
      </c>
      <c r="N35" s="340"/>
      <c r="O35" s="95"/>
      <c r="P35" s="75"/>
      <c r="Q35" s="75"/>
      <c r="R35" s="75"/>
      <c r="S35" s="75"/>
      <c r="T35" s="75"/>
      <c r="U35" s="75"/>
      <c r="V35" s="75"/>
      <c r="W35" s="75"/>
      <c r="X35" s="75"/>
      <c r="Y35" s="75"/>
      <c r="Z35" s="39"/>
      <c r="AA35" s="75"/>
      <c r="AB35" s="39"/>
      <c r="AC35" s="39"/>
    </row>
    <row r="36" spans="2:29" s="36" customFormat="1" ht="17.100000000000001" customHeight="1">
      <c r="B36" s="445"/>
      <c r="C36" s="198" t="s">
        <v>286</v>
      </c>
      <c r="D36" s="320"/>
      <c r="E36" s="320">
        <v>5.2426300000000001</v>
      </c>
      <c r="F36" s="320"/>
      <c r="G36" s="320">
        <v>241.943592</v>
      </c>
      <c r="H36" s="320"/>
      <c r="I36" s="320"/>
      <c r="J36" s="320"/>
      <c r="K36" s="320">
        <v>1139.635941</v>
      </c>
      <c r="L36" s="320"/>
      <c r="M36" s="338">
        <v>1386.822163</v>
      </c>
      <c r="N36" s="339"/>
      <c r="O36" s="43"/>
      <c r="P36" s="73"/>
      <c r="Q36" s="70"/>
      <c r="R36" s="70"/>
      <c r="S36" s="70"/>
      <c r="T36" s="70"/>
      <c r="U36" s="70"/>
      <c r="V36" s="70"/>
      <c r="W36" s="70"/>
      <c r="X36" s="70"/>
      <c r="Y36" s="74"/>
      <c r="Z36" s="35"/>
      <c r="AA36" s="73"/>
      <c r="AB36" s="35"/>
      <c r="AC36" s="35"/>
    </row>
    <row r="37" spans="2:29" s="36" customFormat="1" ht="17.100000000000001" customHeight="1">
      <c r="B37" s="445"/>
      <c r="C37" s="198" t="s">
        <v>287</v>
      </c>
      <c r="D37" s="320"/>
      <c r="E37" s="320"/>
      <c r="F37" s="320"/>
      <c r="G37" s="320"/>
      <c r="H37" s="320"/>
      <c r="I37" s="320"/>
      <c r="J37" s="320"/>
      <c r="K37" s="320"/>
      <c r="L37" s="320"/>
      <c r="M37" s="338">
        <v>0</v>
      </c>
      <c r="N37" s="339"/>
      <c r="O37" s="43"/>
      <c r="P37" s="73"/>
      <c r="Q37" s="70"/>
      <c r="R37" s="70"/>
      <c r="S37" s="70"/>
      <c r="T37" s="70"/>
      <c r="U37" s="70"/>
      <c r="V37" s="70"/>
      <c r="W37" s="70"/>
      <c r="X37" s="70"/>
      <c r="Y37" s="74"/>
      <c r="Z37" s="35"/>
      <c r="AA37" s="73"/>
      <c r="AB37" s="35"/>
      <c r="AC37" s="35"/>
    </row>
    <row r="38" spans="2:29" s="36" customFormat="1" ht="17.100000000000001" customHeight="1">
      <c r="B38" s="445"/>
      <c r="C38" s="198" t="s">
        <v>288</v>
      </c>
      <c r="D38" s="320"/>
      <c r="E38" s="320"/>
      <c r="F38" s="320"/>
      <c r="G38" s="320"/>
      <c r="H38" s="320"/>
      <c r="I38" s="320"/>
      <c r="J38" s="320"/>
      <c r="K38" s="320"/>
      <c r="L38" s="320"/>
      <c r="M38" s="338">
        <v>0</v>
      </c>
      <c r="N38" s="339"/>
      <c r="O38" s="43"/>
      <c r="P38" s="73"/>
      <c r="Q38" s="70"/>
      <c r="R38" s="70"/>
      <c r="S38" s="70"/>
      <c r="T38" s="70"/>
      <c r="U38" s="70"/>
      <c r="V38" s="70"/>
      <c r="W38" s="70"/>
      <c r="X38" s="70"/>
      <c r="Y38" s="74"/>
      <c r="Z38" s="35"/>
      <c r="AA38" s="73"/>
      <c r="AB38" s="35"/>
      <c r="AC38" s="35"/>
    </row>
    <row r="39" spans="2:29" s="36" customFormat="1" ht="17.100000000000001" customHeight="1">
      <c r="B39" s="445"/>
      <c r="C39" s="451" t="s">
        <v>290</v>
      </c>
      <c r="D39" s="320"/>
      <c r="E39" s="320"/>
      <c r="F39" s="320"/>
      <c r="G39" s="320"/>
      <c r="H39" s="320"/>
      <c r="I39" s="320"/>
      <c r="J39" s="320"/>
      <c r="K39" s="320"/>
      <c r="L39" s="320"/>
      <c r="M39" s="338">
        <v>0</v>
      </c>
      <c r="N39" s="339"/>
      <c r="O39" s="43"/>
      <c r="P39" s="73"/>
      <c r="Q39" s="70"/>
      <c r="R39" s="70"/>
      <c r="S39" s="70"/>
      <c r="T39" s="70"/>
      <c r="U39" s="70"/>
      <c r="V39" s="70"/>
      <c r="W39" s="70"/>
      <c r="X39" s="70"/>
      <c r="Y39" s="74"/>
      <c r="Z39" s="35"/>
      <c r="AA39" s="73"/>
      <c r="AB39" s="35"/>
      <c r="AC39" s="35"/>
    </row>
    <row r="40" spans="2:29" s="40" customFormat="1" ht="17.100000000000001" customHeight="1">
      <c r="B40" s="446"/>
      <c r="C40" s="448" t="s">
        <v>289</v>
      </c>
      <c r="D40" s="320"/>
      <c r="E40" s="320"/>
      <c r="F40" s="320"/>
      <c r="G40" s="320"/>
      <c r="H40" s="320"/>
      <c r="I40" s="320"/>
      <c r="J40" s="320"/>
      <c r="K40" s="320"/>
      <c r="L40" s="320"/>
      <c r="M40" s="323">
        <v>0</v>
      </c>
      <c r="N40" s="340"/>
      <c r="O40" s="95"/>
      <c r="P40" s="75"/>
      <c r="Q40" s="71"/>
      <c r="R40" s="71"/>
      <c r="S40" s="71"/>
      <c r="T40" s="71"/>
      <c r="U40" s="71"/>
      <c r="V40" s="71"/>
      <c r="W40" s="71"/>
      <c r="X40" s="71"/>
      <c r="Y40" s="76"/>
      <c r="Z40" s="39"/>
      <c r="AA40" s="75"/>
      <c r="AB40" s="39"/>
      <c r="AC40" s="39"/>
    </row>
    <row r="41" spans="2:29" s="40" customFormat="1" ht="24.95" customHeight="1">
      <c r="B41" s="446"/>
      <c r="C41" s="195" t="s">
        <v>291</v>
      </c>
      <c r="D41" s="320">
        <v>1.3039989999999999</v>
      </c>
      <c r="E41" s="320"/>
      <c r="F41" s="320">
        <v>4.1356479999999998</v>
      </c>
      <c r="G41" s="320">
        <v>1349.8543549999999</v>
      </c>
      <c r="H41" s="320">
        <v>38.452513000000003</v>
      </c>
      <c r="I41" s="320">
        <v>4.0567019999999996</v>
      </c>
      <c r="J41" s="320">
        <v>9.7629859999999997</v>
      </c>
      <c r="K41" s="320">
        <v>16032.907501</v>
      </c>
      <c r="L41" s="320">
        <v>4.9257749999999998</v>
      </c>
      <c r="M41" s="323">
        <v>17445.399479</v>
      </c>
      <c r="N41" s="340"/>
      <c r="O41" s="95"/>
      <c r="P41" s="75"/>
      <c r="Q41" s="75"/>
      <c r="R41" s="75"/>
      <c r="S41" s="75"/>
      <c r="T41" s="75"/>
      <c r="U41" s="75"/>
      <c r="V41" s="75"/>
      <c r="W41" s="75"/>
      <c r="X41" s="75"/>
      <c r="Y41" s="75"/>
      <c r="Z41" s="39"/>
      <c r="AA41" s="75"/>
      <c r="AB41" s="39"/>
      <c r="AC41" s="39"/>
    </row>
    <row r="42" spans="2:29" s="36" customFormat="1" ht="17.100000000000001" customHeight="1">
      <c r="B42" s="444"/>
      <c r="C42" s="198" t="s">
        <v>279</v>
      </c>
      <c r="D42" s="320">
        <v>1.3039989999999999</v>
      </c>
      <c r="E42" s="320"/>
      <c r="F42" s="320">
        <v>4.1356479999999998</v>
      </c>
      <c r="G42" s="320">
        <v>713.77650200000005</v>
      </c>
      <c r="H42" s="320">
        <v>38.452513000000003</v>
      </c>
      <c r="I42" s="320">
        <v>4.0567019999999996</v>
      </c>
      <c r="J42" s="320">
        <v>9.7629859999999997</v>
      </c>
      <c r="K42" s="320">
        <v>6522.5942830000004</v>
      </c>
      <c r="L42" s="320">
        <v>4.9257749999999998</v>
      </c>
      <c r="M42" s="338">
        <v>7299.0084079999997</v>
      </c>
      <c r="N42" s="339"/>
      <c r="O42" s="43"/>
      <c r="P42" s="73"/>
      <c r="Q42" s="70"/>
      <c r="R42" s="70"/>
      <c r="S42" s="70"/>
      <c r="T42" s="70"/>
      <c r="U42" s="70"/>
      <c r="V42" s="70"/>
      <c r="W42" s="70"/>
      <c r="X42" s="70"/>
      <c r="Y42" s="74"/>
      <c r="Z42" s="35"/>
      <c r="AA42" s="73"/>
      <c r="AB42" s="35"/>
      <c r="AC42" s="35"/>
    </row>
    <row r="43" spans="2:29" s="36" customFormat="1" ht="17.100000000000001" customHeight="1">
      <c r="B43" s="445"/>
      <c r="C43" s="198" t="s">
        <v>280</v>
      </c>
      <c r="D43" s="320"/>
      <c r="E43" s="320"/>
      <c r="F43" s="320"/>
      <c r="G43" s="320">
        <v>636.077853</v>
      </c>
      <c r="H43" s="320"/>
      <c r="I43" s="320"/>
      <c r="J43" s="320"/>
      <c r="K43" s="320">
        <v>9510.3132179999993</v>
      </c>
      <c r="L43" s="320"/>
      <c r="M43" s="338">
        <v>10146.391071</v>
      </c>
      <c r="N43" s="339"/>
      <c r="O43" s="43"/>
      <c r="P43" s="73"/>
      <c r="Q43" s="70"/>
      <c r="R43" s="70"/>
      <c r="S43" s="70"/>
      <c r="T43" s="70"/>
      <c r="U43" s="70"/>
      <c r="V43" s="70"/>
      <c r="W43" s="70"/>
      <c r="X43" s="70"/>
      <c r="Y43" s="74"/>
      <c r="Z43" s="35"/>
      <c r="AA43" s="73"/>
      <c r="AB43" s="35"/>
      <c r="AC43" s="35"/>
    </row>
    <row r="44" spans="2:29" s="40" customFormat="1" ht="30" customHeight="1">
      <c r="B44" s="449"/>
      <c r="C44" s="195" t="s">
        <v>292</v>
      </c>
      <c r="D44" s="325">
        <v>1.3039989999999999</v>
      </c>
      <c r="E44" s="325">
        <v>5.2426300000000001</v>
      </c>
      <c r="F44" s="325">
        <v>4.1356479999999998</v>
      </c>
      <c r="G44" s="325">
        <v>1680.085204</v>
      </c>
      <c r="H44" s="325">
        <v>44.849180000000004</v>
      </c>
      <c r="I44" s="325">
        <v>4.8327409999999995</v>
      </c>
      <c r="J44" s="325">
        <v>9.7629859999999997</v>
      </c>
      <c r="K44" s="325">
        <v>18334.353826999999</v>
      </c>
      <c r="L44" s="325">
        <v>4.9257749999999998</v>
      </c>
      <c r="M44" s="323">
        <v>20089.491989999999</v>
      </c>
      <c r="N44" s="340"/>
      <c r="O44" s="95"/>
      <c r="P44" s="75"/>
      <c r="Q44" s="75"/>
      <c r="R44" s="75"/>
      <c r="S44" s="75"/>
      <c r="T44" s="75"/>
      <c r="U44" s="75"/>
      <c r="V44" s="75"/>
      <c r="W44" s="75"/>
      <c r="X44" s="75"/>
      <c r="Y44" s="75"/>
      <c r="Z44" s="39"/>
      <c r="AA44" s="75"/>
      <c r="AB44" s="39"/>
      <c r="AC44" s="39"/>
    </row>
    <row r="45" spans="2:29" s="88" customFormat="1" ht="17.100000000000001" customHeight="1">
      <c r="B45" s="316"/>
      <c r="C45" s="317" t="s">
        <v>281</v>
      </c>
      <c r="D45" s="326"/>
      <c r="E45" s="326"/>
      <c r="F45" s="326"/>
      <c r="G45" s="326">
        <v>59.457850999999998</v>
      </c>
      <c r="H45" s="326">
        <v>0.131081</v>
      </c>
      <c r="I45" s="326"/>
      <c r="J45" s="326"/>
      <c r="K45" s="326">
        <v>5144.4070000000002</v>
      </c>
      <c r="L45" s="326"/>
      <c r="M45" s="342">
        <v>5203.9959319999998</v>
      </c>
      <c r="N45" s="341"/>
      <c r="O45" s="83"/>
      <c r="P45" s="84"/>
      <c r="Q45" s="84"/>
      <c r="R45" s="84"/>
      <c r="S45" s="84"/>
      <c r="T45" s="84"/>
      <c r="U45" s="84"/>
      <c r="V45" s="84"/>
      <c r="W45" s="84"/>
      <c r="X45" s="84"/>
      <c r="Y45" s="84"/>
      <c r="Z45" s="87"/>
      <c r="AA45" s="84"/>
      <c r="AB45" s="87"/>
      <c r="AC45" s="87"/>
    </row>
    <row r="46" spans="2:29" s="88" customFormat="1" ht="17.100000000000001" customHeight="1">
      <c r="B46" s="318"/>
      <c r="C46" s="319" t="s">
        <v>282</v>
      </c>
      <c r="D46" s="328"/>
      <c r="E46" s="328"/>
      <c r="F46" s="328"/>
      <c r="G46" s="328">
        <v>50.401480999999997</v>
      </c>
      <c r="H46" s="328">
        <v>0.131081</v>
      </c>
      <c r="I46" s="328"/>
      <c r="J46" s="328"/>
      <c r="K46" s="328">
        <v>4998.7299999999996</v>
      </c>
      <c r="L46" s="328"/>
      <c r="M46" s="342">
        <v>5049.2625619999999</v>
      </c>
      <c r="N46" s="341"/>
      <c r="O46" s="83"/>
      <c r="P46" s="84"/>
      <c r="Q46" s="84"/>
      <c r="R46" s="84"/>
      <c r="S46" s="84"/>
      <c r="T46" s="84"/>
      <c r="U46" s="84"/>
      <c r="V46" s="84"/>
      <c r="W46" s="84"/>
      <c r="X46" s="84"/>
      <c r="Y46" s="84"/>
      <c r="Z46" s="87"/>
      <c r="AA46" s="84"/>
      <c r="AB46" s="87"/>
      <c r="AC46" s="87"/>
    </row>
    <row r="47" spans="2:29" s="88" customFormat="1" ht="17.100000000000001" customHeight="1">
      <c r="B47" s="318"/>
      <c r="C47" s="319" t="s">
        <v>303</v>
      </c>
      <c r="D47" s="330"/>
      <c r="E47" s="330"/>
      <c r="F47" s="330"/>
      <c r="G47" s="330"/>
      <c r="H47" s="330"/>
      <c r="I47" s="330"/>
      <c r="J47" s="330"/>
      <c r="K47" s="557">
        <v>17389.91</v>
      </c>
      <c r="L47" s="330"/>
      <c r="M47" s="557">
        <v>18452</v>
      </c>
      <c r="N47" s="455"/>
      <c r="O47" s="456"/>
      <c r="P47" s="252"/>
      <c r="Q47" s="252"/>
      <c r="R47" s="252"/>
      <c r="S47" s="252"/>
      <c r="T47" s="252"/>
      <c r="U47" s="252"/>
      <c r="V47" s="252"/>
      <c r="W47" s="84"/>
      <c r="X47" s="252"/>
      <c r="Y47" s="84"/>
      <c r="Z47" s="87"/>
      <c r="AA47" s="252"/>
      <c r="AB47" s="87"/>
      <c r="AC47" s="87"/>
    </row>
    <row r="48" spans="2:29" s="36" customFormat="1" ht="24.95" customHeight="1">
      <c r="B48" s="444"/>
      <c r="C48" s="452" t="s">
        <v>301</v>
      </c>
      <c r="D48" s="320"/>
      <c r="E48" s="320"/>
      <c r="F48" s="320"/>
      <c r="G48" s="320"/>
      <c r="H48" s="320"/>
      <c r="I48" s="320"/>
      <c r="J48" s="320"/>
      <c r="K48" s="320"/>
      <c r="L48" s="320"/>
      <c r="M48" s="338"/>
      <c r="N48" s="339"/>
      <c r="O48" s="43"/>
      <c r="P48" s="73"/>
      <c r="Q48" s="70"/>
      <c r="R48" s="70"/>
      <c r="S48" s="70"/>
      <c r="T48" s="70"/>
      <c r="U48" s="70"/>
      <c r="V48" s="70"/>
      <c r="W48" s="70"/>
      <c r="X48" s="70"/>
      <c r="Y48" s="74"/>
      <c r="Z48" s="35"/>
      <c r="AA48" s="78"/>
      <c r="AB48" s="35"/>
      <c r="AC48" s="35"/>
    </row>
    <row r="49" spans="2:29" s="36" customFormat="1" ht="17.100000000000001" customHeight="1">
      <c r="B49" s="445"/>
      <c r="C49" s="198" t="s">
        <v>298</v>
      </c>
      <c r="D49" s="320"/>
      <c r="E49" s="320"/>
      <c r="F49" s="320"/>
      <c r="G49" s="320">
        <v>121.47452</v>
      </c>
      <c r="H49" s="320"/>
      <c r="I49" s="320"/>
      <c r="J49" s="320">
        <v>0.18543899999999999</v>
      </c>
      <c r="K49" s="320">
        <v>135.30185599999999</v>
      </c>
      <c r="L49" s="320">
        <v>0.495863</v>
      </c>
      <c r="M49" s="338">
        <v>257.45767799999999</v>
      </c>
      <c r="N49" s="339"/>
      <c r="O49" s="43"/>
      <c r="P49" s="73"/>
      <c r="Q49" s="73"/>
      <c r="R49" s="73"/>
      <c r="S49" s="73"/>
      <c r="T49" s="73"/>
      <c r="U49" s="73"/>
      <c r="V49" s="73"/>
      <c r="W49" s="73"/>
      <c r="X49" s="73"/>
      <c r="Y49" s="73"/>
      <c r="Z49" s="35"/>
      <c r="AA49" s="72"/>
      <c r="AB49" s="35"/>
      <c r="AC49" s="35"/>
    </row>
    <row r="50" spans="2:29" s="36" customFormat="1" ht="17.100000000000001" customHeight="1">
      <c r="B50" s="445"/>
      <c r="C50" s="198" t="s">
        <v>299</v>
      </c>
      <c r="D50" s="548">
        <v>1.3039989999999999</v>
      </c>
      <c r="E50" s="548">
        <v>5.2426300000000001</v>
      </c>
      <c r="F50" s="320">
        <v>4.1356479999999998</v>
      </c>
      <c r="G50" s="320">
        <v>1558.1070099999999</v>
      </c>
      <c r="H50" s="548">
        <v>44.849179999999997</v>
      </c>
      <c r="I50" s="320">
        <v>4.8327410000000004</v>
      </c>
      <c r="J50" s="320">
        <v>9.5775459999999999</v>
      </c>
      <c r="K50" s="320">
        <v>18192.701287</v>
      </c>
      <c r="L50" s="320">
        <v>4.432912</v>
      </c>
      <c r="M50" s="338">
        <v>19825.182953</v>
      </c>
      <c r="N50" s="339"/>
      <c r="O50" s="43"/>
      <c r="P50" s="73"/>
      <c r="Q50" s="70"/>
      <c r="R50" s="70"/>
      <c r="S50" s="70"/>
      <c r="T50" s="70"/>
      <c r="U50" s="70"/>
      <c r="V50" s="70"/>
      <c r="W50" s="70"/>
      <c r="X50" s="70"/>
      <c r="Y50" s="74"/>
      <c r="Z50" s="35"/>
      <c r="AA50" s="72"/>
      <c r="AB50" s="35"/>
      <c r="AC50" s="35"/>
    </row>
    <row r="51" spans="2:29" s="36" customFormat="1" ht="17.100000000000001" customHeight="1">
      <c r="B51" s="444"/>
      <c r="C51" s="198" t="s">
        <v>300</v>
      </c>
      <c r="D51" s="320"/>
      <c r="E51" s="320"/>
      <c r="F51" s="320"/>
      <c r="G51" s="320">
        <v>0.50367399999999996</v>
      </c>
      <c r="H51" s="320"/>
      <c r="I51" s="320"/>
      <c r="J51" s="320"/>
      <c r="K51" s="320">
        <v>6.3506840000000002</v>
      </c>
      <c r="L51" s="320"/>
      <c r="M51" s="338">
        <v>6.8543580000000004</v>
      </c>
      <c r="N51" s="339"/>
      <c r="O51" s="43"/>
      <c r="P51" s="73"/>
      <c r="Q51" s="70"/>
      <c r="R51" s="70"/>
      <c r="S51" s="70"/>
      <c r="T51" s="70"/>
      <c r="U51" s="70"/>
      <c r="V51" s="70"/>
      <c r="W51" s="70"/>
      <c r="X51" s="70"/>
      <c r="Y51" s="74"/>
      <c r="Z51" s="35"/>
      <c r="AA51" s="72"/>
      <c r="AB51" s="35"/>
      <c r="AC51" s="35"/>
    </row>
    <row r="52" spans="2:29" s="40" customFormat="1" ht="30" customHeight="1">
      <c r="B52" s="450"/>
      <c r="C52" s="202" t="s">
        <v>302</v>
      </c>
      <c r="D52" s="333"/>
      <c r="E52" s="333"/>
      <c r="F52" s="333"/>
      <c r="G52" s="333"/>
      <c r="H52" s="333"/>
      <c r="I52" s="333"/>
      <c r="J52" s="333"/>
      <c r="K52" s="333"/>
      <c r="L52" s="333"/>
      <c r="M52" s="334"/>
      <c r="N52" s="345"/>
      <c r="O52" s="49"/>
      <c r="P52" s="75"/>
      <c r="Q52" s="71"/>
      <c r="R52" s="71"/>
      <c r="S52" s="71"/>
      <c r="T52" s="71"/>
      <c r="U52" s="71"/>
      <c r="V52" s="71"/>
      <c r="W52" s="71"/>
      <c r="X52" s="71"/>
      <c r="Y52" s="76"/>
      <c r="Z52" s="39"/>
      <c r="AA52" s="79"/>
      <c r="AB52" s="39"/>
      <c r="AC52" s="39"/>
    </row>
    <row r="53" spans="2:29" s="36" customFormat="1" ht="17.100000000000001" customHeight="1">
      <c r="B53" s="444"/>
      <c r="C53" s="183" t="str">
        <f>C29</f>
        <v>с респондентами</v>
      </c>
      <c r="D53" s="320"/>
      <c r="E53" s="320"/>
      <c r="F53" s="320">
        <v>43.577494000000002</v>
      </c>
      <c r="G53" s="320">
        <v>22466.110732000001</v>
      </c>
      <c r="H53" s="320">
        <v>7.0129200000000003</v>
      </c>
      <c r="I53" s="320">
        <v>4.0569730000000002</v>
      </c>
      <c r="J53" s="320">
        <v>8.6172039999999992</v>
      </c>
      <c r="K53" s="320">
        <v>331936.497562</v>
      </c>
      <c r="L53" s="320">
        <v>212.86950200000001</v>
      </c>
      <c r="M53" s="338">
        <v>354678.74238700001</v>
      </c>
      <c r="N53" s="339"/>
      <c r="O53" s="43"/>
      <c r="P53" s="73"/>
      <c r="Q53" s="73"/>
      <c r="R53" s="73"/>
      <c r="S53" s="73"/>
      <c r="T53" s="73"/>
      <c r="U53" s="73"/>
      <c r="V53" s="73"/>
      <c r="W53" s="73"/>
      <c r="X53" s="73"/>
      <c r="Y53" s="73"/>
      <c r="Z53" s="35"/>
      <c r="AA53" s="73"/>
      <c r="AB53" s="35"/>
      <c r="AC53" s="35"/>
    </row>
    <row r="54" spans="2:29" s="36" customFormat="1" ht="17.100000000000001" customHeight="1">
      <c r="B54" s="445"/>
      <c r="C54" s="198" t="s">
        <v>279</v>
      </c>
      <c r="D54" s="320"/>
      <c r="E54" s="320"/>
      <c r="F54" s="320"/>
      <c r="G54" s="320">
        <v>21131.382913000001</v>
      </c>
      <c r="H54" s="320">
        <v>2.5155500000000002</v>
      </c>
      <c r="I54" s="320"/>
      <c r="J54" s="320"/>
      <c r="K54" s="320">
        <v>291940.66215300001</v>
      </c>
      <c r="L54" s="320">
        <v>212.49151599999999</v>
      </c>
      <c r="M54" s="338">
        <v>313287.05213200004</v>
      </c>
      <c r="N54" s="339"/>
      <c r="O54" s="43"/>
      <c r="P54" s="73"/>
      <c r="Q54" s="70"/>
      <c r="R54" s="70"/>
      <c r="S54" s="70"/>
      <c r="T54" s="70"/>
      <c r="U54" s="70"/>
      <c r="V54" s="70"/>
      <c r="W54" s="70"/>
      <c r="X54" s="70"/>
      <c r="Y54" s="74"/>
      <c r="Z54" s="35"/>
      <c r="AA54" s="73"/>
      <c r="AB54" s="35"/>
      <c r="AC54" s="35"/>
    </row>
    <row r="55" spans="2:29" s="36" customFormat="1" ht="17.100000000000001" customHeight="1">
      <c r="B55" s="445"/>
      <c r="C55" s="198" t="s">
        <v>280</v>
      </c>
      <c r="D55" s="320"/>
      <c r="E55" s="320"/>
      <c r="F55" s="320">
        <v>43.577494000000002</v>
      </c>
      <c r="G55" s="320">
        <v>1334.727819</v>
      </c>
      <c r="H55" s="320">
        <v>4.4973700000000001</v>
      </c>
      <c r="I55" s="320">
        <v>4.0569730000000002</v>
      </c>
      <c r="J55" s="320">
        <v>8.6172039999999992</v>
      </c>
      <c r="K55" s="320">
        <v>39995.835408999999</v>
      </c>
      <c r="L55" s="320">
        <v>0.37798599999999999</v>
      </c>
      <c r="M55" s="338">
        <v>41391.690255000001</v>
      </c>
      <c r="N55" s="339"/>
      <c r="O55" s="43"/>
      <c r="P55" s="73"/>
      <c r="Q55" s="70"/>
      <c r="R55" s="70"/>
      <c r="S55" s="70"/>
      <c r="T55" s="70"/>
      <c r="U55" s="70"/>
      <c r="V55" s="70"/>
      <c r="W55" s="70"/>
      <c r="X55" s="70"/>
      <c r="Y55" s="74"/>
      <c r="Z55" s="35"/>
      <c r="AA55" s="73"/>
      <c r="AB55" s="35"/>
      <c r="AC55" s="35"/>
    </row>
    <row r="56" spans="2:29" s="36" customFormat="1" ht="30" customHeight="1">
      <c r="B56" s="444"/>
      <c r="C56" s="183" t="s">
        <v>283</v>
      </c>
      <c r="D56" s="320"/>
      <c r="E56" s="320"/>
      <c r="F56" s="320"/>
      <c r="G56" s="320">
        <v>16214.720409</v>
      </c>
      <c r="H56" s="320">
        <v>2468.2309850000001</v>
      </c>
      <c r="I56" s="320"/>
      <c r="J56" s="320"/>
      <c r="K56" s="320">
        <v>190645.00535299999</v>
      </c>
      <c r="L56" s="320">
        <v>420.833597</v>
      </c>
      <c r="M56" s="338">
        <v>209748.79034399998</v>
      </c>
      <c r="N56" s="339"/>
      <c r="O56" s="43"/>
      <c r="P56" s="73"/>
      <c r="Q56" s="73"/>
      <c r="R56" s="73"/>
      <c r="S56" s="73"/>
      <c r="T56" s="73"/>
      <c r="U56" s="73"/>
      <c r="V56" s="73"/>
      <c r="W56" s="73"/>
      <c r="X56" s="73"/>
      <c r="Y56" s="73"/>
      <c r="Z56" s="35"/>
      <c r="AA56" s="73"/>
      <c r="AB56" s="35"/>
      <c r="AC56" s="35"/>
    </row>
    <row r="57" spans="2:29" s="36" customFormat="1" ht="17.100000000000001" customHeight="1">
      <c r="B57" s="444"/>
      <c r="C57" s="198" t="s">
        <v>279</v>
      </c>
      <c r="D57" s="320"/>
      <c r="E57" s="320"/>
      <c r="F57" s="320"/>
      <c r="G57" s="320">
        <v>14467.287125999999</v>
      </c>
      <c r="H57" s="320">
        <v>4.5314579999999998</v>
      </c>
      <c r="I57" s="320"/>
      <c r="J57" s="320"/>
      <c r="K57" s="320">
        <v>141585.42765999999</v>
      </c>
      <c r="L57" s="320">
        <v>420.833597</v>
      </c>
      <c r="M57" s="338">
        <v>156478.07984099997</v>
      </c>
      <c r="N57" s="339"/>
      <c r="O57" s="43"/>
      <c r="P57" s="73"/>
      <c r="Q57" s="70"/>
      <c r="R57" s="70"/>
      <c r="S57" s="70"/>
      <c r="T57" s="70"/>
      <c r="U57" s="70"/>
      <c r="V57" s="70"/>
      <c r="W57" s="70"/>
      <c r="X57" s="70"/>
      <c r="Y57" s="74"/>
      <c r="Z57" s="35"/>
      <c r="AA57" s="73"/>
      <c r="AB57" s="35"/>
      <c r="AC57" s="35"/>
    </row>
    <row r="58" spans="2:29" s="36" customFormat="1" ht="17.100000000000001" customHeight="1">
      <c r="B58" s="444"/>
      <c r="C58" s="198" t="s">
        <v>280</v>
      </c>
      <c r="D58" s="320"/>
      <c r="E58" s="320"/>
      <c r="F58" s="320"/>
      <c r="G58" s="320">
        <v>1747.4332830000001</v>
      </c>
      <c r="H58" s="320">
        <v>2463.6995280000001</v>
      </c>
      <c r="I58" s="320"/>
      <c r="J58" s="320"/>
      <c r="K58" s="320">
        <v>49059.577692999999</v>
      </c>
      <c r="L58" s="320"/>
      <c r="M58" s="338">
        <v>53270.710504000002</v>
      </c>
      <c r="N58" s="339"/>
      <c r="O58" s="43"/>
      <c r="P58" s="73"/>
      <c r="Q58" s="70"/>
      <c r="R58" s="70"/>
      <c r="S58" s="70"/>
      <c r="T58" s="70"/>
      <c r="U58" s="70"/>
      <c r="V58" s="70"/>
      <c r="W58" s="70"/>
      <c r="X58" s="70"/>
      <c r="Y58" s="74"/>
      <c r="Z58" s="35"/>
      <c r="AA58" s="73"/>
      <c r="AB58" s="35"/>
      <c r="AC58" s="35"/>
    </row>
    <row r="59" spans="2:29" s="40" customFormat="1" ht="30" customHeight="1">
      <c r="B59" s="446"/>
      <c r="C59" s="447" t="s">
        <v>285</v>
      </c>
      <c r="D59" s="324"/>
      <c r="E59" s="324"/>
      <c r="F59" s="320"/>
      <c r="G59" s="320">
        <v>16035.75553</v>
      </c>
      <c r="H59" s="320">
        <v>4.5314579999999998</v>
      </c>
      <c r="I59" s="320"/>
      <c r="J59" s="320"/>
      <c r="K59" s="320">
        <v>154397.99030599999</v>
      </c>
      <c r="L59" s="320">
        <v>407.92542400000002</v>
      </c>
      <c r="M59" s="338">
        <v>170846.20271799999</v>
      </c>
      <c r="N59" s="340"/>
      <c r="O59" s="95"/>
      <c r="P59" s="75"/>
      <c r="Q59" s="75"/>
      <c r="R59" s="75"/>
      <c r="S59" s="75"/>
      <c r="T59" s="75"/>
      <c r="U59" s="75"/>
      <c r="V59" s="75"/>
      <c r="W59" s="75"/>
      <c r="X59" s="75"/>
      <c r="Y59" s="75"/>
      <c r="Z59" s="39"/>
      <c r="AA59" s="75"/>
      <c r="AB59" s="39"/>
      <c r="AC59" s="39"/>
    </row>
    <row r="60" spans="2:29" s="36" customFormat="1" ht="17.100000000000001" customHeight="1">
      <c r="B60" s="445"/>
      <c r="C60" s="198" t="s">
        <v>286</v>
      </c>
      <c r="D60" s="320"/>
      <c r="E60" s="320"/>
      <c r="F60" s="320"/>
      <c r="G60" s="320">
        <v>178.964879</v>
      </c>
      <c r="H60" s="320">
        <v>2463.6995280000001</v>
      </c>
      <c r="I60" s="320"/>
      <c r="J60" s="320"/>
      <c r="K60" s="320">
        <v>36247.015048000001</v>
      </c>
      <c r="L60" s="320">
        <v>12.908173</v>
      </c>
      <c r="M60" s="338">
        <v>38902.587628000008</v>
      </c>
      <c r="N60" s="339"/>
      <c r="O60" s="43"/>
      <c r="P60" s="73"/>
      <c r="Q60" s="70"/>
      <c r="R60" s="70"/>
      <c r="S60" s="70"/>
      <c r="T60" s="70"/>
      <c r="U60" s="70"/>
      <c r="V60" s="70"/>
      <c r="W60" s="70"/>
      <c r="X60" s="70"/>
      <c r="Y60" s="74"/>
      <c r="Z60" s="35"/>
      <c r="AA60" s="73"/>
      <c r="AB60" s="35"/>
      <c r="AC60" s="35"/>
    </row>
    <row r="61" spans="2:29" s="36" customFormat="1" ht="17.100000000000001" customHeight="1">
      <c r="B61" s="445"/>
      <c r="C61" s="198" t="s">
        <v>287</v>
      </c>
      <c r="D61" s="320"/>
      <c r="E61" s="320"/>
      <c r="F61" s="320"/>
      <c r="G61" s="320"/>
      <c r="H61" s="320"/>
      <c r="I61" s="320"/>
      <c r="J61" s="320"/>
      <c r="K61" s="320"/>
      <c r="L61" s="320"/>
      <c r="M61" s="338">
        <v>0</v>
      </c>
      <c r="N61" s="339"/>
      <c r="O61" s="43"/>
      <c r="P61" s="73"/>
      <c r="Q61" s="70"/>
      <c r="R61" s="70"/>
      <c r="S61" s="70"/>
      <c r="T61" s="70"/>
      <c r="U61" s="70"/>
      <c r="V61" s="70"/>
      <c r="W61" s="70"/>
      <c r="X61" s="70"/>
      <c r="Y61" s="74"/>
      <c r="Z61" s="35"/>
      <c r="AA61" s="73"/>
      <c r="AB61" s="35"/>
      <c r="AC61" s="35"/>
    </row>
    <row r="62" spans="2:29" s="36" customFormat="1" ht="17.100000000000001" customHeight="1">
      <c r="B62" s="445"/>
      <c r="C62" s="198" t="s">
        <v>288</v>
      </c>
      <c r="D62" s="320"/>
      <c r="E62" s="320"/>
      <c r="F62" s="320"/>
      <c r="G62" s="320"/>
      <c r="H62" s="320"/>
      <c r="I62" s="320"/>
      <c r="J62" s="320"/>
      <c r="K62" s="320"/>
      <c r="L62" s="320"/>
      <c r="M62" s="338">
        <v>0</v>
      </c>
      <c r="N62" s="339"/>
      <c r="O62" s="43"/>
      <c r="P62" s="73"/>
      <c r="Q62" s="70"/>
      <c r="R62" s="70"/>
      <c r="S62" s="70"/>
      <c r="T62" s="70"/>
      <c r="U62" s="70"/>
      <c r="V62" s="70"/>
      <c r="W62" s="70"/>
      <c r="X62" s="70"/>
      <c r="Y62" s="74"/>
      <c r="Z62" s="35"/>
      <c r="AA62" s="73"/>
      <c r="AB62" s="35"/>
      <c r="AC62" s="35"/>
    </row>
    <row r="63" spans="2:29" s="36" customFormat="1" ht="17.100000000000001" customHeight="1">
      <c r="B63" s="445"/>
      <c r="C63" s="451" t="s">
        <v>290</v>
      </c>
      <c r="D63" s="320"/>
      <c r="E63" s="320"/>
      <c r="F63" s="320"/>
      <c r="G63" s="320"/>
      <c r="H63" s="320"/>
      <c r="I63" s="320"/>
      <c r="J63" s="320"/>
      <c r="K63" s="320"/>
      <c r="L63" s="320"/>
      <c r="M63" s="338">
        <v>0</v>
      </c>
      <c r="N63" s="339"/>
      <c r="O63" s="43"/>
      <c r="P63" s="73"/>
      <c r="Q63" s="70"/>
      <c r="R63" s="70"/>
      <c r="S63" s="70"/>
      <c r="T63" s="70"/>
      <c r="U63" s="70"/>
      <c r="V63" s="70"/>
      <c r="W63" s="70"/>
      <c r="X63" s="70"/>
      <c r="Y63" s="74"/>
      <c r="Z63" s="35"/>
      <c r="AA63" s="73"/>
      <c r="AB63" s="35"/>
      <c r="AC63" s="35"/>
    </row>
    <row r="64" spans="2:29" s="40" customFormat="1" ht="17.100000000000001" customHeight="1">
      <c r="B64" s="446"/>
      <c r="C64" s="448" t="s">
        <v>289</v>
      </c>
      <c r="D64" s="324"/>
      <c r="E64" s="324"/>
      <c r="F64" s="320"/>
      <c r="G64" s="320"/>
      <c r="H64" s="320"/>
      <c r="I64" s="320"/>
      <c r="J64" s="320"/>
      <c r="K64" s="320"/>
      <c r="L64" s="320"/>
      <c r="M64" s="323">
        <v>0</v>
      </c>
      <c r="N64" s="340"/>
      <c r="O64" s="95"/>
      <c r="P64" s="75"/>
      <c r="Q64" s="71"/>
      <c r="R64" s="71"/>
      <c r="S64" s="71"/>
      <c r="T64" s="71"/>
      <c r="U64" s="71"/>
      <c r="V64" s="71"/>
      <c r="W64" s="71"/>
      <c r="X64" s="71"/>
      <c r="Y64" s="76"/>
      <c r="Z64" s="39"/>
      <c r="AA64" s="75"/>
      <c r="AB64" s="39"/>
      <c r="AC64" s="39"/>
    </row>
    <row r="65" spans="2:29" s="40" customFormat="1" ht="24.95" customHeight="1">
      <c r="B65" s="446"/>
      <c r="C65" s="195" t="s">
        <v>291</v>
      </c>
      <c r="D65" s="324"/>
      <c r="E65" s="324"/>
      <c r="F65" s="320"/>
      <c r="G65" s="320">
        <v>5483.2544189999999</v>
      </c>
      <c r="H65" s="320"/>
      <c r="I65" s="320"/>
      <c r="J65" s="320"/>
      <c r="K65" s="320">
        <v>13980.244747999999</v>
      </c>
      <c r="L65" s="320"/>
      <c r="M65" s="323">
        <v>19463.499166999998</v>
      </c>
      <c r="N65" s="340"/>
      <c r="O65" s="95"/>
      <c r="P65" s="75"/>
      <c r="Q65" s="75"/>
      <c r="R65" s="75"/>
      <c r="S65" s="75"/>
      <c r="T65" s="75"/>
      <c r="U65" s="75"/>
      <c r="V65" s="75"/>
      <c r="W65" s="75"/>
      <c r="X65" s="75"/>
      <c r="Y65" s="75"/>
      <c r="Z65" s="39"/>
      <c r="AA65" s="75"/>
      <c r="AB65" s="39"/>
      <c r="AC65" s="39"/>
    </row>
    <row r="66" spans="2:29" s="88" customFormat="1" ht="17.100000000000001" customHeight="1">
      <c r="B66" s="316"/>
      <c r="C66" s="198" t="s">
        <v>279</v>
      </c>
      <c r="D66" s="326"/>
      <c r="E66" s="326"/>
      <c r="F66" s="320"/>
      <c r="G66" s="320">
        <v>3463.0870140000002</v>
      </c>
      <c r="H66" s="320"/>
      <c r="I66" s="320"/>
      <c r="J66" s="320"/>
      <c r="K66" s="320">
        <v>812.690786</v>
      </c>
      <c r="L66" s="320"/>
      <c r="M66" s="338">
        <v>4275.7777999999998</v>
      </c>
      <c r="N66" s="341"/>
      <c r="O66" s="83"/>
      <c r="P66" s="84"/>
      <c r="Q66" s="85"/>
      <c r="R66" s="85"/>
      <c r="S66" s="85"/>
      <c r="T66" s="85"/>
      <c r="U66" s="85"/>
      <c r="V66" s="85"/>
      <c r="W66" s="85"/>
      <c r="X66" s="85"/>
      <c r="Y66" s="86"/>
      <c r="Z66" s="87"/>
      <c r="AA66" s="73"/>
      <c r="AB66" s="87"/>
      <c r="AC66" s="87"/>
    </row>
    <row r="67" spans="2:29" s="36" customFormat="1" ht="17.100000000000001" customHeight="1">
      <c r="B67" s="445"/>
      <c r="C67" s="198" t="s">
        <v>280</v>
      </c>
      <c r="D67" s="320"/>
      <c r="E67" s="320"/>
      <c r="F67" s="320"/>
      <c r="G67" s="320">
        <v>2020.167404</v>
      </c>
      <c r="H67" s="320"/>
      <c r="I67" s="320"/>
      <c r="J67" s="320"/>
      <c r="K67" s="320">
        <v>13167.553962</v>
      </c>
      <c r="L67" s="320"/>
      <c r="M67" s="338">
        <v>15187.721366</v>
      </c>
      <c r="N67" s="339"/>
      <c r="O67" s="43"/>
      <c r="P67" s="73"/>
      <c r="Q67" s="70"/>
      <c r="R67" s="70"/>
      <c r="S67" s="70"/>
      <c r="T67" s="70"/>
      <c r="U67" s="70"/>
      <c r="V67" s="70"/>
      <c r="W67" s="70"/>
      <c r="X67" s="70"/>
      <c r="Y67" s="74"/>
      <c r="Z67" s="35"/>
      <c r="AA67" s="73"/>
      <c r="AB67" s="35"/>
      <c r="AC67" s="35"/>
    </row>
    <row r="68" spans="2:29" s="40" customFormat="1" ht="30" customHeight="1">
      <c r="B68" s="449"/>
      <c r="C68" s="195" t="s">
        <v>292</v>
      </c>
      <c r="D68" s="325">
        <v>0</v>
      </c>
      <c r="E68" s="325">
        <v>0</v>
      </c>
      <c r="F68" s="325">
        <v>43.577494000000002</v>
      </c>
      <c r="G68" s="325">
        <v>44164.08556</v>
      </c>
      <c r="H68" s="325">
        <v>2475.2439050000003</v>
      </c>
      <c r="I68" s="325">
        <v>4.0569730000000002</v>
      </c>
      <c r="J68" s="325">
        <v>8.6172039999999992</v>
      </c>
      <c r="K68" s="325">
        <v>536561.74766300002</v>
      </c>
      <c r="L68" s="325">
        <v>633.70309900000007</v>
      </c>
      <c r="M68" s="323">
        <v>583891.03189800004</v>
      </c>
      <c r="N68" s="340"/>
      <c r="O68" s="95"/>
      <c r="P68" s="75"/>
      <c r="Q68" s="75"/>
      <c r="R68" s="75"/>
      <c r="S68" s="75"/>
      <c r="T68" s="75"/>
      <c r="U68" s="75"/>
      <c r="V68" s="75"/>
      <c r="W68" s="75"/>
      <c r="X68" s="75"/>
      <c r="Y68" s="75"/>
      <c r="Z68" s="39"/>
      <c r="AA68" s="75"/>
      <c r="AB68" s="39"/>
      <c r="AC68" s="39"/>
    </row>
    <row r="69" spans="2:29" s="88" customFormat="1" ht="17.100000000000001" customHeight="1">
      <c r="B69" s="316"/>
      <c r="C69" s="317" t="s">
        <v>281</v>
      </c>
      <c r="D69" s="326"/>
      <c r="E69" s="326"/>
      <c r="F69" s="326"/>
      <c r="G69" s="326"/>
      <c r="H69" s="326"/>
      <c r="I69" s="326"/>
      <c r="J69" s="326"/>
      <c r="K69" s="326">
        <v>23.177351999999999</v>
      </c>
      <c r="L69" s="326"/>
      <c r="M69" s="342">
        <v>23.177351999999999</v>
      </c>
      <c r="N69" s="341"/>
      <c r="O69" s="83"/>
      <c r="P69" s="84"/>
      <c r="Q69" s="84"/>
      <c r="R69" s="84"/>
      <c r="S69" s="84"/>
      <c r="T69" s="84"/>
      <c r="U69" s="84"/>
      <c r="V69" s="84"/>
      <c r="W69" s="84"/>
      <c r="X69" s="84"/>
      <c r="Y69" s="84"/>
      <c r="Z69" s="87"/>
      <c r="AA69" s="84"/>
      <c r="AB69" s="87"/>
      <c r="AC69" s="87"/>
    </row>
    <row r="70" spans="2:29" s="88" customFormat="1" ht="17.100000000000001" customHeight="1">
      <c r="B70" s="318"/>
      <c r="C70" s="319" t="s">
        <v>282</v>
      </c>
      <c r="D70" s="328"/>
      <c r="E70" s="328"/>
      <c r="F70" s="328"/>
      <c r="G70" s="328"/>
      <c r="H70" s="328"/>
      <c r="I70" s="328"/>
      <c r="J70" s="328"/>
      <c r="K70" s="328">
        <v>40</v>
      </c>
      <c r="L70" s="328"/>
      <c r="M70" s="342">
        <v>40</v>
      </c>
      <c r="N70" s="341"/>
      <c r="O70" s="83"/>
      <c r="P70" s="84"/>
      <c r="Q70" s="84"/>
      <c r="R70" s="84"/>
      <c r="S70" s="84"/>
      <c r="T70" s="84"/>
      <c r="U70" s="84"/>
      <c r="V70" s="84"/>
      <c r="W70" s="84"/>
      <c r="X70" s="84"/>
      <c r="Y70" s="84"/>
      <c r="Z70" s="87"/>
      <c r="AA70" s="84"/>
      <c r="AB70" s="87"/>
      <c r="AC70" s="87"/>
    </row>
    <row r="71" spans="2:29" s="36" customFormat="1" ht="24.95" customHeight="1">
      <c r="B71" s="444"/>
      <c r="C71" s="452" t="s">
        <v>301</v>
      </c>
      <c r="D71" s="320"/>
      <c r="E71" s="320"/>
      <c r="F71" s="320"/>
      <c r="G71" s="320"/>
      <c r="H71" s="320"/>
      <c r="I71" s="320"/>
      <c r="J71" s="320"/>
      <c r="K71" s="320"/>
      <c r="L71" s="320"/>
      <c r="M71" s="338"/>
      <c r="N71" s="339"/>
      <c r="O71" s="43"/>
      <c r="P71" s="73"/>
      <c r="Q71" s="70"/>
      <c r="R71" s="70"/>
      <c r="S71" s="70"/>
      <c r="T71" s="70"/>
      <c r="U71" s="70"/>
      <c r="V71" s="70"/>
      <c r="W71" s="70"/>
      <c r="X71" s="70"/>
      <c r="Y71" s="74"/>
      <c r="Z71" s="35"/>
      <c r="AA71" s="78"/>
      <c r="AB71" s="35"/>
      <c r="AC71" s="35"/>
    </row>
    <row r="72" spans="2:29" s="36" customFormat="1" ht="17.100000000000001" customHeight="1">
      <c r="B72" s="445"/>
      <c r="C72" s="198" t="s">
        <v>298</v>
      </c>
      <c r="D72" s="320"/>
      <c r="E72" s="320"/>
      <c r="F72" s="320">
        <v>21.788747000000001</v>
      </c>
      <c r="G72" s="320">
        <v>43880.359941000002</v>
      </c>
      <c r="H72" s="320">
        <v>2475.0561290000001</v>
      </c>
      <c r="I72" s="320">
        <v>2.0286219999999999</v>
      </c>
      <c r="J72" s="320">
        <v>4.4013220000000004</v>
      </c>
      <c r="K72" s="320">
        <v>526025.51681099995</v>
      </c>
      <c r="L72" s="320">
        <v>627.04330900000002</v>
      </c>
      <c r="M72" s="338">
        <v>573036.19488099997</v>
      </c>
      <c r="N72" s="339"/>
      <c r="O72" s="43"/>
      <c r="P72" s="73"/>
      <c r="Q72" s="73"/>
      <c r="R72" s="73"/>
      <c r="S72" s="73"/>
      <c r="T72" s="73"/>
      <c r="U72" s="73"/>
      <c r="V72" s="73"/>
      <c r="W72" s="73"/>
      <c r="X72" s="73"/>
      <c r="Y72" s="73"/>
      <c r="Z72" s="35"/>
      <c r="AA72" s="72"/>
      <c r="AB72" s="35"/>
      <c r="AC72" s="35"/>
    </row>
    <row r="73" spans="2:29" s="36" customFormat="1" ht="16.5" customHeight="1">
      <c r="B73" s="445"/>
      <c r="C73" s="198" t="s">
        <v>299</v>
      </c>
      <c r="D73" s="320"/>
      <c r="E73" s="320"/>
      <c r="F73" s="320">
        <v>21.788747000000001</v>
      </c>
      <c r="G73" s="320">
        <v>283.72561899999999</v>
      </c>
      <c r="H73" s="320">
        <v>0.187777</v>
      </c>
      <c r="I73" s="320">
        <v>2.0283509999999998</v>
      </c>
      <c r="J73" s="320">
        <v>4.2158819999999997</v>
      </c>
      <c r="K73" s="320">
        <v>10536.230852000001</v>
      </c>
      <c r="L73" s="320">
        <v>6.6597900000000001</v>
      </c>
      <c r="M73" s="338">
        <v>10854.837018</v>
      </c>
      <c r="N73" s="339"/>
      <c r="O73" s="43"/>
      <c r="P73" s="73"/>
      <c r="Q73" s="70"/>
      <c r="R73" s="70"/>
      <c r="S73" s="70"/>
      <c r="T73" s="70"/>
      <c r="U73" s="70"/>
      <c r="V73" s="70"/>
      <c r="W73" s="70"/>
      <c r="X73" s="70"/>
      <c r="Y73" s="74"/>
      <c r="Z73" s="35"/>
      <c r="AA73" s="72"/>
      <c r="AB73" s="35"/>
      <c r="AC73" s="35"/>
    </row>
    <row r="74" spans="2:29" s="36" customFormat="1" ht="17.100000000000001" customHeight="1">
      <c r="B74" s="444"/>
      <c r="C74" s="198" t="s">
        <v>300</v>
      </c>
      <c r="D74" s="320"/>
      <c r="E74" s="320"/>
      <c r="F74" s="320"/>
      <c r="G74" s="320"/>
      <c r="H74" s="320"/>
      <c r="I74" s="320"/>
      <c r="J74" s="320"/>
      <c r="K74" s="320"/>
      <c r="L74" s="320"/>
      <c r="M74" s="338">
        <v>0</v>
      </c>
      <c r="N74" s="339"/>
      <c r="O74" s="43"/>
      <c r="P74" s="73"/>
      <c r="Q74" s="70"/>
      <c r="R74" s="70"/>
      <c r="S74" s="70"/>
      <c r="T74" s="70"/>
      <c r="U74" s="70"/>
      <c r="V74" s="70"/>
      <c r="W74" s="70"/>
      <c r="X74" s="70"/>
      <c r="Y74" s="74"/>
      <c r="Z74" s="35"/>
      <c r="AA74" s="72"/>
      <c r="AB74" s="35"/>
      <c r="AC74" s="35"/>
    </row>
    <row r="75" spans="2:29" s="40" customFormat="1" ht="30" customHeight="1">
      <c r="B75" s="450"/>
      <c r="C75" s="202" t="s">
        <v>293</v>
      </c>
      <c r="D75" s="333"/>
      <c r="E75" s="333"/>
      <c r="F75" s="333"/>
      <c r="G75" s="333"/>
      <c r="H75" s="333"/>
      <c r="I75" s="333"/>
      <c r="J75" s="333"/>
      <c r="K75" s="333"/>
      <c r="L75" s="333"/>
      <c r="M75" s="334"/>
      <c r="N75" s="345"/>
      <c r="O75" s="49"/>
      <c r="P75" s="75"/>
      <c r="Q75" s="71"/>
      <c r="R75" s="71"/>
      <c r="S75" s="71"/>
      <c r="T75" s="71"/>
      <c r="U75" s="71"/>
      <c r="V75" s="71"/>
      <c r="W75" s="71"/>
      <c r="X75" s="71"/>
      <c r="Y75" s="76"/>
      <c r="Z75" s="39"/>
      <c r="AA75" s="79"/>
      <c r="AB75" s="39"/>
      <c r="AC75" s="39"/>
    </row>
    <row r="76" spans="2:29" s="36" customFormat="1" ht="17.100000000000001" customHeight="1">
      <c r="B76" s="444"/>
      <c r="C76" s="183" t="str">
        <f>C10</f>
        <v>с респондентами</v>
      </c>
      <c r="D76" s="320"/>
      <c r="E76" s="320"/>
      <c r="F76" s="320"/>
      <c r="G76" s="320"/>
      <c r="H76" s="320"/>
      <c r="I76" s="320"/>
      <c r="J76" s="320"/>
      <c r="K76" s="320">
        <v>580</v>
      </c>
      <c r="L76" s="320"/>
      <c r="M76" s="338">
        <v>580</v>
      </c>
      <c r="N76" s="339"/>
      <c r="O76" s="43"/>
      <c r="P76" s="73"/>
      <c r="Q76" s="73"/>
      <c r="R76" s="73"/>
      <c r="S76" s="73"/>
      <c r="T76" s="73"/>
      <c r="U76" s="73"/>
      <c r="V76" s="73"/>
      <c r="W76" s="73"/>
      <c r="X76" s="73"/>
      <c r="Y76" s="73"/>
      <c r="Z76" s="35"/>
      <c r="AA76" s="73"/>
      <c r="AB76" s="35"/>
      <c r="AC76" s="35"/>
    </row>
    <row r="77" spans="2:29" s="36" customFormat="1" ht="17.100000000000001" customHeight="1">
      <c r="B77" s="445"/>
      <c r="C77" s="198" t="s">
        <v>279</v>
      </c>
      <c r="D77" s="320"/>
      <c r="E77" s="320"/>
      <c r="F77" s="320"/>
      <c r="G77" s="320"/>
      <c r="H77" s="320"/>
      <c r="I77" s="320"/>
      <c r="J77" s="320"/>
      <c r="K77" s="320"/>
      <c r="L77" s="320"/>
      <c r="M77" s="338">
        <v>0</v>
      </c>
      <c r="N77" s="339"/>
      <c r="O77" s="43"/>
      <c r="P77" s="73"/>
      <c r="Q77" s="70"/>
      <c r="R77" s="70"/>
      <c r="S77" s="70"/>
      <c r="T77" s="70"/>
      <c r="U77" s="70"/>
      <c r="V77" s="70"/>
      <c r="W77" s="70"/>
      <c r="X77" s="70"/>
      <c r="Y77" s="74"/>
      <c r="Z77" s="35"/>
      <c r="AA77" s="73"/>
      <c r="AB77" s="35"/>
      <c r="AC77" s="35"/>
    </row>
    <row r="78" spans="2:29" s="36" customFormat="1" ht="17.100000000000001" customHeight="1">
      <c r="B78" s="445"/>
      <c r="C78" s="198" t="s">
        <v>280</v>
      </c>
      <c r="D78" s="320"/>
      <c r="E78" s="320"/>
      <c r="F78" s="320"/>
      <c r="G78" s="320"/>
      <c r="H78" s="320"/>
      <c r="I78" s="320"/>
      <c r="J78" s="320"/>
      <c r="K78" s="320">
        <v>580</v>
      </c>
      <c r="L78" s="320"/>
      <c r="M78" s="338">
        <v>580</v>
      </c>
      <c r="N78" s="339"/>
      <c r="O78" s="43"/>
      <c r="P78" s="73"/>
      <c r="Q78" s="70"/>
      <c r="R78" s="70"/>
      <c r="S78" s="70"/>
      <c r="T78" s="70"/>
      <c r="U78" s="70"/>
      <c r="V78" s="70"/>
      <c r="W78" s="70"/>
      <c r="X78" s="70"/>
      <c r="Y78" s="74"/>
      <c r="Z78" s="35"/>
      <c r="AA78" s="73"/>
      <c r="AB78" s="35"/>
      <c r="AC78" s="35"/>
    </row>
    <row r="79" spans="2:29" s="36" customFormat="1" ht="30" customHeight="1">
      <c r="B79" s="444"/>
      <c r="C79" s="183" t="s">
        <v>283</v>
      </c>
      <c r="D79" s="320"/>
      <c r="E79" s="320"/>
      <c r="F79" s="320"/>
      <c r="G79" s="320"/>
      <c r="H79" s="320"/>
      <c r="I79" s="320"/>
      <c r="J79" s="320"/>
      <c r="K79" s="320">
        <v>354</v>
      </c>
      <c r="L79" s="320"/>
      <c r="M79" s="338">
        <v>354</v>
      </c>
      <c r="N79" s="339"/>
      <c r="O79" s="43"/>
      <c r="P79" s="73"/>
      <c r="Q79" s="73"/>
      <c r="R79" s="73"/>
      <c r="S79" s="73"/>
      <c r="T79" s="73"/>
      <c r="U79" s="73"/>
      <c r="V79" s="73"/>
      <c r="W79" s="73"/>
      <c r="X79" s="73"/>
      <c r="Y79" s="73"/>
      <c r="Z79" s="35"/>
      <c r="AA79" s="73"/>
      <c r="AB79" s="35"/>
      <c r="AC79" s="35"/>
    </row>
    <row r="80" spans="2:29" s="36" customFormat="1" ht="17.100000000000001" customHeight="1">
      <c r="B80" s="444"/>
      <c r="C80" s="198" t="s">
        <v>279</v>
      </c>
      <c r="D80" s="320"/>
      <c r="E80" s="320"/>
      <c r="F80" s="320"/>
      <c r="G80" s="320"/>
      <c r="H80" s="320"/>
      <c r="I80" s="320"/>
      <c r="J80" s="320"/>
      <c r="K80" s="320">
        <v>77</v>
      </c>
      <c r="L80" s="320"/>
      <c r="M80" s="338">
        <v>77</v>
      </c>
      <c r="N80" s="339"/>
      <c r="O80" s="43"/>
      <c r="P80" s="73"/>
      <c r="Q80" s="70"/>
      <c r="R80" s="70"/>
      <c r="S80" s="70"/>
      <c r="T80" s="70"/>
      <c r="U80" s="70"/>
      <c r="V80" s="70"/>
      <c r="W80" s="70"/>
      <c r="X80" s="70"/>
      <c r="Y80" s="74"/>
      <c r="Z80" s="35"/>
      <c r="AA80" s="73"/>
      <c r="AB80" s="35"/>
      <c r="AC80" s="35"/>
    </row>
    <row r="81" spans="2:29" s="36" customFormat="1" ht="17.100000000000001" customHeight="1">
      <c r="B81" s="444"/>
      <c r="C81" s="198" t="s">
        <v>280</v>
      </c>
      <c r="D81" s="320"/>
      <c r="E81" s="320"/>
      <c r="F81" s="320"/>
      <c r="G81" s="320"/>
      <c r="H81" s="320"/>
      <c r="I81" s="320"/>
      <c r="J81" s="320"/>
      <c r="K81" s="320">
        <v>277</v>
      </c>
      <c r="L81" s="320"/>
      <c r="M81" s="338">
        <v>277</v>
      </c>
      <c r="N81" s="339"/>
      <c r="O81" s="43"/>
      <c r="P81" s="73"/>
      <c r="Q81" s="70"/>
      <c r="R81" s="70"/>
      <c r="S81" s="70"/>
      <c r="T81" s="70"/>
      <c r="U81" s="70"/>
      <c r="V81" s="70"/>
      <c r="W81" s="70"/>
      <c r="X81" s="70"/>
      <c r="Y81" s="74"/>
      <c r="Z81" s="35"/>
      <c r="AA81" s="73"/>
      <c r="AB81" s="35"/>
      <c r="AC81" s="35"/>
    </row>
    <row r="82" spans="2:29" s="40" customFormat="1" ht="30" customHeight="1">
      <c r="B82" s="446"/>
      <c r="C82" s="447" t="s">
        <v>285</v>
      </c>
      <c r="D82" s="324"/>
      <c r="E82" s="324"/>
      <c r="F82" s="324"/>
      <c r="G82" s="324"/>
      <c r="H82" s="324"/>
      <c r="I82" s="324"/>
      <c r="J82" s="324"/>
      <c r="K82" s="324">
        <v>77</v>
      </c>
      <c r="L82" s="324"/>
      <c r="M82" s="338">
        <v>77</v>
      </c>
      <c r="N82" s="340"/>
      <c r="O82" s="95"/>
      <c r="P82" s="75"/>
      <c r="Q82" s="75"/>
      <c r="R82" s="75"/>
      <c r="S82" s="75"/>
      <c r="T82" s="75"/>
      <c r="U82" s="75"/>
      <c r="V82" s="75"/>
      <c r="W82" s="75"/>
      <c r="X82" s="75"/>
      <c r="Y82" s="75"/>
      <c r="Z82" s="39"/>
      <c r="AA82" s="75"/>
      <c r="AB82" s="39"/>
      <c r="AC82" s="39"/>
    </row>
    <row r="83" spans="2:29" s="36" customFormat="1" ht="17.100000000000001" customHeight="1">
      <c r="B83" s="445"/>
      <c r="C83" s="198" t="s">
        <v>286</v>
      </c>
      <c r="D83" s="320"/>
      <c r="E83" s="320"/>
      <c r="F83" s="320"/>
      <c r="G83" s="320"/>
      <c r="H83" s="320"/>
      <c r="I83" s="320"/>
      <c r="J83" s="320"/>
      <c r="K83" s="320">
        <v>277</v>
      </c>
      <c r="L83" s="320"/>
      <c r="M83" s="338">
        <v>277</v>
      </c>
      <c r="N83" s="339"/>
      <c r="O83" s="43"/>
      <c r="P83" s="73"/>
      <c r="Q83" s="70"/>
      <c r="R83" s="70"/>
      <c r="S83" s="70"/>
      <c r="T83" s="70"/>
      <c r="U83" s="70"/>
      <c r="V83" s="70"/>
      <c r="W83" s="70"/>
      <c r="X83" s="70"/>
      <c r="Y83" s="74"/>
      <c r="Z83" s="35"/>
      <c r="AA83" s="73"/>
      <c r="AB83" s="35"/>
      <c r="AC83" s="35"/>
    </row>
    <row r="84" spans="2:29" s="36" customFormat="1" ht="17.100000000000001" customHeight="1">
      <c r="B84" s="445"/>
      <c r="C84" s="198" t="s">
        <v>287</v>
      </c>
      <c r="D84" s="320"/>
      <c r="E84" s="320"/>
      <c r="F84" s="320"/>
      <c r="G84" s="320"/>
      <c r="H84" s="320"/>
      <c r="I84" s="320"/>
      <c r="J84" s="320"/>
      <c r="K84" s="320"/>
      <c r="L84" s="320"/>
      <c r="M84" s="338">
        <v>0</v>
      </c>
      <c r="N84" s="339"/>
      <c r="O84" s="43"/>
      <c r="P84" s="73"/>
      <c r="Q84" s="70"/>
      <c r="R84" s="70"/>
      <c r="S84" s="70"/>
      <c r="T84" s="70"/>
      <c r="U84" s="70"/>
      <c r="V84" s="70"/>
      <c r="W84" s="70"/>
      <c r="X84" s="70"/>
      <c r="Y84" s="74"/>
      <c r="Z84" s="35"/>
      <c r="AA84" s="73"/>
      <c r="AB84" s="35"/>
      <c r="AC84" s="35"/>
    </row>
    <row r="85" spans="2:29" s="36" customFormat="1" ht="17.100000000000001" customHeight="1">
      <c r="B85" s="445"/>
      <c r="C85" s="198" t="s">
        <v>288</v>
      </c>
      <c r="D85" s="320"/>
      <c r="E85" s="320"/>
      <c r="F85" s="320"/>
      <c r="G85" s="320"/>
      <c r="H85" s="320"/>
      <c r="I85" s="320"/>
      <c r="J85" s="320"/>
      <c r="K85" s="320"/>
      <c r="L85" s="320"/>
      <c r="M85" s="338">
        <v>0</v>
      </c>
      <c r="N85" s="339"/>
      <c r="O85" s="43"/>
      <c r="P85" s="73"/>
      <c r="Q85" s="70"/>
      <c r="R85" s="70"/>
      <c r="S85" s="70"/>
      <c r="T85" s="70"/>
      <c r="U85" s="70"/>
      <c r="V85" s="70"/>
      <c r="W85" s="70"/>
      <c r="X85" s="70"/>
      <c r="Y85" s="74"/>
      <c r="Z85" s="35"/>
      <c r="AA85" s="73"/>
      <c r="AB85" s="35"/>
      <c r="AC85" s="35"/>
    </row>
    <row r="86" spans="2:29" s="36" customFormat="1" ht="17.100000000000001" customHeight="1">
      <c r="B86" s="445"/>
      <c r="C86" s="451" t="s">
        <v>290</v>
      </c>
      <c r="D86" s="320"/>
      <c r="E86" s="320"/>
      <c r="F86" s="320"/>
      <c r="G86" s="320"/>
      <c r="H86" s="320"/>
      <c r="I86" s="320"/>
      <c r="J86" s="320"/>
      <c r="K86" s="320"/>
      <c r="L86" s="320"/>
      <c r="M86" s="338">
        <v>0</v>
      </c>
      <c r="N86" s="339"/>
      <c r="O86" s="43"/>
      <c r="P86" s="73"/>
      <c r="Q86" s="70"/>
      <c r="R86" s="70"/>
      <c r="S86" s="70"/>
      <c r="T86" s="70"/>
      <c r="U86" s="70"/>
      <c r="V86" s="70"/>
      <c r="W86" s="70"/>
      <c r="X86" s="70"/>
      <c r="Y86" s="74"/>
      <c r="Z86" s="35"/>
      <c r="AA86" s="73"/>
      <c r="AB86" s="35"/>
      <c r="AC86" s="35"/>
    </row>
    <row r="87" spans="2:29" s="40" customFormat="1" ht="17.100000000000001" customHeight="1">
      <c r="B87" s="446"/>
      <c r="C87" s="448" t="s">
        <v>289</v>
      </c>
      <c r="D87" s="324"/>
      <c r="E87" s="324"/>
      <c r="F87" s="324"/>
      <c r="G87" s="324"/>
      <c r="H87" s="324"/>
      <c r="I87" s="324"/>
      <c r="J87" s="324"/>
      <c r="K87" s="324"/>
      <c r="L87" s="324"/>
      <c r="M87" s="323">
        <v>0</v>
      </c>
      <c r="N87" s="340"/>
      <c r="O87" s="95"/>
      <c r="P87" s="75"/>
      <c r="Q87" s="71"/>
      <c r="R87" s="71"/>
      <c r="S87" s="71"/>
      <c r="T87" s="71"/>
      <c r="U87" s="71"/>
      <c r="V87" s="71"/>
      <c r="W87" s="71"/>
      <c r="X87" s="71"/>
      <c r="Y87" s="76"/>
      <c r="Z87" s="39"/>
      <c r="AA87" s="75"/>
      <c r="AB87" s="39"/>
      <c r="AC87" s="39"/>
    </row>
    <row r="88" spans="2:29" s="40" customFormat="1" ht="24.95" customHeight="1">
      <c r="B88" s="446"/>
      <c r="C88" s="195" t="s">
        <v>291</v>
      </c>
      <c r="D88" s="324"/>
      <c r="E88" s="324"/>
      <c r="F88" s="324"/>
      <c r="G88" s="324"/>
      <c r="H88" s="324"/>
      <c r="I88" s="324"/>
      <c r="J88" s="324"/>
      <c r="K88" s="324">
        <v>104</v>
      </c>
      <c r="L88" s="324"/>
      <c r="M88" s="323">
        <v>104</v>
      </c>
      <c r="N88" s="340"/>
      <c r="O88" s="95"/>
      <c r="P88" s="75"/>
      <c r="Q88" s="75"/>
      <c r="R88" s="75"/>
      <c r="S88" s="75"/>
      <c r="T88" s="75"/>
      <c r="U88" s="75"/>
      <c r="V88" s="75"/>
      <c r="W88" s="75"/>
      <c r="X88" s="75"/>
      <c r="Y88" s="75"/>
      <c r="Z88" s="39"/>
      <c r="AA88" s="75"/>
      <c r="AB88" s="39"/>
      <c r="AC88" s="39"/>
    </row>
    <row r="89" spans="2:29" s="88" customFormat="1" ht="17.100000000000001" customHeight="1">
      <c r="B89" s="316"/>
      <c r="C89" s="198" t="s">
        <v>279</v>
      </c>
      <c r="D89" s="326"/>
      <c r="E89" s="326"/>
      <c r="F89" s="326"/>
      <c r="G89" s="326"/>
      <c r="H89" s="326"/>
      <c r="I89" s="326"/>
      <c r="J89" s="326"/>
      <c r="K89" s="326">
        <v>104</v>
      </c>
      <c r="L89" s="326"/>
      <c r="M89" s="338">
        <v>104</v>
      </c>
      <c r="N89" s="341"/>
      <c r="O89" s="83"/>
      <c r="P89" s="84"/>
      <c r="Q89" s="85"/>
      <c r="R89" s="85"/>
      <c r="S89" s="85"/>
      <c r="T89" s="85"/>
      <c r="U89" s="85"/>
      <c r="V89" s="85"/>
      <c r="W89" s="85"/>
      <c r="X89" s="85"/>
      <c r="Y89" s="86"/>
      <c r="Z89" s="87"/>
      <c r="AA89" s="73"/>
      <c r="AB89" s="87"/>
      <c r="AC89" s="87"/>
    </row>
    <row r="90" spans="2:29" s="36" customFormat="1" ht="17.100000000000001" customHeight="1">
      <c r="B90" s="445"/>
      <c r="C90" s="198" t="s">
        <v>280</v>
      </c>
      <c r="D90" s="320"/>
      <c r="E90" s="320"/>
      <c r="F90" s="320"/>
      <c r="G90" s="320"/>
      <c r="H90" s="320"/>
      <c r="I90" s="320"/>
      <c r="J90" s="320"/>
      <c r="K90" s="320"/>
      <c r="L90" s="320"/>
      <c r="M90" s="338">
        <v>0</v>
      </c>
      <c r="N90" s="339"/>
      <c r="O90" s="43"/>
      <c r="P90" s="73"/>
      <c r="Q90" s="70"/>
      <c r="R90" s="70"/>
      <c r="S90" s="70"/>
      <c r="T90" s="70"/>
      <c r="U90" s="70"/>
      <c r="V90" s="70"/>
      <c r="W90" s="70"/>
      <c r="X90" s="70"/>
      <c r="Y90" s="74"/>
      <c r="Z90" s="35"/>
      <c r="AA90" s="73"/>
      <c r="AB90" s="35"/>
      <c r="AC90" s="35"/>
    </row>
    <row r="91" spans="2:29" s="40" customFormat="1" ht="30" customHeight="1">
      <c r="B91" s="449"/>
      <c r="C91" s="195" t="s">
        <v>292</v>
      </c>
      <c r="D91" s="325">
        <v>0</v>
      </c>
      <c r="E91" s="325">
        <v>0</v>
      </c>
      <c r="F91" s="325">
        <v>0</v>
      </c>
      <c r="G91" s="325">
        <v>0</v>
      </c>
      <c r="H91" s="325">
        <v>0</v>
      </c>
      <c r="I91" s="325">
        <v>0</v>
      </c>
      <c r="J91" s="325">
        <v>0</v>
      </c>
      <c r="K91" s="325">
        <v>1038</v>
      </c>
      <c r="L91" s="325">
        <v>0</v>
      </c>
      <c r="M91" s="323">
        <v>1038</v>
      </c>
      <c r="N91" s="340"/>
      <c r="O91" s="95"/>
      <c r="P91" s="75"/>
      <c r="Q91" s="75"/>
      <c r="R91" s="75"/>
      <c r="S91" s="75"/>
      <c r="T91" s="75"/>
      <c r="U91" s="75"/>
      <c r="V91" s="75"/>
      <c r="W91" s="75"/>
      <c r="X91" s="75"/>
      <c r="Y91" s="75"/>
      <c r="Z91" s="39"/>
      <c r="AA91" s="75"/>
      <c r="AB91" s="39"/>
      <c r="AC91" s="39"/>
    </row>
    <row r="92" spans="2:29" s="88" customFormat="1" ht="17.100000000000001" customHeight="1">
      <c r="B92" s="316"/>
      <c r="C92" s="317" t="s">
        <v>281</v>
      </c>
      <c r="D92" s="326"/>
      <c r="E92" s="326"/>
      <c r="F92" s="326"/>
      <c r="G92" s="326"/>
      <c r="H92" s="326"/>
      <c r="I92" s="326"/>
      <c r="J92" s="326"/>
      <c r="K92" s="326"/>
      <c r="L92" s="326"/>
      <c r="M92" s="342">
        <v>0</v>
      </c>
      <c r="N92" s="341"/>
      <c r="O92" s="83"/>
      <c r="P92" s="84"/>
      <c r="Q92" s="84"/>
      <c r="R92" s="84"/>
      <c r="S92" s="84"/>
      <c r="T92" s="84"/>
      <c r="U92" s="84"/>
      <c r="V92" s="84"/>
      <c r="W92" s="84"/>
      <c r="X92" s="84"/>
      <c r="Y92" s="84"/>
      <c r="Z92" s="87"/>
      <c r="AA92" s="84"/>
      <c r="AB92" s="87"/>
      <c r="AC92" s="87"/>
    </row>
    <row r="93" spans="2:29" s="88" customFormat="1" ht="17.100000000000001" customHeight="1">
      <c r="B93" s="318"/>
      <c r="C93" s="319" t="s">
        <v>282</v>
      </c>
      <c r="D93" s="328"/>
      <c r="E93" s="328"/>
      <c r="F93" s="328"/>
      <c r="G93" s="328"/>
      <c r="H93" s="328"/>
      <c r="I93" s="328"/>
      <c r="J93" s="328"/>
      <c r="K93" s="328"/>
      <c r="L93" s="328"/>
      <c r="M93" s="342">
        <v>0</v>
      </c>
      <c r="N93" s="341"/>
      <c r="O93" s="83"/>
      <c r="P93" s="84"/>
      <c r="Q93" s="84"/>
      <c r="R93" s="84"/>
      <c r="S93" s="84"/>
      <c r="T93" s="84"/>
      <c r="U93" s="84"/>
      <c r="V93" s="84"/>
      <c r="W93" s="84"/>
      <c r="X93" s="84"/>
      <c r="Y93" s="84"/>
      <c r="Z93" s="87"/>
      <c r="AA93" s="84"/>
      <c r="AB93" s="87"/>
      <c r="AC93" s="87"/>
    </row>
    <row r="94" spans="2:29" s="40" customFormat="1" ht="24.95" customHeight="1">
      <c r="B94" s="450"/>
      <c r="C94" s="202" t="s">
        <v>313</v>
      </c>
      <c r="D94" s="333"/>
      <c r="E94" s="333"/>
      <c r="F94" s="333"/>
      <c r="G94" s="333"/>
      <c r="H94" s="333"/>
      <c r="I94" s="333"/>
      <c r="J94" s="333"/>
      <c r="K94" s="333"/>
      <c r="L94" s="333"/>
      <c r="M94" s="334"/>
      <c r="N94" s="345"/>
      <c r="O94" s="49"/>
      <c r="P94" s="75"/>
      <c r="Q94" s="71"/>
      <c r="R94" s="71"/>
      <c r="S94" s="71"/>
      <c r="T94" s="71"/>
      <c r="U94" s="71"/>
      <c r="V94" s="71"/>
      <c r="W94" s="71"/>
      <c r="X94" s="71"/>
      <c r="Y94" s="76"/>
      <c r="Z94" s="39"/>
      <c r="AA94" s="79"/>
      <c r="AB94" s="39"/>
      <c r="AC94" s="39"/>
    </row>
    <row r="95" spans="2:29" s="40" customFormat="1" ht="30" customHeight="1">
      <c r="B95" s="450"/>
      <c r="C95" s="202" t="s">
        <v>295</v>
      </c>
      <c r="D95" s="333"/>
      <c r="E95" s="333"/>
      <c r="F95" s="333"/>
      <c r="G95" s="333"/>
      <c r="H95" s="333"/>
      <c r="I95" s="333"/>
      <c r="J95" s="333"/>
      <c r="K95" s="333"/>
      <c r="L95" s="333"/>
      <c r="M95" s="334"/>
      <c r="N95" s="345"/>
      <c r="O95" s="49"/>
      <c r="P95" s="75"/>
      <c r="Q95" s="71"/>
      <c r="R95" s="71"/>
      <c r="S95" s="71"/>
      <c r="T95" s="71"/>
      <c r="U95" s="71"/>
      <c r="V95" s="71"/>
      <c r="W95" s="71"/>
      <c r="X95" s="71"/>
      <c r="Y95" s="76"/>
      <c r="Z95" s="39"/>
      <c r="AA95" s="79"/>
      <c r="AB95" s="39"/>
      <c r="AC95" s="39"/>
    </row>
    <row r="96" spans="2:29" s="36" customFormat="1" ht="17.100000000000001" customHeight="1">
      <c r="B96" s="444"/>
      <c r="C96" s="183" t="str">
        <f>C10</f>
        <v>с респондентами</v>
      </c>
      <c r="D96" s="320"/>
      <c r="E96" s="320"/>
      <c r="F96" s="320"/>
      <c r="G96" s="320">
        <v>25.749994999999998</v>
      </c>
      <c r="H96" s="320">
        <v>2.2959999999999999E-3</v>
      </c>
      <c r="I96" s="320"/>
      <c r="J96" s="320"/>
      <c r="K96" s="320">
        <v>144.38259300000001</v>
      </c>
      <c r="L96" s="320">
        <v>4.6202670000000001</v>
      </c>
      <c r="M96" s="338">
        <v>174.75515100000001</v>
      </c>
      <c r="N96" s="339"/>
      <c r="O96" s="43"/>
      <c r="P96" s="73"/>
      <c r="Q96" s="73"/>
      <c r="R96" s="73"/>
      <c r="S96" s="73"/>
      <c r="T96" s="73"/>
      <c r="U96" s="73"/>
      <c r="V96" s="73"/>
      <c r="W96" s="73"/>
      <c r="X96" s="73"/>
      <c r="Y96" s="73"/>
      <c r="Z96" s="35"/>
      <c r="AA96" s="73"/>
      <c r="AB96" s="35"/>
      <c r="AC96" s="35"/>
    </row>
    <row r="97" spans="2:29" s="36" customFormat="1" ht="17.100000000000001" customHeight="1">
      <c r="B97" s="445"/>
      <c r="C97" s="198" t="s">
        <v>279</v>
      </c>
      <c r="D97" s="320"/>
      <c r="E97" s="320"/>
      <c r="F97" s="320"/>
      <c r="G97" s="320">
        <v>9.1178620000000006</v>
      </c>
      <c r="H97" s="320"/>
      <c r="I97" s="320"/>
      <c r="J97" s="320"/>
      <c r="K97" s="320">
        <v>49.8</v>
      </c>
      <c r="L97" s="320"/>
      <c r="M97" s="338">
        <v>58.917862</v>
      </c>
      <c r="N97" s="339"/>
      <c r="O97" s="43"/>
      <c r="P97" s="73"/>
      <c r="Q97" s="70"/>
      <c r="R97" s="70"/>
      <c r="S97" s="70"/>
      <c r="T97" s="70"/>
      <c r="U97" s="70"/>
      <c r="V97" s="70"/>
      <c r="W97" s="70"/>
      <c r="X97" s="70"/>
      <c r="Y97" s="74"/>
      <c r="Z97" s="35"/>
      <c r="AA97" s="73"/>
      <c r="AB97" s="35"/>
      <c r="AC97" s="35"/>
    </row>
    <row r="98" spans="2:29" s="36" customFormat="1" ht="17.100000000000001" customHeight="1">
      <c r="B98" s="445"/>
      <c r="C98" s="198" t="s">
        <v>280</v>
      </c>
      <c r="D98" s="320"/>
      <c r="E98" s="320"/>
      <c r="F98" s="320"/>
      <c r="G98" s="320">
        <v>16.632133</v>
      </c>
      <c r="H98" s="320">
        <v>2.2959999999999999E-3</v>
      </c>
      <c r="I98" s="320"/>
      <c r="J98" s="320"/>
      <c r="K98" s="320">
        <v>94.582593000000003</v>
      </c>
      <c r="L98" s="320">
        <v>4.6202670000000001</v>
      </c>
      <c r="M98" s="338">
        <v>115.837289</v>
      </c>
      <c r="N98" s="339"/>
      <c r="O98" s="43"/>
      <c r="P98" s="73"/>
      <c r="Q98" s="70"/>
      <c r="R98" s="70"/>
      <c r="S98" s="70"/>
      <c r="T98" s="70"/>
      <c r="U98" s="70"/>
      <c r="V98" s="70"/>
      <c r="W98" s="70"/>
      <c r="X98" s="70"/>
      <c r="Y98" s="74"/>
      <c r="Z98" s="35"/>
      <c r="AA98" s="73"/>
      <c r="AB98" s="35"/>
      <c r="AC98" s="35"/>
    </row>
    <row r="99" spans="2:29" s="36" customFormat="1" ht="30" customHeight="1">
      <c r="B99" s="444"/>
      <c r="C99" s="183" t="s">
        <v>283</v>
      </c>
      <c r="D99" s="320"/>
      <c r="E99" s="320"/>
      <c r="F99" s="320"/>
      <c r="G99" s="320">
        <v>9.0968839999999993</v>
      </c>
      <c r="H99" s="320"/>
      <c r="I99" s="320"/>
      <c r="J99" s="320"/>
      <c r="K99" s="320">
        <v>92.761307000000002</v>
      </c>
      <c r="L99" s="320"/>
      <c r="M99" s="338">
        <v>101.85819100000001</v>
      </c>
      <c r="N99" s="339"/>
      <c r="O99" s="43"/>
      <c r="P99" s="73"/>
      <c r="Q99" s="73"/>
      <c r="R99" s="73"/>
      <c r="S99" s="73"/>
      <c r="T99" s="73"/>
      <c r="U99" s="73"/>
      <c r="V99" s="73"/>
      <c r="W99" s="73"/>
      <c r="X99" s="73"/>
      <c r="Y99" s="73"/>
      <c r="Z99" s="35"/>
      <c r="AA99" s="73"/>
      <c r="AB99" s="35"/>
      <c r="AC99" s="35"/>
    </row>
    <row r="100" spans="2:29" s="36" customFormat="1" ht="17.100000000000001" customHeight="1">
      <c r="B100" s="444"/>
      <c r="C100" s="198" t="s">
        <v>279</v>
      </c>
      <c r="D100" s="320"/>
      <c r="E100" s="320"/>
      <c r="F100" s="320"/>
      <c r="G100" s="320"/>
      <c r="H100" s="320"/>
      <c r="I100" s="320"/>
      <c r="J100" s="320"/>
      <c r="K100" s="320"/>
      <c r="L100" s="320"/>
      <c r="M100" s="338">
        <v>0</v>
      </c>
      <c r="N100" s="339"/>
      <c r="O100" s="43"/>
      <c r="P100" s="73"/>
      <c r="Q100" s="70"/>
      <c r="R100" s="70"/>
      <c r="S100" s="70"/>
      <c r="T100" s="70"/>
      <c r="U100" s="70"/>
      <c r="V100" s="70"/>
      <c r="W100" s="70"/>
      <c r="X100" s="70"/>
      <c r="Y100" s="74"/>
      <c r="Z100" s="35"/>
      <c r="AA100" s="73"/>
      <c r="AB100" s="35"/>
      <c r="AC100" s="35"/>
    </row>
    <row r="101" spans="2:29" s="36" customFormat="1" ht="17.100000000000001" customHeight="1">
      <c r="B101" s="444"/>
      <c r="C101" s="198" t="s">
        <v>280</v>
      </c>
      <c r="D101" s="320"/>
      <c r="E101" s="320"/>
      <c r="F101" s="320"/>
      <c r="G101" s="320">
        <v>9.0968839999999993</v>
      </c>
      <c r="H101" s="320"/>
      <c r="I101" s="320"/>
      <c r="J101" s="320"/>
      <c r="K101" s="320">
        <v>92.761307000000002</v>
      </c>
      <c r="L101" s="320"/>
      <c r="M101" s="338">
        <v>101.85819100000001</v>
      </c>
      <c r="N101" s="339"/>
      <c r="O101" s="43"/>
      <c r="P101" s="73"/>
      <c r="Q101" s="70"/>
      <c r="R101" s="70"/>
      <c r="S101" s="70"/>
      <c r="T101" s="70"/>
      <c r="U101" s="70"/>
      <c r="V101" s="70"/>
      <c r="W101" s="70"/>
      <c r="X101" s="70"/>
      <c r="Y101" s="74"/>
      <c r="Z101" s="35"/>
      <c r="AA101" s="73"/>
      <c r="AB101" s="35"/>
      <c r="AC101" s="35"/>
    </row>
    <row r="102" spans="2:29" s="40" customFormat="1" ht="30" customHeight="1">
      <c r="B102" s="446"/>
      <c r="C102" s="447" t="s">
        <v>285</v>
      </c>
      <c r="D102" s="324"/>
      <c r="E102" s="324"/>
      <c r="F102" s="324"/>
      <c r="G102" s="320">
        <v>9.0968839999999993</v>
      </c>
      <c r="H102" s="320"/>
      <c r="I102" s="320"/>
      <c r="J102" s="324"/>
      <c r="K102" s="320">
        <v>92.761307000000002</v>
      </c>
      <c r="L102" s="320"/>
      <c r="M102" s="338">
        <v>101.85819100000001</v>
      </c>
      <c r="N102" s="340"/>
      <c r="O102" s="95"/>
      <c r="P102" s="75"/>
      <c r="Q102" s="75"/>
      <c r="R102" s="75"/>
      <c r="S102" s="75"/>
      <c r="T102" s="75"/>
      <c r="U102" s="75"/>
      <c r="V102" s="75"/>
      <c r="W102" s="75"/>
      <c r="X102" s="75"/>
      <c r="Y102" s="75"/>
      <c r="Z102" s="39"/>
      <c r="AA102" s="75"/>
      <c r="AB102" s="39"/>
      <c r="AC102" s="39"/>
    </row>
    <row r="103" spans="2:29" s="36" customFormat="1" ht="17.100000000000001" customHeight="1">
      <c r="B103" s="445"/>
      <c r="C103" s="198" t="s">
        <v>286</v>
      </c>
      <c r="D103" s="320"/>
      <c r="E103" s="320"/>
      <c r="F103" s="320"/>
      <c r="G103" s="320"/>
      <c r="H103" s="320"/>
      <c r="I103" s="320"/>
      <c r="J103" s="320"/>
      <c r="K103" s="320"/>
      <c r="L103" s="320"/>
      <c r="M103" s="338">
        <v>0</v>
      </c>
      <c r="N103" s="339"/>
      <c r="O103" s="43"/>
      <c r="P103" s="73"/>
      <c r="Q103" s="70"/>
      <c r="R103" s="70"/>
      <c r="S103" s="70"/>
      <c r="T103" s="70"/>
      <c r="U103" s="70"/>
      <c r="V103" s="70"/>
      <c r="W103" s="70"/>
      <c r="X103" s="70"/>
      <c r="Y103" s="74"/>
      <c r="Z103" s="35"/>
      <c r="AA103" s="73"/>
      <c r="AB103" s="35"/>
      <c r="AC103" s="35"/>
    </row>
    <row r="104" spans="2:29" s="36" customFormat="1" ht="17.100000000000001" customHeight="1">
      <c r="B104" s="445"/>
      <c r="C104" s="198" t="s">
        <v>287</v>
      </c>
      <c r="D104" s="320"/>
      <c r="E104" s="320"/>
      <c r="F104" s="320"/>
      <c r="G104" s="320"/>
      <c r="H104" s="320"/>
      <c r="I104" s="320"/>
      <c r="J104" s="320"/>
      <c r="K104" s="320"/>
      <c r="L104" s="320"/>
      <c r="M104" s="338">
        <v>0</v>
      </c>
      <c r="N104" s="339"/>
      <c r="O104" s="43"/>
      <c r="P104" s="73"/>
      <c r="Q104" s="70"/>
      <c r="R104" s="70"/>
      <c r="S104" s="70"/>
      <c r="T104" s="70"/>
      <c r="U104" s="70"/>
      <c r="V104" s="70"/>
      <c r="W104" s="70"/>
      <c r="X104" s="70"/>
      <c r="Y104" s="74"/>
      <c r="Z104" s="35"/>
      <c r="AA104" s="73"/>
      <c r="AB104" s="35"/>
      <c r="AC104" s="35"/>
    </row>
    <row r="105" spans="2:29" s="36" customFormat="1" ht="17.100000000000001" customHeight="1">
      <c r="B105" s="445"/>
      <c r="C105" s="198" t="s">
        <v>288</v>
      </c>
      <c r="D105" s="320"/>
      <c r="E105" s="320"/>
      <c r="F105" s="320"/>
      <c r="G105" s="320"/>
      <c r="H105" s="320"/>
      <c r="I105" s="320"/>
      <c r="J105" s="320"/>
      <c r="K105" s="320"/>
      <c r="L105" s="320"/>
      <c r="M105" s="338">
        <v>0</v>
      </c>
      <c r="N105" s="339"/>
      <c r="O105" s="43"/>
      <c r="P105" s="73"/>
      <c r="Q105" s="70"/>
      <c r="R105" s="70"/>
      <c r="S105" s="70"/>
      <c r="T105" s="70"/>
      <c r="U105" s="70"/>
      <c r="V105" s="70"/>
      <c r="W105" s="70"/>
      <c r="X105" s="70"/>
      <c r="Y105" s="74"/>
      <c r="Z105" s="35"/>
      <c r="AA105" s="73"/>
      <c r="AB105" s="35"/>
      <c r="AC105" s="35"/>
    </row>
    <row r="106" spans="2:29" s="36" customFormat="1" ht="17.100000000000001" customHeight="1">
      <c r="B106" s="445"/>
      <c r="C106" s="451" t="s">
        <v>290</v>
      </c>
      <c r="D106" s="320"/>
      <c r="E106" s="320"/>
      <c r="F106" s="320"/>
      <c r="G106" s="320"/>
      <c r="H106" s="320"/>
      <c r="I106" s="320"/>
      <c r="J106" s="320"/>
      <c r="K106" s="320"/>
      <c r="L106" s="320"/>
      <c r="M106" s="338">
        <v>0</v>
      </c>
      <c r="N106" s="339"/>
      <c r="O106" s="43"/>
      <c r="P106" s="73"/>
      <c r="Q106" s="70"/>
      <c r="R106" s="70"/>
      <c r="S106" s="70"/>
      <c r="T106" s="70"/>
      <c r="U106" s="70"/>
      <c r="V106" s="70"/>
      <c r="W106" s="70"/>
      <c r="X106" s="70"/>
      <c r="Y106" s="74"/>
      <c r="Z106" s="35"/>
      <c r="AA106" s="73"/>
      <c r="AB106" s="35"/>
      <c r="AC106" s="35"/>
    </row>
    <row r="107" spans="2:29" s="40" customFormat="1" ht="17.100000000000001" customHeight="1">
      <c r="B107" s="446"/>
      <c r="C107" s="448" t="s">
        <v>289</v>
      </c>
      <c r="D107" s="324"/>
      <c r="E107" s="324"/>
      <c r="F107" s="324"/>
      <c r="G107" s="320"/>
      <c r="H107" s="320"/>
      <c r="I107" s="320"/>
      <c r="J107" s="324"/>
      <c r="K107" s="320"/>
      <c r="L107" s="320"/>
      <c r="M107" s="323">
        <v>0</v>
      </c>
      <c r="N107" s="340"/>
      <c r="O107" s="95"/>
      <c r="P107" s="75"/>
      <c r="Q107" s="71"/>
      <c r="R107" s="71"/>
      <c r="S107" s="71"/>
      <c r="T107" s="71"/>
      <c r="U107" s="71"/>
      <c r="V107" s="71"/>
      <c r="W107" s="71"/>
      <c r="X107" s="71"/>
      <c r="Y107" s="76"/>
      <c r="Z107" s="39"/>
      <c r="AA107" s="75"/>
      <c r="AB107" s="39"/>
      <c r="AC107" s="39"/>
    </row>
    <row r="108" spans="2:29" s="40" customFormat="1" ht="24.95" customHeight="1">
      <c r="B108" s="446"/>
      <c r="C108" s="195" t="s">
        <v>291</v>
      </c>
      <c r="D108" s="324"/>
      <c r="E108" s="324"/>
      <c r="F108" s="324"/>
      <c r="G108" s="320">
        <v>8.7002729999999993</v>
      </c>
      <c r="H108" s="320"/>
      <c r="I108" s="320">
        <v>0.18490300000000001</v>
      </c>
      <c r="J108" s="324"/>
      <c r="K108" s="320">
        <v>75.009134000000003</v>
      </c>
      <c r="L108" s="320">
        <v>4.6818200000000001</v>
      </c>
      <c r="M108" s="323">
        <v>88.576130000000006</v>
      </c>
      <c r="N108" s="340"/>
      <c r="O108" s="95"/>
      <c r="P108" s="75"/>
      <c r="Q108" s="75"/>
      <c r="R108" s="75"/>
      <c r="S108" s="75"/>
      <c r="T108" s="75"/>
      <c r="U108" s="75"/>
      <c r="V108" s="75"/>
      <c r="W108" s="75"/>
      <c r="X108" s="75"/>
      <c r="Y108" s="75"/>
      <c r="Z108" s="39"/>
      <c r="AA108" s="75"/>
      <c r="AB108" s="39"/>
      <c r="AC108" s="39"/>
    </row>
    <row r="109" spans="2:29" s="88" customFormat="1" ht="17.100000000000001" customHeight="1">
      <c r="B109" s="316"/>
      <c r="C109" s="198" t="s">
        <v>279</v>
      </c>
      <c r="D109" s="326"/>
      <c r="E109" s="326"/>
      <c r="F109" s="326"/>
      <c r="G109" s="320">
        <v>8.7002729999999993</v>
      </c>
      <c r="H109" s="320"/>
      <c r="I109" s="320">
        <v>0.18490300000000001</v>
      </c>
      <c r="J109" s="326"/>
      <c r="K109" s="320">
        <v>75.009134000000003</v>
      </c>
      <c r="L109" s="320">
        <v>4.6818200000000001</v>
      </c>
      <c r="M109" s="338">
        <v>88.576130000000006</v>
      </c>
      <c r="N109" s="341"/>
      <c r="O109" s="83"/>
      <c r="P109" s="84"/>
      <c r="Q109" s="85"/>
      <c r="R109" s="85"/>
      <c r="S109" s="85"/>
      <c r="T109" s="85"/>
      <c r="U109" s="85"/>
      <c r="V109" s="85"/>
      <c r="W109" s="85"/>
      <c r="X109" s="85"/>
      <c r="Y109" s="86"/>
      <c r="Z109" s="87"/>
      <c r="AA109" s="73"/>
      <c r="AB109" s="87"/>
      <c r="AC109" s="87"/>
    </row>
    <row r="110" spans="2:29" s="36" customFormat="1" ht="17.100000000000001" customHeight="1">
      <c r="B110" s="445"/>
      <c r="C110" s="198" t="s">
        <v>280</v>
      </c>
      <c r="D110" s="320"/>
      <c r="E110" s="320"/>
      <c r="F110" s="320"/>
      <c r="G110" s="320"/>
      <c r="H110" s="320"/>
      <c r="I110" s="320"/>
      <c r="J110" s="320"/>
      <c r="K110" s="320"/>
      <c r="L110" s="320"/>
      <c r="M110" s="338">
        <v>0</v>
      </c>
      <c r="N110" s="339"/>
      <c r="O110" s="43"/>
      <c r="P110" s="73"/>
      <c r="Q110" s="70"/>
      <c r="R110" s="70"/>
      <c r="S110" s="70"/>
      <c r="T110" s="70"/>
      <c r="U110" s="70"/>
      <c r="V110" s="70"/>
      <c r="W110" s="70"/>
      <c r="X110" s="70"/>
      <c r="Y110" s="74"/>
      <c r="Z110" s="35"/>
      <c r="AA110" s="73"/>
      <c r="AB110" s="35"/>
      <c r="AC110" s="35"/>
    </row>
    <row r="111" spans="2:29" s="40" customFormat="1" ht="30" customHeight="1">
      <c r="B111" s="449"/>
      <c r="C111" s="195" t="s">
        <v>292</v>
      </c>
      <c r="D111" s="325">
        <v>0</v>
      </c>
      <c r="E111" s="325">
        <v>0</v>
      </c>
      <c r="F111" s="325">
        <v>0</v>
      </c>
      <c r="G111" s="325">
        <v>43.547151999999997</v>
      </c>
      <c r="H111" s="325">
        <v>2.2959999999999999E-3</v>
      </c>
      <c r="I111" s="325">
        <v>0.18490300000000001</v>
      </c>
      <c r="J111" s="325">
        <v>0</v>
      </c>
      <c r="K111" s="325">
        <v>312.15303400000005</v>
      </c>
      <c r="L111" s="325">
        <v>9.3020870000000002</v>
      </c>
      <c r="M111" s="323">
        <v>365.18947200000002</v>
      </c>
      <c r="N111" s="340"/>
      <c r="O111" s="95"/>
      <c r="P111" s="75"/>
      <c r="Q111" s="75"/>
      <c r="R111" s="75"/>
      <c r="S111" s="75"/>
      <c r="T111" s="75"/>
      <c r="U111" s="75"/>
      <c r="V111" s="75"/>
      <c r="W111" s="75"/>
      <c r="X111" s="75"/>
      <c r="Y111" s="75"/>
      <c r="Z111" s="39"/>
      <c r="AA111" s="75"/>
      <c r="AB111" s="39"/>
      <c r="AC111" s="39"/>
    </row>
    <row r="112" spans="2:29" s="88" customFormat="1" ht="17.100000000000001" customHeight="1">
      <c r="B112" s="316"/>
      <c r="C112" s="317" t="s">
        <v>281</v>
      </c>
      <c r="D112" s="326"/>
      <c r="E112" s="326"/>
      <c r="F112" s="326"/>
      <c r="G112" s="326"/>
      <c r="H112" s="326"/>
      <c r="I112" s="326"/>
      <c r="J112" s="326"/>
      <c r="K112" s="326">
        <v>32.341999999999999</v>
      </c>
      <c r="L112" s="326"/>
      <c r="M112" s="342">
        <v>32.341999999999999</v>
      </c>
      <c r="N112" s="341"/>
      <c r="O112" s="83"/>
      <c r="P112" s="84"/>
      <c r="Q112" s="84"/>
      <c r="R112" s="84"/>
      <c r="S112" s="84"/>
      <c r="T112" s="84"/>
      <c r="U112" s="84"/>
      <c r="V112" s="84"/>
      <c r="W112" s="84"/>
      <c r="X112" s="84"/>
      <c r="Y112" s="84"/>
      <c r="Z112" s="87"/>
      <c r="AA112" s="84"/>
      <c r="AB112" s="87"/>
      <c r="AC112" s="87"/>
    </row>
    <row r="113" spans="2:29" s="88" customFormat="1" ht="17.100000000000001" customHeight="1">
      <c r="B113" s="318"/>
      <c r="C113" s="319" t="s">
        <v>282</v>
      </c>
      <c r="D113" s="328"/>
      <c r="E113" s="328"/>
      <c r="F113" s="328"/>
      <c r="G113" s="328"/>
      <c r="H113" s="328"/>
      <c r="I113" s="328"/>
      <c r="J113" s="328"/>
      <c r="K113" s="328">
        <v>30.219000000000001</v>
      </c>
      <c r="L113" s="328"/>
      <c r="M113" s="342">
        <v>30.219000000000001</v>
      </c>
      <c r="N113" s="341"/>
      <c r="O113" s="83"/>
      <c r="P113" s="84"/>
      <c r="Q113" s="84"/>
      <c r="R113" s="84"/>
      <c r="S113" s="84"/>
      <c r="T113" s="84"/>
      <c r="U113" s="84"/>
      <c r="V113" s="84"/>
      <c r="W113" s="84"/>
      <c r="X113" s="84"/>
      <c r="Y113" s="84"/>
      <c r="Z113" s="87"/>
      <c r="AA113" s="84"/>
      <c r="AB113" s="87"/>
      <c r="AC113" s="87"/>
    </row>
    <row r="114" spans="2:29" s="40" customFormat="1" ht="30" customHeight="1">
      <c r="B114" s="450"/>
      <c r="C114" s="202" t="s">
        <v>294</v>
      </c>
      <c r="D114" s="333"/>
      <c r="E114" s="333"/>
      <c r="F114" s="333"/>
      <c r="G114" s="333"/>
      <c r="H114" s="333"/>
      <c r="I114" s="333"/>
      <c r="J114" s="333"/>
      <c r="K114" s="333"/>
      <c r="L114" s="333"/>
      <c r="M114" s="334"/>
      <c r="N114" s="345"/>
      <c r="O114" s="49"/>
      <c r="P114" s="75"/>
      <c r="Q114" s="71"/>
      <c r="R114" s="71"/>
      <c r="S114" s="71"/>
      <c r="T114" s="71"/>
      <c r="U114" s="71"/>
      <c r="V114" s="71"/>
      <c r="W114" s="71"/>
      <c r="X114" s="71"/>
      <c r="Y114" s="76"/>
      <c r="Z114" s="39"/>
      <c r="AA114" s="79"/>
      <c r="AB114" s="39"/>
      <c r="AC114" s="39"/>
    </row>
    <row r="115" spans="2:29" s="36" customFormat="1" ht="17.100000000000001" customHeight="1">
      <c r="B115" s="444"/>
      <c r="C115" s="183" t="str">
        <f>C10</f>
        <v>с респондентами</v>
      </c>
      <c r="D115" s="320"/>
      <c r="E115" s="320"/>
      <c r="F115" s="326"/>
      <c r="G115" s="326">
        <v>16.500717000000002</v>
      </c>
      <c r="H115" s="320"/>
      <c r="I115" s="320"/>
      <c r="J115" s="320"/>
      <c r="K115" s="320">
        <v>232.795534</v>
      </c>
      <c r="L115" s="326"/>
      <c r="M115" s="338">
        <v>249.29625100000001</v>
      </c>
      <c r="N115" s="339"/>
      <c r="O115" s="43"/>
      <c r="P115" s="73"/>
      <c r="Q115" s="73"/>
      <c r="R115" s="73"/>
      <c r="S115" s="73"/>
      <c r="T115" s="73"/>
      <c r="U115" s="73"/>
      <c r="V115" s="73"/>
      <c r="W115" s="73"/>
      <c r="X115" s="73"/>
      <c r="Y115" s="73"/>
      <c r="Z115" s="35"/>
      <c r="AA115" s="73"/>
      <c r="AB115" s="35"/>
      <c r="AC115" s="35"/>
    </row>
    <row r="116" spans="2:29" s="36" customFormat="1" ht="17.100000000000001" customHeight="1">
      <c r="B116" s="445"/>
      <c r="C116" s="198" t="s">
        <v>279</v>
      </c>
      <c r="D116" s="320"/>
      <c r="E116" s="320"/>
      <c r="F116" s="326"/>
      <c r="G116" s="320">
        <v>9.1178620000000006</v>
      </c>
      <c r="H116" s="320"/>
      <c r="I116" s="320"/>
      <c r="J116" s="320"/>
      <c r="K116" s="320">
        <v>49.8</v>
      </c>
      <c r="L116" s="326"/>
      <c r="M116" s="338">
        <v>58.917862</v>
      </c>
      <c r="N116" s="339"/>
      <c r="O116" s="43"/>
      <c r="P116" s="73"/>
      <c r="Q116" s="70"/>
      <c r="R116" s="70"/>
      <c r="S116" s="70"/>
      <c r="T116" s="70"/>
      <c r="U116" s="70"/>
      <c r="V116" s="70"/>
      <c r="W116" s="70"/>
      <c r="X116" s="70"/>
      <c r="Y116" s="74"/>
      <c r="Z116" s="35"/>
      <c r="AA116" s="73"/>
      <c r="AB116" s="35"/>
      <c r="AC116" s="35"/>
    </row>
    <row r="117" spans="2:29" s="36" customFormat="1" ht="17.100000000000001" customHeight="1">
      <c r="B117" s="445"/>
      <c r="C117" s="198" t="s">
        <v>280</v>
      </c>
      <c r="D117" s="320"/>
      <c r="E117" s="320"/>
      <c r="F117" s="326"/>
      <c r="G117" s="326">
        <v>7.3828550000000002</v>
      </c>
      <c r="H117" s="320"/>
      <c r="I117" s="320"/>
      <c r="J117" s="320"/>
      <c r="K117" s="320">
        <v>182.99553399999999</v>
      </c>
      <c r="L117" s="326"/>
      <c r="M117" s="338">
        <v>190.378389</v>
      </c>
      <c r="N117" s="339"/>
      <c r="O117" s="43"/>
      <c r="P117" s="73"/>
      <c r="Q117" s="70"/>
      <c r="R117" s="70"/>
      <c r="S117" s="70"/>
      <c r="T117" s="70"/>
      <c r="U117" s="70"/>
      <c r="V117" s="70"/>
      <c r="W117" s="70"/>
      <c r="X117" s="70"/>
      <c r="Y117" s="74"/>
      <c r="Z117" s="35"/>
      <c r="AA117" s="73"/>
      <c r="AB117" s="35"/>
      <c r="AC117" s="35"/>
    </row>
    <row r="118" spans="2:29" s="36" customFormat="1" ht="30" customHeight="1">
      <c r="B118" s="444"/>
      <c r="C118" s="183" t="s">
        <v>283</v>
      </c>
      <c r="D118" s="320"/>
      <c r="E118" s="320"/>
      <c r="F118" s="326"/>
      <c r="G118" s="326">
        <v>2.0497000000000001E-2</v>
      </c>
      <c r="H118" s="320"/>
      <c r="I118" s="320"/>
      <c r="J118" s="320"/>
      <c r="K118" s="320">
        <v>69.636886000000004</v>
      </c>
      <c r="L118" s="326"/>
      <c r="M118" s="338">
        <v>69.65738300000001</v>
      </c>
      <c r="N118" s="339"/>
      <c r="O118" s="43"/>
      <c r="P118" s="73"/>
      <c r="Q118" s="73"/>
      <c r="R118" s="73"/>
      <c r="S118" s="73"/>
      <c r="T118" s="73"/>
      <c r="U118" s="73"/>
      <c r="V118" s="73"/>
      <c r="W118" s="73"/>
      <c r="X118" s="73"/>
      <c r="Y118" s="73"/>
      <c r="Z118" s="35"/>
      <c r="AA118" s="73"/>
      <c r="AB118" s="35"/>
      <c r="AC118" s="35"/>
    </row>
    <row r="119" spans="2:29" s="36" customFormat="1" ht="17.100000000000001" customHeight="1">
      <c r="B119" s="444"/>
      <c r="C119" s="198" t="s">
        <v>279</v>
      </c>
      <c r="D119" s="320"/>
      <c r="E119" s="320"/>
      <c r="F119" s="326"/>
      <c r="G119" s="326"/>
      <c r="H119" s="320"/>
      <c r="I119" s="320"/>
      <c r="J119" s="320"/>
      <c r="K119" s="320">
        <v>14.636886000000001</v>
      </c>
      <c r="L119" s="326"/>
      <c r="M119" s="338">
        <v>14.636886000000001</v>
      </c>
      <c r="N119" s="339"/>
      <c r="O119" s="43"/>
      <c r="P119" s="73"/>
      <c r="Q119" s="70"/>
      <c r="R119" s="70"/>
      <c r="S119" s="70"/>
      <c r="T119" s="70"/>
      <c r="U119" s="70"/>
      <c r="V119" s="70"/>
      <c r="W119" s="70"/>
      <c r="X119" s="70"/>
      <c r="Y119" s="74"/>
      <c r="Z119" s="35"/>
      <c r="AA119" s="73"/>
      <c r="AB119" s="35"/>
      <c r="AC119" s="35"/>
    </row>
    <row r="120" spans="2:29" s="36" customFormat="1" ht="17.100000000000001" customHeight="1">
      <c r="B120" s="444"/>
      <c r="C120" s="198" t="s">
        <v>280</v>
      </c>
      <c r="D120" s="320"/>
      <c r="E120" s="320"/>
      <c r="F120" s="326"/>
      <c r="G120" s="326">
        <v>2.0497000000000001E-2</v>
      </c>
      <c r="H120" s="320"/>
      <c r="I120" s="320"/>
      <c r="J120" s="320"/>
      <c r="K120" s="320">
        <v>55</v>
      </c>
      <c r="L120" s="326"/>
      <c r="M120" s="338">
        <v>55.020496999999999</v>
      </c>
      <c r="N120" s="339"/>
      <c r="O120" s="43"/>
      <c r="P120" s="73"/>
      <c r="Q120" s="70"/>
      <c r="R120" s="70"/>
      <c r="S120" s="70"/>
      <c r="T120" s="70"/>
      <c r="U120" s="70"/>
      <c r="V120" s="70"/>
      <c r="W120" s="70"/>
      <c r="X120" s="70"/>
      <c r="Y120" s="74"/>
      <c r="Z120" s="35"/>
      <c r="AA120" s="73"/>
      <c r="AB120" s="35"/>
      <c r="AC120" s="35"/>
    </row>
    <row r="121" spans="2:29" s="40" customFormat="1" ht="30" customHeight="1">
      <c r="B121" s="446"/>
      <c r="C121" s="447" t="s">
        <v>285</v>
      </c>
      <c r="D121" s="324"/>
      <c r="E121" s="324"/>
      <c r="F121" s="326"/>
      <c r="G121" s="326">
        <v>2.0497000000000001E-2</v>
      </c>
      <c r="H121" s="324"/>
      <c r="I121" s="324"/>
      <c r="J121" s="324"/>
      <c r="K121" s="320">
        <v>67.677165000000002</v>
      </c>
      <c r="L121" s="326"/>
      <c r="M121" s="338">
        <v>67.697662000000008</v>
      </c>
      <c r="N121" s="340"/>
      <c r="O121" s="95"/>
      <c r="P121" s="75"/>
      <c r="Q121" s="75"/>
      <c r="R121" s="75"/>
      <c r="S121" s="75"/>
      <c r="T121" s="75"/>
      <c r="U121" s="75"/>
      <c r="V121" s="75"/>
      <c r="W121" s="75"/>
      <c r="X121" s="75"/>
      <c r="Y121" s="75"/>
      <c r="Z121" s="39"/>
      <c r="AA121" s="75"/>
      <c r="AB121" s="39"/>
      <c r="AC121" s="39"/>
    </row>
    <row r="122" spans="2:29" s="36" customFormat="1" ht="17.100000000000001" customHeight="1">
      <c r="B122" s="445"/>
      <c r="C122" s="198" t="s">
        <v>286</v>
      </c>
      <c r="D122" s="320"/>
      <c r="E122" s="320"/>
      <c r="F122" s="326"/>
      <c r="G122" s="326"/>
      <c r="H122" s="320"/>
      <c r="I122" s="320"/>
      <c r="J122" s="320"/>
      <c r="K122" s="320">
        <v>1.959721</v>
      </c>
      <c r="L122" s="326"/>
      <c r="M122" s="338">
        <v>1.959721</v>
      </c>
      <c r="N122" s="339"/>
      <c r="O122" s="43"/>
      <c r="P122" s="73"/>
      <c r="Q122" s="70"/>
      <c r="R122" s="70"/>
      <c r="S122" s="70"/>
      <c r="T122" s="70"/>
      <c r="U122" s="70"/>
      <c r="V122" s="70"/>
      <c r="W122" s="70"/>
      <c r="X122" s="70"/>
      <c r="Y122" s="74"/>
      <c r="Z122" s="35"/>
      <c r="AA122" s="73"/>
      <c r="AB122" s="35"/>
      <c r="AC122" s="35"/>
    </row>
    <row r="123" spans="2:29" s="36" customFormat="1" ht="17.100000000000001" customHeight="1">
      <c r="B123" s="445"/>
      <c r="C123" s="198" t="s">
        <v>287</v>
      </c>
      <c r="D123" s="320"/>
      <c r="E123" s="320"/>
      <c r="F123" s="320"/>
      <c r="G123" s="320"/>
      <c r="H123" s="320"/>
      <c r="I123" s="320"/>
      <c r="J123" s="320"/>
      <c r="K123" s="320"/>
      <c r="L123" s="320"/>
      <c r="M123" s="338">
        <v>0</v>
      </c>
      <c r="N123" s="339"/>
      <c r="O123" s="43"/>
      <c r="P123" s="73"/>
      <c r="Q123" s="70"/>
      <c r="R123" s="70"/>
      <c r="S123" s="70"/>
      <c r="T123" s="70"/>
      <c r="U123" s="70"/>
      <c r="V123" s="70"/>
      <c r="W123" s="70"/>
      <c r="X123" s="70"/>
      <c r="Y123" s="74"/>
      <c r="Z123" s="35"/>
      <c r="AA123" s="73"/>
      <c r="AB123" s="35"/>
      <c r="AC123" s="35"/>
    </row>
    <row r="124" spans="2:29" s="36" customFormat="1" ht="17.100000000000001" customHeight="1">
      <c r="B124" s="445"/>
      <c r="C124" s="198" t="s">
        <v>288</v>
      </c>
      <c r="D124" s="320"/>
      <c r="E124" s="320"/>
      <c r="F124" s="320"/>
      <c r="G124" s="320"/>
      <c r="H124" s="320"/>
      <c r="I124" s="320"/>
      <c r="J124" s="320"/>
      <c r="K124" s="320"/>
      <c r="L124" s="320"/>
      <c r="M124" s="338">
        <v>0</v>
      </c>
      <c r="N124" s="339"/>
      <c r="O124" s="43"/>
      <c r="P124" s="73"/>
      <c r="Q124" s="70"/>
      <c r="R124" s="70"/>
      <c r="S124" s="70"/>
      <c r="T124" s="70"/>
      <c r="U124" s="70"/>
      <c r="V124" s="70"/>
      <c r="W124" s="70"/>
      <c r="X124" s="70"/>
      <c r="Y124" s="74"/>
      <c r="Z124" s="35"/>
      <c r="AA124" s="73"/>
      <c r="AB124" s="35"/>
      <c r="AC124" s="35"/>
    </row>
    <row r="125" spans="2:29" s="36" customFormat="1" ht="17.100000000000001" customHeight="1">
      <c r="B125" s="445"/>
      <c r="C125" s="451" t="s">
        <v>290</v>
      </c>
      <c r="D125" s="320"/>
      <c r="E125" s="320"/>
      <c r="F125" s="320"/>
      <c r="G125" s="320"/>
      <c r="H125" s="320"/>
      <c r="I125" s="320"/>
      <c r="J125" s="320"/>
      <c r="K125" s="320"/>
      <c r="L125" s="320"/>
      <c r="M125" s="338">
        <v>0</v>
      </c>
      <c r="N125" s="339"/>
      <c r="O125" s="43"/>
      <c r="P125" s="73"/>
      <c r="Q125" s="70"/>
      <c r="R125" s="70"/>
      <c r="S125" s="70"/>
      <c r="T125" s="70"/>
      <c r="U125" s="70"/>
      <c r="V125" s="70"/>
      <c r="W125" s="70"/>
      <c r="X125" s="70"/>
      <c r="Y125" s="74"/>
      <c r="Z125" s="35"/>
      <c r="AA125" s="73"/>
      <c r="AB125" s="35"/>
      <c r="AC125" s="35"/>
    </row>
    <row r="126" spans="2:29" s="40" customFormat="1" ht="17.100000000000001" customHeight="1">
      <c r="B126" s="446"/>
      <c r="C126" s="448" t="s">
        <v>289</v>
      </c>
      <c r="D126" s="324"/>
      <c r="E126" s="324"/>
      <c r="F126" s="320"/>
      <c r="G126" s="320"/>
      <c r="H126" s="324"/>
      <c r="I126" s="324"/>
      <c r="J126" s="324"/>
      <c r="K126" s="320"/>
      <c r="L126" s="320"/>
      <c r="M126" s="323">
        <v>0</v>
      </c>
      <c r="N126" s="340"/>
      <c r="O126" s="95"/>
      <c r="P126" s="75"/>
      <c r="Q126" s="71"/>
      <c r="R126" s="71"/>
      <c r="S126" s="71"/>
      <c r="T126" s="71"/>
      <c r="U126" s="71"/>
      <c r="V126" s="71"/>
      <c r="W126" s="71"/>
      <c r="X126" s="71"/>
      <c r="Y126" s="76"/>
      <c r="Z126" s="39"/>
      <c r="AA126" s="75"/>
      <c r="AB126" s="39"/>
      <c r="AC126" s="39"/>
    </row>
    <row r="127" spans="2:29" s="40" customFormat="1" ht="24.95" customHeight="1">
      <c r="B127" s="446"/>
      <c r="C127" s="195" t="s">
        <v>291</v>
      </c>
      <c r="D127" s="324"/>
      <c r="E127" s="324"/>
      <c r="F127" s="320">
        <v>2543.1207570000001</v>
      </c>
      <c r="G127" s="555">
        <v>81.073087999999998</v>
      </c>
      <c r="H127" s="324">
        <v>2.2959999999999999E-3</v>
      </c>
      <c r="I127" s="324"/>
      <c r="J127" s="324"/>
      <c r="K127" s="320">
        <v>236.56016099999999</v>
      </c>
      <c r="L127" s="320">
        <v>1.0612250000000001</v>
      </c>
      <c r="M127" s="323">
        <v>2861.8175270000002</v>
      </c>
      <c r="N127" s="340"/>
      <c r="O127" s="95"/>
      <c r="P127" s="75"/>
      <c r="Q127" s="75"/>
      <c r="R127" s="75"/>
      <c r="S127" s="75"/>
      <c r="T127" s="75"/>
      <c r="U127" s="75"/>
      <c r="V127" s="75"/>
      <c r="W127" s="75"/>
      <c r="X127" s="75"/>
      <c r="Y127" s="75"/>
      <c r="Z127" s="39"/>
      <c r="AA127" s="75"/>
      <c r="AB127" s="39"/>
      <c r="AC127" s="39"/>
    </row>
    <row r="128" spans="2:29" s="88" customFormat="1" ht="17.100000000000001" customHeight="1">
      <c r="B128" s="316"/>
      <c r="C128" s="198" t="s">
        <v>279</v>
      </c>
      <c r="D128" s="326"/>
      <c r="E128" s="326"/>
      <c r="F128" s="320">
        <v>2543.1207570000001</v>
      </c>
      <c r="G128" s="555">
        <v>81.073087999999998</v>
      </c>
      <c r="H128" s="326">
        <v>2.2959999999999999E-3</v>
      </c>
      <c r="I128" s="326"/>
      <c r="J128" s="326"/>
      <c r="K128" s="320">
        <v>231.24157</v>
      </c>
      <c r="L128" s="320">
        <v>1.0612250000000001</v>
      </c>
      <c r="M128" s="338">
        <v>2856.4989360000004</v>
      </c>
      <c r="N128" s="341"/>
      <c r="O128" s="83"/>
      <c r="P128" s="84"/>
      <c r="Q128" s="85"/>
      <c r="R128" s="85"/>
      <c r="S128" s="85"/>
      <c r="T128" s="85"/>
      <c r="U128" s="85"/>
      <c r="V128" s="85"/>
      <c r="W128" s="85"/>
      <c r="X128" s="85"/>
      <c r="Y128" s="86"/>
      <c r="Z128" s="87"/>
      <c r="AA128" s="73"/>
      <c r="AB128" s="87"/>
      <c r="AC128" s="87"/>
    </row>
    <row r="129" spans="2:29" s="36" customFormat="1" ht="17.100000000000001" customHeight="1">
      <c r="B129" s="445"/>
      <c r="C129" s="198" t="s">
        <v>280</v>
      </c>
      <c r="D129" s="320"/>
      <c r="E129" s="320"/>
      <c r="F129" s="326"/>
      <c r="G129" s="326"/>
      <c r="H129" s="320"/>
      <c r="I129" s="320"/>
      <c r="J129" s="320"/>
      <c r="K129" s="320">
        <v>5.3185909999999996</v>
      </c>
      <c r="L129" s="326"/>
      <c r="M129" s="338">
        <v>5.3185909999999996</v>
      </c>
      <c r="N129" s="339"/>
      <c r="O129" s="43"/>
      <c r="P129" s="73"/>
      <c r="Q129" s="70"/>
      <c r="R129" s="70"/>
      <c r="S129" s="70"/>
      <c r="T129" s="70"/>
      <c r="U129" s="70"/>
      <c r="V129" s="70"/>
      <c r="W129" s="70"/>
      <c r="X129" s="70"/>
      <c r="Y129" s="74"/>
      <c r="Z129" s="35"/>
      <c r="AA129" s="73"/>
      <c r="AB129" s="35"/>
      <c r="AC129" s="35"/>
    </row>
    <row r="130" spans="2:29" s="40" customFormat="1" ht="30" customHeight="1">
      <c r="B130" s="449"/>
      <c r="C130" s="195" t="s">
        <v>292</v>
      </c>
      <c r="D130" s="325">
        <v>0</v>
      </c>
      <c r="E130" s="325">
        <v>0</v>
      </c>
      <c r="F130" s="325">
        <v>2543.1207570000001</v>
      </c>
      <c r="G130" s="325">
        <v>97.594301999999999</v>
      </c>
      <c r="H130" s="325">
        <v>2.2959999999999999E-3</v>
      </c>
      <c r="I130" s="325">
        <v>0</v>
      </c>
      <c r="J130" s="325">
        <v>0</v>
      </c>
      <c r="K130" s="325">
        <v>538.99258099999997</v>
      </c>
      <c r="L130" s="325">
        <v>1.0612250000000001</v>
      </c>
      <c r="M130" s="323">
        <v>3180.7711610000001</v>
      </c>
      <c r="N130" s="340"/>
      <c r="O130" s="95"/>
      <c r="P130" s="75"/>
      <c r="Q130" s="75"/>
      <c r="R130" s="75"/>
      <c r="S130" s="75"/>
      <c r="T130" s="75"/>
      <c r="U130" s="75"/>
      <c r="V130" s="75"/>
      <c r="W130" s="75"/>
      <c r="X130" s="75"/>
      <c r="Y130" s="75"/>
      <c r="Z130" s="39"/>
      <c r="AA130" s="75"/>
      <c r="AB130" s="39"/>
      <c r="AC130" s="39"/>
    </row>
    <row r="131" spans="2:29" s="88" customFormat="1" ht="17.100000000000001" customHeight="1">
      <c r="B131" s="316"/>
      <c r="C131" s="317" t="s">
        <v>281</v>
      </c>
      <c r="D131" s="326"/>
      <c r="E131" s="326"/>
      <c r="F131" s="326"/>
      <c r="G131" s="326"/>
      <c r="H131" s="326"/>
      <c r="I131" s="326"/>
      <c r="J131" s="326"/>
      <c r="K131" s="326">
        <v>45.914000000000001</v>
      </c>
      <c r="L131" s="326"/>
      <c r="M131" s="342">
        <v>45.914000000000001</v>
      </c>
      <c r="N131" s="341"/>
      <c r="O131" s="83"/>
      <c r="P131" s="84"/>
      <c r="Q131" s="84"/>
      <c r="R131" s="84"/>
      <c r="S131" s="84"/>
      <c r="T131" s="84"/>
      <c r="U131" s="84"/>
      <c r="V131" s="84"/>
      <c r="W131" s="84"/>
      <c r="X131" s="84"/>
      <c r="Y131" s="84"/>
      <c r="Z131" s="87"/>
      <c r="AA131" s="84"/>
      <c r="AB131" s="87"/>
      <c r="AC131" s="87"/>
    </row>
    <row r="132" spans="2:29" s="88" customFormat="1" ht="17.100000000000001" customHeight="1">
      <c r="B132" s="318"/>
      <c r="C132" s="319" t="s">
        <v>282</v>
      </c>
      <c r="D132" s="328"/>
      <c r="E132" s="328"/>
      <c r="F132" s="328"/>
      <c r="G132" s="328">
        <v>0.58606800000000003</v>
      </c>
      <c r="H132" s="328">
        <v>2.2959999999999999E-3</v>
      </c>
      <c r="I132" s="328"/>
      <c r="J132" s="328"/>
      <c r="K132" s="328">
        <v>50.181904000000003</v>
      </c>
      <c r="L132" s="328"/>
      <c r="M132" s="342">
        <v>50.770268000000002</v>
      </c>
      <c r="N132" s="341"/>
      <c r="O132" s="83"/>
      <c r="P132" s="84"/>
      <c r="Q132" s="84"/>
      <c r="R132" s="84"/>
      <c r="S132" s="84"/>
      <c r="T132" s="84"/>
      <c r="U132" s="84"/>
      <c r="V132" s="84"/>
      <c r="W132" s="84"/>
      <c r="X132" s="84"/>
      <c r="Y132" s="84"/>
      <c r="Z132" s="87"/>
      <c r="AA132" s="84"/>
      <c r="AB132" s="87"/>
      <c r="AC132" s="87"/>
    </row>
    <row r="133" spans="2:29" s="40" customFormat="1" ht="30" customHeight="1">
      <c r="B133" s="450"/>
      <c r="C133" s="202" t="s">
        <v>296</v>
      </c>
      <c r="D133" s="335">
        <v>0</v>
      </c>
      <c r="E133" s="335">
        <v>0</v>
      </c>
      <c r="F133" s="335">
        <v>2543.1207570000001</v>
      </c>
      <c r="G133" s="335">
        <v>141.14145400000001</v>
      </c>
      <c r="H133" s="335">
        <v>4.5919999999999997E-3</v>
      </c>
      <c r="I133" s="335">
        <v>0.18490300000000001</v>
      </c>
      <c r="J133" s="335">
        <v>0</v>
      </c>
      <c r="K133" s="335">
        <v>851.14561500000002</v>
      </c>
      <c r="L133" s="335">
        <v>10.363312000000001</v>
      </c>
      <c r="M133" s="346">
        <v>3545.9606329999997</v>
      </c>
      <c r="N133" s="345"/>
      <c r="O133" s="49"/>
      <c r="P133" s="75"/>
      <c r="Q133" s="75"/>
      <c r="R133" s="75"/>
      <c r="S133" s="75"/>
      <c r="T133" s="75"/>
      <c r="U133" s="75"/>
      <c r="V133" s="75"/>
      <c r="W133" s="75"/>
      <c r="X133" s="75"/>
      <c r="Y133" s="75"/>
      <c r="Z133" s="39"/>
      <c r="AA133" s="75"/>
      <c r="AB133" s="39"/>
      <c r="AC133" s="39"/>
    </row>
    <row r="134" spans="2:29" s="40" customFormat="1" ht="30" customHeight="1">
      <c r="B134" s="450"/>
      <c r="C134" s="202" t="s">
        <v>284</v>
      </c>
      <c r="D134" s="335">
        <v>3.9056920000000002</v>
      </c>
      <c r="E134" s="335">
        <v>8.8675949999999997</v>
      </c>
      <c r="F134" s="335">
        <v>2720.6810330000003</v>
      </c>
      <c r="G134" s="335">
        <v>77389.37026299999</v>
      </c>
      <c r="H134" s="335">
        <v>2706.3836460000002</v>
      </c>
      <c r="I134" s="335">
        <v>27.023008999999995</v>
      </c>
      <c r="J134" s="335">
        <v>44.687427999999997</v>
      </c>
      <c r="K134" s="335">
        <v>905832.41162000014</v>
      </c>
      <c r="L134" s="335">
        <v>1404.836311</v>
      </c>
      <c r="M134" s="346">
        <v>990138.16659700021</v>
      </c>
      <c r="N134" s="345"/>
      <c r="O134" s="49"/>
      <c r="P134" s="75"/>
      <c r="Q134" s="75"/>
      <c r="R134" s="75"/>
      <c r="S134" s="75"/>
      <c r="T134" s="75"/>
      <c r="U134" s="75"/>
      <c r="V134" s="75"/>
      <c r="W134" s="75"/>
      <c r="X134" s="75"/>
      <c r="Y134" s="75"/>
      <c r="Z134" s="39"/>
      <c r="AA134" s="75"/>
      <c r="AB134" s="39"/>
      <c r="AC134" s="39"/>
    </row>
    <row r="135" spans="2:29" s="88" customFormat="1" ht="17.100000000000001" customHeight="1">
      <c r="B135" s="316"/>
      <c r="C135" s="317" t="s">
        <v>281</v>
      </c>
      <c r="D135" s="326">
        <v>0</v>
      </c>
      <c r="E135" s="326">
        <v>0</v>
      </c>
      <c r="F135" s="326">
        <v>6.9973999999999995E-2</v>
      </c>
      <c r="G135" s="326">
        <v>376.32440100000002</v>
      </c>
      <c r="H135" s="326">
        <v>1.99088</v>
      </c>
      <c r="I135" s="326">
        <v>0</v>
      </c>
      <c r="J135" s="326">
        <v>0</v>
      </c>
      <c r="K135" s="326">
        <v>9948.5163350000021</v>
      </c>
      <c r="L135" s="326">
        <v>9.4229999999999994E-2</v>
      </c>
      <c r="M135" s="342">
        <v>10326.995820000002</v>
      </c>
      <c r="N135" s="341"/>
      <c r="O135" s="83"/>
      <c r="P135" s="84"/>
      <c r="Q135" s="84"/>
      <c r="R135" s="84"/>
      <c r="S135" s="84"/>
      <c r="T135" s="84"/>
      <c r="U135" s="84"/>
      <c r="V135" s="84"/>
      <c r="W135" s="84"/>
      <c r="X135" s="84"/>
      <c r="Y135" s="84"/>
      <c r="Z135" s="233"/>
      <c r="AA135" s="235"/>
      <c r="AB135" s="87"/>
      <c r="AC135" s="87"/>
    </row>
    <row r="136" spans="2:29" s="88" customFormat="1" ht="17.100000000000001" customHeight="1">
      <c r="B136" s="316"/>
      <c r="C136" s="317" t="s">
        <v>282</v>
      </c>
      <c r="D136" s="326">
        <v>1.3529089999999999</v>
      </c>
      <c r="E136" s="326">
        <v>0.193437</v>
      </c>
      <c r="F136" s="326">
        <v>8.2090730000000001</v>
      </c>
      <c r="G136" s="326">
        <v>686.66603599999996</v>
      </c>
      <c r="H136" s="326">
        <v>25.964614000000005</v>
      </c>
      <c r="I136" s="326">
        <v>0.42050399999999999</v>
      </c>
      <c r="J136" s="326">
        <v>0.189137</v>
      </c>
      <c r="K136" s="326">
        <v>10633.158255999999</v>
      </c>
      <c r="L136" s="326">
        <v>1.0093700000000001</v>
      </c>
      <c r="M136" s="342">
        <v>11357.163335999998</v>
      </c>
      <c r="N136" s="341"/>
      <c r="O136" s="83"/>
      <c r="P136" s="84"/>
      <c r="Q136" s="84"/>
      <c r="R136" s="84"/>
      <c r="S136" s="84"/>
      <c r="T136" s="84"/>
      <c r="U136" s="84"/>
      <c r="V136" s="84"/>
      <c r="W136" s="84"/>
      <c r="X136" s="84"/>
      <c r="Y136" s="84"/>
      <c r="Z136" s="233"/>
      <c r="AA136" s="235"/>
      <c r="AB136" s="87"/>
      <c r="AC136" s="87"/>
    </row>
    <row r="137" spans="2:29" s="176" customFormat="1" ht="9.9499999999999993" customHeight="1">
      <c r="B137" s="453"/>
      <c r="C137" s="454"/>
      <c r="D137" s="347"/>
      <c r="E137" s="347"/>
      <c r="F137" s="347"/>
      <c r="G137" s="347"/>
      <c r="H137" s="347"/>
      <c r="I137" s="347"/>
      <c r="J137" s="347"/>
      <c r="K137" s="347"/>
      <c r="L137" s="347"/>
      <c r="M137" s="348"/>
      <c r="N137" s="349"/>
      <c r="O137" s="181"/>
      <c r="P137" s="225"/>
      <c r="Q137" s="226"/>
      <c r="R137" s="226"/>
      <c r="S137" s="226"/>
      <c r="T137" s="226"/>
      <c r="U137" s="226"/>
      <c r="V137" s="226"/>
      <c r="W137" s="226"/>
      <c r="X137" s="226"/>
      <c r="Y137" s="227"/>
      <c r="Z137" s="311"/>
      <c r="AA137" s="229"/>
      <c r="AB137" s="178"/>
      <c r="AC137" s="178"/>
    </row>
    <row r="138" spans="2:29" s="52" customFormat="1" ht="122.25" customHeight="1">
      <c r="B138" s="55"/>
      <c r="C138" s="662" t="s">
        <v>371</v>
      </c>
      <c r="D138" s="662"/>
      <c r="E138" s="662"/>
      <c r="F138" s="662"/>
      <c r="G138" s="662"/>
      <c r="H138" s="662"/>
      <c r="I138" s="662"/>
      <c r="J138" s="662"/>
      <c r="K138" s="662"/>
      <c r="L138" s="662"/>
      <c r="M138" s="662"/>
      <c r="N138" s="56"/>
      <c r="P138" s="58"/>
      <c r="Q138" s="58"/>
      <c r="R138" s="58"/>
      <c r="S138" s="58"/>
      <c r="T138" s="58"/>
      <c r="U138" s="58"/>
      <c r="V138" s="58"/>
      <c r="W138" s="58"/>
      <c r="X138" s="58"/>
      <c r="Y138" s="58"/>
    </row>
    <row r="139" spans="2:29"/>
  </sheetData>
  <sheetProtection formatCells="0" formatColumns="0" formatRows="0" insertColumns="0" insertRows="0" insertHyperlinks="0" deleteColumns="0" deleteRows="0" sort="0" autoFilter="0" pivotTables="0"/>
  <dataConsolidate/>
  <mergeCells count="8">
    <mergeCell ref="P5:AA5"/>
    <mergeCell ref="D6:M6"/>
    <mergeCell ref="D7:M7"/>
    <mergeCell ref="C138:M138"/>
    <mergeCell ref="C2:M2"/>
    <mergeCell ref="C3:M3"/>
    <mergeCell ref="C4:M4"/>
    <mergeCell ref="C5:M5"/>
  </mergeCells>
  <conditionalFormatting sqref="D9:M137">
    <cfRule type="expression" dxfId="127" priority="1" stopIfTrue="1">
      <formula>AND(D9&lt;&gt;"",OR(D9&lt;0,NOT(ISNUMBER(D9))))</formula>
    </cfRule>
  </conditionalFormatting>
  <conditionalFormatting sqref="D6:M6">
    <cfRule type="expression" dxfId="126" priority="2" stopIfTrue="1">
      <formula>COUNTA(D10:M136)&lt;&gt;COUNTIF(D10:M136,"&gt;=0")</formula>
    </cfRule>
  </conditionalFormatting>
  <conditionalFormatting sqref="P9:AA137">
    <cfRule type="expression" dxfId="125" priority="3" stopIfTrue="1">
      <formula>ABS(P9)&gt;10</formula>
    </cfRule>
  </conditionalFormatting>
  <pageMargins left="0.74803149606299213" right="0.74803149606299213" top="0.98425196850393704" bottom="0.98425196850393704" header="0.51181102362204722" footer="0.51181102362204722"/>
  <pageSetup paperSize="8" scale="62" fitToHeight="0" orientation="portrait" r:id="rId1"/>
  <headerFooter alignWithMargins="0">
    <oddFooter>&amp;R2016 Triennial Central Bank Survey</oddFooter>
  </headerFooter>
  <rowBreaks count="1" manualBreakCount="1">
    <brk id="74"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outlinePr summaryBelow="0" summaryRight="0"/>
    <pageSetUpPr fitToPage="1"/>
  </sheetPr>
  <dimension ref="B1:BB139"/>
  <sheetViews>
    <sheetView showGridLines="0" zoomScale="70" zoomScaleNormal="70" zoomScaleSheetLayoutView="70" workbookViewId="0">
      <pane xSplit="3" ySplit="8" topLeftCell="D123" activePane="bottomRight" state="frozen"/>
      <selection pane="topRight" activeCell="D1" sqref="D1"/>
      <selection pane="bottomLeft" activeCell="A9" sqref="A9"/>
      <selection pane="bottomRight" activeCell="C135" sqref="C135"/>
    </sheetView>
  </sheetViews>
  <sheetFormatPr defaultColWidth="0" defaultRowHeight="12" zeroHeight="1"/>
  <cols>
    <col min="1" max="2" width="1.7109375" style="51" customWidth="1"/>
    <col min="3" max="3" width="61.7109375" style="51" customWidth="1"/>
    <col min="4" max="11" width="7.7109375" style="51" customWidth="1"/>
    <col min="12" max="12" width="7.7109375" customWidth="1"/>
    <col min="13" max="24" width="7.7109375" style="54" customWidth="1"/>
    <col min="25" max="25" width="12.28515625" style="51" customWidth="1"/>
    <col min="26" max="26" width="8.85546875" style="54" customWidth="1"/>
    <col min="27" max="27" width="1.7109375" style="142" customWidth="1"/>
    <col min="28" max="28" width="1.7109375" style="51" customWidth="1"/>
    <col min="29" max="32" width="6.7109375" style="57" hidden="1" customWidth="1"/>
    <col min="33" max="51" width="6.7109375" style="51" hidden="1" customWidth="1"/>
    <col min="52" max="52" width="1.7109375" style="51" hidden="1" customWidth="1"/>
    <col min="53" max="53" width="6.7109375" style="51" hidden="1" customWidth="1"/>
    <col min="54" max="54" width="9.140625" style="51" hidden="1" customWidth="1"/>
    <col min="55" max="16384" width="0" style="51" hidden="1"/>
  </cols>
  <sheetData>
    <row r="1" spans="2:53" s="26" customFormat="1" ht="20.100000000000001" customHeight="1">
      <c r="B1" s="22" t="s">
        <v>305</v>
      </c>
      <c r="C1" s="23"/>
      <c r="D1" s="24"/>
      <c r="E1" s="24"/>
      <c r="F1" s="24"/>
      <c r="G1" s="24"/>
      <c r="H1" s="24"/>
      <c r="I1" s="24"/>
      <c r="J1" s="24"/>
      <c r="K1" s="24"/>
      <c r="M1" s="30"/>
      <c r="N1" s="30"/>
      <c r="O1" s="30"/>
      <c r="P1" s="30"/>
      <c r="Q1" s="30"/>
      <c r="R1" s="30"/>
      <c r="S1" s="30"/>
      <c r="T1" s="30"/>
      <c r="U1" s="30"/>
      <c r="V1" s="30"/>
      <c r="W1" s="30"/>
      <c r="X1" s="30"/>
      <c r="Y1" s="24"/>
      <c r="Z1" s="245"/>
      <c r="AA1" s="140"/>
      <c r="AB1" s="24"/>
      <c r="AC1" s="59"/>
      <c r="AD1" s="59"/>
      <c r="AE1" s="59"/>
      <c r="AF1" s="59"/>
      <c r="AG1" s="25"/>
      <c r="BA1" s="50"/>
    </row>
    <row r="2" spans="2:53" s="26" customFormat="1" ht="20.100000000000001" customHeight="1">
      <c r="B2" s="27"/>
      <c r="C2" s="644" t="s">
        <v>344</v>
      </c>
      <c r="D2" s="644"/>
      <c r="E2" s="644"/>
      <c r="F2" s="644"/>
      <c r="G2" s="644"/>
      <c r="H2" s="644"/>
      <c r="I2" s="644"/>
      <c r="J2" s="644"/>
      <c r="K2" s="644"/>
      <c r="L2" s="644"/>
      <c r="M2" s="644"/>
      <c r="N2" s="644"/>
      <c r="O2" s="644"/>
      <c r="P2" s="644"/>
      <c r="Q2" s="644"/>
      <c r="R2" s="644"/>
      <c r="S2" s="644"/>
      <c r="T2" s="644"/>
      <c r="U2" s="644"/>
      <c r="V2" s="644"/>
      <c r="W2" s="644"/>
      <c r="X2" s="644"/>
      <c r="Y2" s="644"/>
      <c r="Z2" s="644"/>
      <c r="AA2" s="140"/>
      <c r="AB2" s="19"/>
      <c r="AC2" s="221" t="s">
        <v>64</v>
      </c>
      <c r="AD2" s="222">
        <v>0.11506399999962014</v>
      </c>
      <c r="AG2" s="25"/>
    </row>
    <row r="3" spans="2:53" s="26" customFormat="1" ht="20.100000000000001" customHeight="1">
      <c r="C3" s="644"/>
      <c r="D3" s="644"/>
      <c r="E3" s="644"/>
      <c r="F3" s="644"/>
      <c r="G3" s="644"/>
      <c r="H3" s="644"/>
      <c r="I3" s="644"/>
      <c r="J3" s="644"/>
      <c r="K3" s="644"/>
      <c r="L3" s="644"/>
      <c r="M3" s="644"/>
      <c r="N3" s="644"/>
      <c r="O3" s="644"/>
      <c r="P3" s="644"/>
      <c r="Q3" s="644"/>
      <c r="R3" s="644"/>
      <c r="S3" s="644"/>
      <c r="T3" s="644"/>
      <c r="U3" s="644"/>
      <c r="V3" s="644"/>
      <c r="W3" s="644"/>
      <c r="X3" s="644"/>
      <c r="Y3" s="644"/>
      <c r="Z3" s="644"/>
      <c r="AA3" s="140"/>
      <c r="AB3" s="19"/>
      <c r="AC3" s="223" t="s">
        <v>65</v>
      </c>
      <c r="AD3" s="224">
        <v>-2.0000006770715117E-6</v>
      </c>
      <c r="AE3" s="60"/>
      <c r="AG3" s="25"/>
      <c r="BA3" s="50"/>
    </row>
    <row r="4" spans="2:53" s="26" customFormat="1" ht="20.100000000000001" customHeight="1">
      <c r="C4" s="644" t="s">
        <v>274</v>
      </c>
      <c r="D4" s="644"/>
      <c r="E4" s="644"/>
      <c r="F4" s="644"/>
      <c r="G4" s="644"/>
      <c r="H4" s="644"/>
      <c r="I4" s="644"/>
      <c r="J4" s="644"/>
      <c r="K4" s="644"/>
      <c r="L4" s="644"/>
      <c r="M4" s="644"/>
      <c r="N4" s="644"/>
      <c r="O4" s="644"/>
      <c r="P4" s="644"/>
      <c r="Q4" s="644"/>
      <c r="R4" s="644"/>
      <c r="S4" s="644"/>
      <c r="T4" s="644"/>
      <c r="U4" s="644"/>
      <c r="V4" s="644"/>
      <c r="W4" s="644"/>
      <c r="X4" s="644"/>
      <c r="Y4" s="644"/>
      <c r="Z4" s="644"/>
      <c r="AA4" s="140"/>
      <c r="AB4" s="29"/>
      <c r="AE4" s="60"/>
      <c r="AF4" s="62"/>
      <c r="AG4" s="25"/>
      <c r="BA4" s="50"/>
    </row>
    <row r="5" spans="2:53" s="26" customFormat="1" ht="20.100000000000001" customHeight="1">
      <c r="C5" s="644" t="s">
        <v>306</v>
      </c>
      <c r="D5" s="644"/>
      <c r="E5" s="644"/>
      <c r="F5" s="644"/>
      <c r="G5" s="644"/>
      <c r="H5" s="644"/>
      <c r="I5" s="644"/>
      <c r="J5" s="644"/>
      <c r="K5" s="644"/>
      <c r="L5" s="644"/>
      <c r="M5" s="644"/>
      <c r="N5" s="644"/>
      <c r="O5" s="644"/>
      <c r="P5" s="644"/>
      <c r="Q5" s="644"/>
      <c r="R5" s="644"/>
      <c r="S5" s="644"/>
      <c r="T5" s="644"/>
      <c r="U5" s="644"/>
      <c r="V5" s="644"/>
      <c r="W5" s="644"/>
      <c r="X5" s="644"/>
      <c r="Y5" s="644"/>
      <c r="Z5" s="644"/>
      <c r="AA5" s="141"/>
      <c r="AB5" s="28"/>
      <c r="AC5" s="655" t="s">
        <v>62</v>
      </c>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7"/>
    </row>
    <row r="6" spans="2:53" s="26" customFormat="1" ht="39.950000000000003" customHeight="1">
      <c r="D6" s="663"/>
      <c r="E6" s="663"/>
      <c r="F6" s="663"/>
      <c r="G6" s="663"/>
      <c r="H6" s="663"/>
      <c r="I6" s="663"/>
      <c r="J6" s="663"/>
      <c r="K6" s="663"/>
      <c r="L6" s="663"/>
      <c r="M6" s="663"/>
      <c r="N6" s="663"/>
      <c r="O6" s="663"/>
      <c r="P6" s="663"/>
      <c r="Q6" s="663"/>
      <c r="R6" s="663"/>
      <c r="S6" s="663"/>
      <c r="T6" s="663"/>
      <c r="U6" s="663"/>
      <c r="V6" s="663"/>
      <c r="W6" s="663"/>
      <c r="X6" s="663"/>
      <c r="Y6" s="663"/>
      <c r="Z6" s="663"/>
      <c r="AA6" s="663"/>
      <c r="AB6" s="24"/>
      <c r="AG6" s="25"/>
    </row>
    <row r="7" spans="2:53" s="36" customFormat="1" ht="27.95" customHeight="1">
      <c r="B7" s="32"/>
      <c r="C7" s="33" t="str">
        <f>A1_RUS!C7</f>
        <v>Виды операций</v>
      </c>
      <c r="D7" s="660" t="s">
        <v>307</v>
      </c>
      <c r="E7" s="661"/>
      <c r="F7" s="661"/>
      <c r="G7" s="661"/>
      <c r="H7" s="661"/>
      <c r="I7" s="661"/>
      <c r="J7" s="661"/>
      <c r="K7" s="661"/>
      <c r="L7" s="661"/>
      <c r="M7" s="661"/>
      <c r="N7" s="661"/>
      <c r="O7" s="661"/>
      <c r="P7" s="661"/>
      <c r="Q7" s="661"/>
      <c r="R7" s="661"/>
      <c r="S7" s="661"/>
      <c r="T7" s="661"/>
      <c r="U7" s="661"/>
      <c r="V7" s="661"/>
      <c r="W7" s="661"/>
      <c r="X7" s="661"/>
      <c r="Y7" s="661"/>
      <c r="Z7" s="661"/>
      <c r="AA7" s="137"/>
      <c r="AB7" s="34"/>
      <c r="AC7" s="655" t="s">
        <v>14</v>
      </c>
      <c r="AD7" s="656"/>
      <c r="AE7" s="656"/>
      <c r="AF7" s="656"/>
      <c r="AG7" s="656"/>
      <c r="AH7" s="656"/>
      <c r="AI7" s="656"/>
      <c r="AJ7" s="656"/>
      <c r="AK7" s="656"/>
      <c r="AL7" s="656"/>
      <c r="AM7" s="656"/>
      <c r="AN7" s="656"/>
      <c r="AO7" s="656"/>
      <c r="AP7" s="656"/>
      <c r="AQ7" s="656"/>
      <c r="AR7" s="656"/>
      <c r="AS7" s="656"/>
      <c r="AT7" s="656"/>
      <c r="AU7" s="656"/>
      <c r="AV7" s="656"/>
      <c r="AW7" s="656"/>
      <c r="AX7" s="656"/>
      <c r="AY7" s="657"/>
      <c r="BA7" s="35"/>
    </row>
    <row r="8" spans="2:53" s="36" customFormat="1" ht="42" customHeight="1">
      <c r="B8" s="80"/>
      <c r="C8" s="81"/>
      <c r="D8" s="159" t="s">
        <v>7</v>
      </c>
      <c r="E8" s="159" t="s">
        <v>26</v>
      </c>
      <c r="F8" s="159" t="s">
        <v>6</v>
      </c>
      <c r="G8" s="159" t="s">
        <v>5</v>
      </c>
      <c r="H8" s="159" t="s">
        <v>38</v>
      </c>
      <c r="I8" s="159" t="s">
        <v>22</v>
      </c>
      <c r="J8" s="159" t="s">
        <v>4</v>
      </c>
      <c r="K8" s="159" t="s">
        <v>28</v>
      </c>
      <c r="L8" s="163" t="s">
        <v>40</v>
      </c>
      <c r="M8" s="159" t="s">
        <v>3</v>
      </c>
      <c r="N8" s="159" t="s">
        <v>30</v>
      </c>
      <c r="O8" s="457" t="s">
        <v>31</v>
      </c>
      <c r="P8" s="457" t="s">
        <v>42</v>
      </c>
      <c r="Q8" s="457" t="s">
        <v>41</v>
      </c>
      <c r="R8" s="457" t="s">
        <v>33</v>
      </c>
      <c r="S8" s="457" t="s">
        <v>34</v>
      </c>
      <c r="T8" s="457" t="s">
        <v>25</v>
      </c>
      <c r="U8" s="457" t="s">
        <v>43</v>
      </c>
      <c r="V8" s="457" t="s">
        <v>189</v>
      </c>
      <c r="W8" s="457" t="s">
        <v>36</v>
      </c>
      <c r="X8" s="159" t="s">
        <v>37</v>
      </c>
      <c r="Y8" s="620" t="s">
        <v>304</v>
      </c>
      <c r="Z8" s="148" t="s">
        <v>292</v>
      </c>
      <c r="AA8" s="137"/>
      <c r="AB8" s="37"/>
      <c r="AC8" s="161" t="s">
        <v>7</v>
      </c>
      <c r="AD8" s="161" t="s">
        <v>26</v>
      </c>
      <c r="AE8" s="161" t="s">
        <v>6</v>
      </c>
      <c r="AF8" s="161" t="s">
        <v>5</v>
      </c>
      <c r="AG8" s="161" t="s">
        <v>38</v>
      </c>
      <c r="AH8" s="161" t="s">
        <v>22</v>
      </c>
      <c r="AI8" s="161" t="s">
        <v>4</v>
      </c>
      <c r="AJ8" s="161" t="s">
        <v>28</v>
      </c>
      <c r="AK8" s="161" t="s">
        <v>40</v>
      </c>
      <c r="AL8" s="161" t="s">
        <v>3</v>
      </c>
      <c r="AM8" s="161" t="s">
        <v>30</v>
      </c>
      <c r="AN8" s="161" t="s">
        <v>31</v>
      </c>
      <c r="AO8" s="161" t="s">
        <v>42</v>
      </c>
      <c r="AP8" s="161" t="s">
        <v>41</v>
      </c>
      <c r="AQ8" s="161" t="s">
        <v>33</v>
      </c>
      <c r="AR8" s="161" t="s">
        <v>34</v>
      </c>
      <c r="AS8" s="161" t="s">
        <v>25</v>
      </c>
      <c r="AT8" s="161" t="s">
        <v>43</v>
      </c>
      <c r="AU8" s="161" t="s">
        <v>189</v>
      </c>
      <c r="AV8" s="161" t="s">
        <v>36</v>
      </c>
      <c r="AW8" s="161" t="s">
        <v>37</v>
      </c>
      <c r="AX8" s="161" t="s">
        <v>118</v>
      </c>
      <c r="AY8" s="161" t="s">
        <v>8</v>
      </c>
      <c r="BA8" s="162" t="s">
        <v>8</v>
      </c>
    </row>
    <row r="9" spans="2:53" s="40" customFormat="1" ht="30" customHeight="1">
      <c r="B9" s="442"/>
      <c r="C9" s="443" t="s">
        <v>312</v>
      </c>
      <c r="D9" s="320"/>
      <c r="E9" s="320"/>
      <c r="F9" s="320"/>
      <c r="G9" s="320"/>
      <c r="H9" s="320"/>
      <c r="I9" s="320"/>
      <c r="J9" s="320"/>
      <c r="K9" s="320"/>
      <c r="L9" s="321"/>
      <c r="M9" s="321"/>
      <c r="N9" s="321"/>
      <c r="O9" s="321"/>
      <c r="P9" s="321"/>
      <c r="Q9" s="321"/>
      <c r="R9" s="321"/>
      <c r="S9" s="321"/>
      <c r="T9" s="321"/>
      <c r="U9" s="321"/>
      <c r="V9" s="321"/>
      <c r="W9" s="321"/>
      <c r="X9" s="321"/>
      <c r="Y9" s="321"/>
      <c r="Z9" s="322"/>
      <c r="AA9" s="350"/>
      <c r="AB9" s="39"/>
      <c r="AC9" s="69"/>
      <c r="AD9" s="69"/>
      <c r="AE9" s="69"/>
      <c r="AF9" s="69"/>
      <c r="AG9" s="69"/>
      <c r="AH9" s="69"/>
      <c r="AI9" s="69"/>
      <c r="AJ9" s="69"/>
      <c r="AK9" s="69"/>
      <c r="AL9" s="69"/>
      <c r="AM9" s="69"/>
      <c r="AN9" s="69"/>
      <c r="AO9" s="69"/>
      <c r="AP9" s="69"/>
      <c r="AQ9" s="69"/>
      <c r="AR9" s="69"/>
      <c r="AS9" s="69"/>
      <c r="AT9" s="69"/>
      <c r="AU9" s="69"/>
      <c r="AV9" s="69"/>
      <c r="AW9" s="69"/>
      <c r="AX9" s="69"/>
      <c r="AY9" s="69"/>
      <c r="BA9" s="64"/>
    </row>
    <row r="10" spans="2:53" s="36" customFormat="1" ht="17.100000000000001" customHeight="1">
      <c r="B10" s="444"/>
      <c r="C10" s="183" t="s">
        <v>278</v>
      </c>
      <c r="D10" s="320">
        <v>1481.0865819999999</v>
      </c>
      <c r="E10" s="320"/>
      <c r="F10" s="320">
        <v>2737.5237889999999</v>
      </c>
      <c r="G10" s="320">
        <v>2083.536102</v>
      </c>
      <c r="H10" s="320">
        <v>161.991724</v>
      </c>
      <c r="I10" s="320">
        <v>39406.165488999999</v>
      </c>
      <c r="J10" s="320">
        <v>12454.778259999999</v>
      </c>
      <c r="K10" s="320">
        <v>201.53519399999999</v>
      </c>
      <c r="L10" s="320"/>
      <c r="M10" s="320">
        <v>4051.5845840000002</v>
      </c>
      <c r="N10" s="320"/>
      <c r="O10" s="320">
        <v>1.4359999999999999</v>
      </c>
      <c r="P10" s="320">
        <v>26.193325999999999</v>
      </c>
      <c r="Q10" s="320">
        <v>389.58390900000001</v>
      </c>
      <c r="R10" s="320">
        <v>21.354966999999998</v>
      </c>
      <c r="S10" s="320"/>
      <c r="T10" s="320">
        <v>19.269549000000001</v>
      </c>
      <c r="U10" s="320">
        <v>0.62911899999999998</v>
      </c>
      <c r="V10" s="320">
        <v>42.196434000000004</v>
      </c>
      <c r="W10" s="320"/>
      <c r="X10" s="320">
        <v>5.2987539999999997</v>
      </c>
      <c r="Y10" s="320">
        <v>45.594923999999999</v>
      </c>
      <c r="Z10" s="323">
        <v>63129.758705999993</v>
      </c>
      <c r="AA10" s="351"/>
      <c r="AB10" s="35"/>
      <c r="AC10" s="73">
        <v>0</v>
      </c>
      <c r="AD10" s="73">
        <v>0</v>
      </c>
      <c r="AE10" s="73">
        <v>0</v>
      </c>
      <c r="AF10" s="73">
        <v>0</v>
      </c>
      <c r="AG10" s="73">
        <v>0</v>
      </c>
      <c r="AH10" s="73">
        <v>0</v>
      </c>
      <c r="AI10" s="73">
        <v>0</v>
      </c>
      <c r="AJ10" s="73">
        <v>0</v>
      </c>
      <c r="AK10" s="73">
        <v>0</v>
      </c>
      <c r="AL10" s="73">
        <v>0</v>
      </c>
      <c r="AM10" s="73">
        <v>0</v>
      </c>
      <c r="AN10" s="73">
        <v>0</v>
      </c>
      <c r="AO10" s="73">
        <v>0</v>
      </c>
      <c r="AP10" s="73">
        <v>0</v>
      </c>
      <c r="AQ10" s="73">
        <v>0</v>
      </c>
      <c r="AR10" s="73">
        <v>0</v>
      </c>
      <c r="AS10" s="73">
        <v>0</v>
      </c>
      <c r="AT10" s="73">
        <v>0</v>
      </c>
      <c r="AU10" s="73">
        <v>0</v>
      </c>
      <c r="AV10" s="73">
        <v>0</v>
      </c>
      <c r="AW10" s="73">
        <v>0</v>
      </c>
      <c r="AX10" s="73">
        <v>0</v>
      </c>
      <c r="AY10" s="73">
        <v>0</v>
      </c>
      <c r="BA10" s="73">
        <v>0</v>
      </c>
    </row>
    <row r="11" spans="2:53" s="36" customFormat="1" ht="17.100000000000001" customHeight="1">
      <c r="B11" s="445"/>
      <c r="C11" s="198" t="s">
        <v>279</v>
      </c>
      <c r="D11" s="320">
        <v>330.53245900000002</v>
      </c>
      <c r="E11" s="320"/>
      <c r="F11" s="320">
        <v>225.388226</v>
      </c>
      <c r="G11" s="320">
        <v>234.24763300000001</v>
      </c>
      <c r="H11" s="320">
        <v>10.377582</v>
      </c>
      <c r="I11" s="320">
        <v>12666.882248</v>
      </c>
      <c r="J11" s="320">
        <v>3259.3902349999998</v>
      </c>
      <c r="K11" s="320">
        <v>6.9211939999999998</v>
      </c>
      <c r="L11" s="320"/>
      <c r="M11" s="320">
        <v>582.12602200000003</v>
      </c>
      <c r="N11" s="320"/>
      <c r="O11" s="320"/>
      <c r="P11" s="320">
        <v>0.75865199999999999</v>
      </c>
      <c r="Q11" s="320">
        <v>67.978008000000003</v>
      </c>
      <c r="R11" s="320">
        <v>0.37015399999999998</v>
      </c>
      <c r="S11" s="320"/>
      <c r="T11" s="320">
        <v>0.152</v>
      </c>
      <c r="U11" s="320">
        <v>0.13358</v>
      </c>
      <c r="V11" s="320">
        <v>17.000122000000001</v>
      </c>
      <c r="W11" s="320"/>
      <c r="X11" s="320"/>
      <c r="Y11" s="320">
        <v>26.197849999999999</v>
      </c>
      <c r="Z11" s="323">
        <v>17428.455964999997</v>
      </c>
      <c r="AA11" s="351"/>
      <c r="AB11" s="35"/>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BA11" s="73">
        <v>0</v>
      </c>
    </row>
    <row r="12" spans="2:53" s="36" customFormat="1" ht="17.100000000000001" customHeight="1">
      <c r="B12" s="445"/>
      <c r="C12" s="198" t="s">
        <v>280</v>
      </c>
      <c r="D12" s="320">
        <v>1150.5541229999999</v>
      </c>
      <c r="E12" s="320"/>
      <c r="F12" s="320">
        <v>2512.1355629999998</v>
      </c>
      <c r="G12" s="320">
        <v>1849.2884690000001</v>
      </c>
      <c r="H12" s="320">
        <v>151.61414199999999</v>
      </c>
      <c r="I12" s="320">
        <v>26739.283241000001</v>
      </c>
      <c r="J12" s="320">
        <v>9195.3880250000002</v>
      </c>
      <c r="K12" s="320">
        <v>194.614</v>
      </c>
      <c r="L12" s="320"/>
      <c r="M12" s="320">
        <v>3469.4585619999998</v>
      </c>
      <c r="N12" s="320"/>
      <c r="O12" s="320">
        <v>1.4359999999999999</v>
      </c>
      <c r="P12" s="320">
        <v>25.434674000000001</v>
      </c>
      <c r="Q12" s="320">
        <v>321.60590100000002</v>
      </c>
      <c r="R12" s="320">
        <v>20.984812999999999</v>
      </c>
      <c r="S12" s="320"/>
      <c r="T12" s="320">
        <v>19.117549</v>
      </c>
      <c r="U12" s="320">
        <v>0.49553900000000001</v>
      </c>
      <c r="V12" s="320">
        <v>25.196311999999999</v>
      </c>
      <c r="W12" s="320"/>
      <c r="X12" s="320">
        <v>5.2987539999999997</v>
      </c>
      <c r="Y12" s="320">
        <v>19.397074</v>
      </c>
      <c r="Z12" s="323">
        <v>45701.302741000014</v>
      </c>
      <c r="AA12" s="351"/>
      <c r="AB12" s="35"/>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BA12" s="73">
        <v>0</v>
      </c>
    </row>
    <row r="13" spans="2:53" s="36" customFormat="1" ht="30" customHeight="1">
      <c r="B13" s="444"/>
      <c r="C13" s="183" t="s">
        <v>283</v>
      </c>
      <c r="D13" s="320">
        <v>200.912162</v>
      </c>
      <c r="E13" s="320"/>
      <c r="F13" s="320">
        <v>379.18880799999999</v>
      </c>
      <c r="G13" s="320">
        <v>317.12962399999998</v>
      </c>
      <c r="H13" s="320">
        <v>246.518226</v>
      </c>
      <c r="I13" s="320">
        <v>11241.386606</v>
      </c>
      <c r="J13" s="320">
        <v>2031.674092</v>
      </c>
      <c r="K13" s="320">
        <v>2.299579</v>
      </c>
      <c r="L13" s="320"/>
      <c r="M13" s="320">
        <v>902.82570199999998</v>
      </c>
      <c r="N13" s="320"/>
      <c r="O13" s="320">
        <v>1.8169999999999999</v>
      </c>
      <c r="P13" s="320">
        <v>2.2079399999999998</v>
      </c>
      <c r="Q13" s="320">
        <v>98.336973</v>
      </c>
      <c r="R13" s="320">
        <v>11.833774</v>
      </c>
      <c r="S13" s="320"/>
      <c r="T13" s="320">
        <v>0.21063799999999999</v>
      </c>
      <c r="U13" s="320">
        <v>4.9240000000000004E-3</v>
      </c>
      <c r="V13" s="320">
        <v>12.2</v>
      </c>
      <c r="W13" s="320"/>
      <c r="X13" s="320">
        <v>1.4</v>
      </c>
      <c r="Y13" s="320">
        <v>259.02145100000001</v>
      </c>
      <c r="Z13" s="323">
        <v>15708.967499000002</v>
      </c>
      <c r="AA13" s="351"/>
      <c r="AB13" s="35"/>
      <c r="AC13" s="73">
        <v>0</v>
      </c>
      <c r="AD13" s="73">
        <v>0</v>
      </c>
      <c r="AE13" s="73">
        <v>0</v>
      </c>
      <c r="AF13" s="73">
        <v>0</v>
      </c>
      <c r="AG13" s="73">
        <v>0</v>
      </c>
      <c r="AH13" s="73">
        <v>0</v>
      </c>
      <c r="AI13" s="73">
        <v>0</v>
      </c>
      <c r="AJ13" s="73">
        <v>0</v>
      </c>
      <c r="AK13" s="73">
        <v>0</v>
      </c>
      <c r="AL13" s="73">
        <v>0</v>
      </c>
      <c r="AM13" s="73">
        <v>0</v>
      </c>
      <c r="AN13" s="73">
        <v>0</v>
      </c>
      <c r="AO13" s="73">
        <v>0</v>
      </c>
      <c r="AP13" s="73">
        <v>0</v>
      </c>
      <c r="AQ13" s="73">
        <v>0</v>
      </c>
      <c r="AR13" s="73">
        <v>0</v>
      </c>
      <c r="AS13" s="73">
        <v>0</v>
      </c>
      <c r="AT13" s="73">
        <v>0</v>
      </c>
      <c r="AU13" s="73">
        <v>0</v>
      </c>
      <c r="AV13" s="73">
        <v>0</v>
      </c>
      <c r="AW13" s="73">
        <v>0</v>
      </c>
      <c r="AX13" s="73">
        <v>0</v>
      </c>
      <c r="AY13" s="73">
        <v>0</v>
      </c>
      <c r="BA13" s="73">
        <v>0</v>
      </c>
    </row>
    <row r="14" spans="2:53" s="36" customFormat="1" ht="17.100000000000001" customHeight="1">
      <c r="B14" s="444"/>
      <c r="C14" s="198" t="s">
        <v>279</v>
      </c>
      <c r="D14" s="320">
        <v>74.108514</v>
      </c>
      <c r="E14" s="320"/>
      <c r="F14" s="320">
        <v>48.737037999999998</v>
      </c>
      <c r="G14" s="320">
        <v>23.088491000000001</v>
      </c>
      <c r="H14" s="320">
        <v>73.859675999999993</v>
      </c>
      <c r="I14" s="320">
        <v>3395.9026800000001</v>
      </c>
      <c r="J14" s="320">
        <v>816.50089100000002</v>
      </c>
      <c r="K14" s="320"/>
      <c r="L14" s="320"/>
      <c r="M14" s="320">
        <v>229.60261199999999</v>
      </c>
      <c r="N14" s="320"/>
      <c r="O14" s="320"/>
      <c r="P14" s="320">
        <v>1.29494</v>
      </c>
      <c r="Q14" s="320">
        <v>4.6942999999999999E-2</v>
      </c>
      <c r="R14" s="320">
        <v>0.27154099999999998</v>
      </c>
      <c r="S14" s="320"/>
      <c r="T14" s="320">
        <v>3.9094999999999998E-2</v>
      </c>
      <c r="U14" s="320">
        <v>4.9240000000000004E-3</v>
      </c>
      <c r="V14" s="320"/>
      <c r="W14" s="320"/>
      <c r="X14" s="320"/>
      <c r="Y14" s="320">
        <v>8.4263999999999992</v>
      </c>
      <c r="Z14" s="323">
        <v>4671.8837450000001</v>
      </c>
      <c r="AA14" s="351"/>
      <c r="AB14" s="35"/>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BA14" s="73">
        <v>0</v>
      </c>
    </row>
    <row r="15" spans="2:53" s="36" customFormat="1" ht="17.100000000000001" customHeight="1">
      <c r="B15" s="444"/>
      <c r="C15" s="198" t="s">
        <v>280</v>
      </c>
      <c r="D15" s="320">
        <v>126.803648</v>
      </c>
      <c r="E15" s="320"/>
      <c r="F15" s="320">
        <v>330.45177000000001</v>
      </c>
      <c r="G15" s="320">
        <v>294.041133</v>
      </c>
      <c r="H15" s="320">
        <v>172.65854999999999</v>
      </c>
      <c r="I15" s="320">
        <v>7845.4839259999999</v>
      </c>
      <c r="J15" s="320">
        <v>1215.1732010000001</v>
      </c>
      <c r="K15" s="320">
        <v>2.299579</v>
      </c>
      <c r="L15" s="320"/>
      <c r="M15" s="320">
        <v>673.22308999999996</v>
      </c>
      <c r="N15" s="320"/>
      <c r="O15" s="320">
        <v>1.8169999999999999</v>
      </c>
      <c r="P15" s="320">
        <v>0.91300000000000003</v>
      </c>
      <c r="Q15" s="320">
        <v>98.290030000000002</v>
      </c>
      <c r="R15" s="320">
        <v>11.562233000000001</v>
      </c>
      <c r="S15" s="320"/>
      <c r="T15" s="320">
        <v>0.171543</v>
      </c>
      <c r="U15" s="320"/>
      <c r="V15" s="320">
        <v>12.2</v>
      </c>
      <c r="W15" s="320"/>
      <c r="X15" s="320">
        <v>1.4</v>
      </c>
      <c r="Y15" s="320">
        <v>250.59505100000001</v>
      </c>
      <c r="Z15" s="323">
        <v>11037.083754000001</v>
      </c>
      <c r="AA15" s="351"/>
      <c r="AB15" s="35"/>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BA15" s="73">
        <v>0</v>
      </c>
    </row>
    <row r="16" spans="2:53" s="40" customFormat="1" ht="30" customHeight="1">
      <c r="B16" s="446"/>
      <c r="C16" s="447" t="s">
        <v>285</v>
      </c>
      <c r="D16" s="320">
        <v>161.13135</v>
      </c>
      <c r="E16" s="324"/>
      <c r="F16" s="320">
        <v>326.16844099999997</v>
      </c>
      <c r="G16" s="320">
        <v>266.416357</v>
      </c>
      <c r="H16" s="320">
        <v>219.488168</v>
      </c>
      <c r="I16" s="320">
        <v>8900.5095899999997</v>
      </c>
      <c r="J16" s="320">
        <v>1668.7590760000001</v>
      </c>
      <c r="K16" s="320"/>
      <c r="L16" s="324"/>
      <c r="M16" s="320">
        <v>727.47816599999999</v>
      </c>
      <c r="N16" s="324"/>
      <c r="O16" s="320">
        <v>1.8169999999999999</v>
      </c>
      <c r="P16" s="320">
        <v>2.2079399999999998</v>
      </c>
      <c r="Q16" s="320">
        <v>66.423331000000005</v>
      </c>
      <c r="R16" s="320">
        <v>11.720022999999999</v>
      </c>
      <c r="S16" s="324"/>
      <c r="T16" s="320">
        <v>0.20847299999999999</v>
      </c>
      <c r="U16" s="320"/>
      <c r="V16" s="320">
        <v>12.2</v>
      </c>
      <c r="W16" s="324"/>
      <c r="X16" s="320">
        <v>1.4</v>
      </c>
      <c r="Y16" s="320">
        <v>252.46778499999999</v>
      </c>
      <c r="Z16" s="323">
        <v>12618.395700000001</v>
      </c>
      <c r="AA16" s="352"/>
      <c r="AB16" s="39"/>
      <c r="AC16" s="75">
        <v>0</v>
      </c>
      <c r="AD16" s="75">
        <v>0</v>
      </c>
      <c r="AE16" s="75">
        <v>0</v>
      </c>
      <c r="AF16" s="75">
        <v>0</v>
      </c>
      <c r="AG16" s="75">
        <v>0</v>
      </c>
      <c r="AH16" s="75">
        <v>0</v>
      </c>
      <c r="AI16" s="75">
        <v>0</v>
      </c>
      <c r="AJ16" s="75">
        <v>0</v>
      </c>
      <c r="AK16" s="75">
        <v>0</v>
      </c>
      <c r="AL16" s="75">
        <v>0</v>
      </c>
      <c r="AM16" s="75">
        <v>0</v>
      </c>
      <c r="AN16" s="75">
        <v>0</v>
      </c>
      <c r="AO16" s="75">
        <v>0</v>
      </c>
      <c r="AP16" s="75">
        <v>0</v>
      </c>
      <c r="AQ16" s="75">
        <v>0</v>
      </c>
      <c r="AR16" s="75">
        <v>0</v>
      </c>
      <c r="AS16" s="75">
        <v>0</v>
      </c>
      <c r="AT16" s="75">
        <v>0</v>
      </c>
      <c r="AU16" s="75">
        <v>0</v>
      </c>
      <c r="AV16" s="75">
        <v>0</v>
      </c>
      <c r="AW16" s="75">
        <v>0</v>
      </c>
      <c r="AX16" s="75">
        <v>0</v>
      </c>
      <c r="AY16" s="75">
        <v>0</v>
      </c>
      <c r="BA16" s="75">
        <v>0</v>
      </c>
    </row>
    <row r="17" spans="2:53" s="36" customFormat="1" ht="17.100000000000001" customHeight="1">
      <c r="B17" s="445"/>
      <c r="C17" s="198" t="s">
        <v>286</v>
      </c>
      <c r="D17" s="320">
        <v>39.780811999999997</v>
      </c>
      <c r="E17" s="320"/>
      <c r="F17" s="320">
        <v>53.020367</v>
      </c>
      <c r="G17" s="320">
        <v>50.713267000000002</v>
      </c>
      <c r="H17" s="320">
        <v>27.030058</v>
      </c>
      <c r="I17" s="320">
        <v>2294.4100659999999</v>
      </c>
      <c r="J17" s="320">
        <v>362.91501599999998</v>
      </c>
      <c r="K17" s="320">
        <v>2.299579</v>
      </c>
      <c r="L17" s="320"/>
      <c r="M17" s="320">
        <v>175.34753599999999</v>
      </c>
      <c r="N17" s="320"/>
      <c r="O17" s="320"/>
      <c r="P17" s="320"/>
      <c r="Q17" s="320">
        <v>31.913641999999999</v>
      </c>
      <c r="R17" s="320">
        <v>0.113751</v>
      </c>
      <c r="S17" s="320"/>
      <c r="T17" s="320">
        <v>2.1649999999999998E-3</v>
      </c>
      <c r="U17" s="320">
        <v>4.9240000000000004E-3</v>
      </c>
      <c r="V17" s="320"/>
      <c r="W17" s="320"/>
      <c r="X17" s="320"/>
      <c r="Y17" s="320">
        <v>6.5536659999999998</v>
      </c>
      <c r="Z17" s="323">
        <v>3044.1048489999989</v>
      </c>
      <c r="AA17" s="351"/>
      <c r="AB17" s="35"/>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BA17" s="73">
        <v>0</v>
      </c>
    </row>
    <row r="18" spans="2:53" s="36" customFormat="1" ht="17.100000000000001" customHeight="1">
      <c r="B18" s="445"/>
      <c r="C18" s="198" t="s">
        <v>287</v>
      </c>
      <c r="D18" s="320"/>
      <c r="E18" s="320"/>
      <c r="F18" s="320"/>
      <c r="G18" s="320"/>
      <c r="H18" s="320"/>
      <c r="I18" s="320"/>
      <c r="J18" s="320"/>
      <c r="K18" s="320"/>
      <c r="L18" s="320"/>
      <c r="M18" s="320"/>
      <c r="N18" s="320"/>
      <c r="O18" s="320"/>
      <c r="P18" s="320"/>
      <c r="Q18" s="320"/>
      <c r="R18" s="320"/>
      <c r="S18" s="320"/>
      <c r="T18" s="320"/>
      <c r="U18" s="320"/>
      <c r="V18" s="320"/>
      <c r="W18" s="320"/>
      <c r="X18" s="320"/>
      <c r="Y18" s="320"/>
      <c r="Z18" s="323">
        <v>0</v>
      </c>
      <c r="AA18" s="351"/>
      <c r="AB18" s="35"/>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BA18" s="73">
        <v>0</v>
      </c>
    </row>
    <row r="19" spans="2:53" s="36" customFormat="1" ht="17.100000000000001" customHeight="1">
      <c r="B19" s="445"/>
      <c r="C19" s="198" t="s">
        <v>288</v>
      </c>
      <c r="D19" s="320"/>
      <c r="E19" s="320"/>
      <c r="F19" s="320"/>
      <c r="G19" s="320"/>
      <c r="H19" s="320"/>
      <c r="I19" s="320">
        <v>46.466949999999997</v>
      </c>
      <c r="J19" s="320"/>
      <c r="K19" s="320"/>
      <c r="L19" s="320"/>
      <c r="M19" s="320"/>
      <c r="N19" s="320"/>
      <c r="O19" s="320"/>
      <c r="P19" s="320"/>
      <c r="Q19" s="320"/>
      <c r="R19" s="320"/>
      <c r="S19" s="320"/>
      <c r="T19" s="320"/>
      <c r="U19" s="320"/>
      <c r="V19" s="320"/>
      <c r="W19" s="320"/>
      <c r="X19" s="320"/>
      <c r="Y19" s="320"/>
      <c r="Z19" s="323">
        <v>46.466949999999997</v>
      </c>
      <c r="AA19" s="351"/>
      <c r="AB19" s="35"/>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BA19" s="73">
        <v>0</v>
      </c>
    </row>
    <row r="20" spans="2:53" s="36" customFormat="1" ht="17.100000000000001" customHeight="1">
      <c r="B20" s="445"/>
      <c r="C20" s="451" t="s">
        <v>290</v>
      </c>
      <c r="D20" s="320"/>
      <c r="E20" s="320"/>
      <c r="F20" s="320"/>
      <c r="G20" s="320"/>
      <c r="H20" s="320"/>
      <c r="I20" s="320"/>
      <c r="J20" s="320"/>
      <c r="K20" s="320"/>
      <c r="L20" s="320"/>
      <c r="M20" s="320"/>
      <c r="N20" s="320"/>
      <c r="O20" s="320"/>
      <c r="P20" s="320"/>
      <c r="Q20" s="320"/>
      <c r="R20" s="320"/>
      <c r="S20" s="320"/>
      <c r="T20" s="320"/>
      <c r="U20" s="320"/>
      <c r="V20" s="320"/>
      <c r="W20" s="320"/>
      <c r="X20" s="320"/>
      <c r="Y20" s="320"/>
      <c r="Z20" s="323">
        <v>0</v>
      </c>
      <c r="AA20" s="351"/>
      <c r="AB20" s="35"/>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BA20" s="73">
        <v>0</v>
      </c>
    </row>
    <row r="21" spans="2:53" s="36" customFormat="1" ht="17.100000000000001" customHeight="1">
      <c r="B21" s="445"/>
      <c r="C21" s="448" t="s">
        <v>289</v>
      </c>
      <c r="D21" s="320"/>
      <c r="E21" s="320"/>
      <c r="F21" s="320"/>
      <c r="G21" s="320"/>
      <c r="H21" s="320"/>
      <c r="I21" s="320"/>
      <c r="J21" s="320"/>
      <c r="K21" s="320"/>
      <c r="L21" s="320"/>
      <c r="M21" s="320"/>
      <c r="N21" s="320"/>
      <c r="O21" s="320"/>
      <c r="P21" s="320"/>
      <c r="Q21" s="320"/>
      <c r="R21" s="320"/>
      <c r="S21" s="320"/>
      <c r="T21" s="320"/>
      <c r="U21" s="320"/>
      <c r="V21" s="320"/>
      <c r="W21" s="320"/>
      <c r="X21" s="320"/>
      <c r="Y21" s="320"/>
      <c r="Z21" s="323">
        <v>0</v>
      </c>
      <c r="AA21" s="351"/>
      <c r="AB21" s="35"/>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BA21" s="73">
        <v>0</v>
      </c>
    </row>
    <row r="22" spans="2:53" s="40" customFormat="1" ht="24.95" customHeight="1">
      <c r="B22" s="446"/>
      <c r="C22" s="195" t="s">
        <v>291</v>
      </c>
      <c r="D22" s="320">
        <v>246.202833</v>
      </c>
      <c r="E22" s="324"/>
      <c r="F22" s="320">
        <v>590.61652700000002</v>
      </c>
      <c r="G22" s="320">
        <v>445.41332999999997</v>
      </c>
      <c r="H22" s="320">
        <v>3.0375779999999999</v>
      </c>
      <c r="I22" s="320">
        <v>5510.86276</v>
      </c>
      <c r="J22" s="320">
        <v>2569.688228</v>
      </c>
      <c r="K22" s="320">
        <v>15.140351000000001</v>
      </c>
      <c r="L22" s="324"/>
      <c r="M22" s="320">
        <v>410.12851799999999</v>
      </c>
      <c r="N22" s="324"/>
      <c r="O22" s="320"/>
      <c r="P22" s="320">
        <v>0.86408300000000005</v>
      </c>
      <c r="Q22" s="320">
        <v>90.279561000000001</v>
      </c>
      <c r="R22" s="320">
        <v>7.2562199999999999</v>
      </c>
      <c r="S22" s="324"/>
      <c r="T22" s="320">
        <v>2.3165119999999999</v>
      </c>
      <c r="U22" s="320">
        <v>0.4</v>
      </c>
      <c r="V22" s="320">
        <v>2.1161319999999999</v>
      </c>
      <c r="W22" s="324"/>
      <c r="X22" s="320">
        <v>1.5084949999999999</v>
      </c>
      <c r="Y22" s="320">
        <v>37.035944000000001</v>
      </c>
      <c r="Z22" s="323">
        <v>9932.8670719999955</v>
      </c>
      <c r="AA22" s="351"/>
      <c r="AB22" s="39"/>
      <c r="AC22" s="75">
        <v>0</v>
      </c>
      <c r="AD22" s="75">
        <v>0</v>
      </c>
      <c r="AE22" s="75">
        <v>0</v>
      </c>
      <c r="AF22" s="75">
        <v>0</v>
      </c>
      <c r="AG22" s="75">
        <v>0</v>
      </c>
      <c r="AH22" s="75">
        <v>0</v>
      </c>
      <c r="AI22" s="75">
        <v>0</v>
      </c>
      <c r="AJ22" s="75">
        <v>0</v>
      </c>
      <c r="AK22" s="75">
        <v>0</v>
      </c>
      <c r="AL22" s="75">
        <v>0</v>
      </c>
      <c r="AM22" s="75">
        <v>0</v>
      </c>
      <c r="AN22" s="75">
        <v>0</v>
      </c>
      <c r="AO22" s="75">
        <v>0</v>
      </c>
      <c r="AP22" s="75">
        <v>0</v>
      </c>
      <c r="AQ22" s="75">
        <v>0</v>
      </c>
      <c r="AR22" s="75">
        <v>0</v>
      </c>
      <c r="AS22" s="75">
        <v>0</v>
      </c>
      <c r="AT22" s="75">
        <v>0</v>
      </c>
      <c r="AU22" s="75">
        <v>0</v>
      </c>
      <c r="AV22" s="75">
        <v>0</v>
      </c>
      <c r="AW22" s="75">
        <v>0</v>
      </c>
      <c r="AX22" s="75">
        <v>0</v>
      </c>
      <c r="AY22" s="75">
        <v>0</v>
      </c>
      <c r="BA22" s="75">
        <v>0</v>
      </c>
    </row>
    <row r="23" spans="2:53" s="88" customFormat="1" ht="17.100000000000001" customHeight="1">
      <c r="B23" s="316"/>
      <c r="C23" s="198" t="s">
        <v>279</v>
      </c>
      <c r="D23" s="320">
        <v>116.59748500000001</v>
      </c>
      <c r="E23" s="320"/>
      <c r="F23" s="320">
        <v>125.734365</v>
      </c>
      <c r="G23" s="320">
        <v>259.20203400000003</v>
      </c>
      <c r="H23" s="320">
        <v>2.8865859999999999</v>
      </c>
      <c r="I23" s="320">
        <v>4097.8903749999999</v>
      </c>
      <c r="J23" s="320">
        <v>1390.775226</v>
      </c>
      <c r="K23" s="320">
        <v>11.486687999999999</v>
      </c>
      <c r="L23" s="320"/>
      <c r="M23" s="320">
        <v>294.99692900000002</v>
      </c>
      <c r="N23" s="320"/>
      <c r="O23" s="320"/>
      <c r="P23" s="320">
        <v>8.2174999999999998E-2</v>
      </c>
      <c r="Q23" s="320">
        <v>24.662362999999999</v>
      </c>
      <c r="R23" s="320">
        <v>7.2562199999999999</v>
      </c>
      <c r="S23" s="326"/>
      <c r="T23" s="320">
        <v>2.3151700000000002</v>
      </c>
      <c r="U23" s="320">
        <v>0.4</v>
      </c>
      <c r="V23" s="320"/>
      <c r="W23" s="320"/>
      <c r="X23" s="320">
        <v>1.507379</v>
      </c>
      <c r="Y23" s="320">
        <v>36.875134000000003</v>
      </c>
      <c r="Z23" s="323">
        <v>6372.6681289999988</v>
      </c>
      <c r="AA23" s="351"/>
      <c r="AB23" s="87"/>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BA23" s="73">
        <v>0</v>
      </c>
    </row>
    <row r="24" spans="2:53" s="36" customFormat="1" ht="17.100000000000001" customHeight="1">
      <c r="B24" s="445"/>
      <c r="C24" s="198" t="s">
        <v>280</v>
      </c>
      <c r="D24" s="320">
        <v>129.60534799999999</v>
      </c>
      <c r="E24" s="320"/>
      <c r="F24" s="320">
        <v>464.88216199999999</v>
      </c>
      <c r="G24" s="320">
        <v>186.211296</v>
      </c>
      <c r="H24" s="320">
        <v>0.15099199999999999</v>
      </c>
      <c r="I24" s="320">
        <v>1412.972385</v>
      </c>
      <c r="J24" s="320">
        <v>1178.913002</v>
      </c>
      <c r="K24" s="320">
        <v>3.6536629999999999</v>
      </c>
      <c r="L24" s="320"/>
      <c r="M24" s="320">
        <v>115.13158900000001</v>
      </c>
      <c r="N24" s="320"/>
      <c r="O24" s="320"/>
      <c r="P24" s="320">
        <v>0.78190800000000005</v>
      </c>
      <c r="Q24" s="320">
        <v>65.617198000000002</v>
      </c>
      <c r="R24" s="320"/>
      <c r="S24" s="320"/>
      <c r="T24" s="320">
        <v>1.3420000000000001E-3</v>
      </c>
      <c r="U24" s="320"/>
      <c r="V24" s="320">
        <v>2.1161319999999999</v>
      </c>
      <c r="W24" s="320"/>
      <c r="X24" s="320">
        <v>1.116E-3</v>
      </c>
      <c r="Y24" s="320">
        <v>0.16081000000000001</v>
      </c>
      <c r="Z24" s="323">
        <v>3560.1989429999994</v>
      </c>
      <c r="AA24" s="351"/>
      <c r="AB24" s="35"/>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BA24" s="73">
        <v>0</v>
      </c>
    </row>
    <row r="25" spans="2:53" s="40" customFormat="1" ht="30" customHeight="1">
      <c r="B25" s="449"/>
      <c r="C25" s="195" t="s">
        <v>292</v>
      </c>
      <c r="D25" s="325">
        <v>1928.2015769999998</v>
      </c>
      <c r="E25" s="325">
        <v>0</v>
      </c>
      <c r="F25" s="325">
        <v>3707.3291239999999</v>
      </c>
      <c r="G25" s="325">
        <v>2846.079056</v>
      </c>
      <c r="H25" s="325">
        <v>411.547528</v>
      </c>
      <c r="I25" s="325">
        <v>56158.414854999995</v>
      </c>
      <c r="J25" s="325">
        <v>17056.140579999999</v>
      </c>
      <c r="K25" s="325">
        <v>218.97512399999999</v>
      </c>
      <c r="L25" s="325">
        <v>0</v>
      </c>
      <c r="M25" s="325">
        <v>5364.5388039999998</v>
      </c>
      <c r="N25" s="325">
        <v>0</v>
      </c>
      <c r="O25" s="325">
        <v>3.2530000000000001</v>
      </c>
      <c r="P25" s="325">
        <v>29.265349000000001</v>
      </c>
      <c r="Q25" s="325">
        <v>578.20044299999995</v>
      </c>
      <c r="R25" s="325">
        <v>40.444960999999999</v>
      </c>
      <c r="S25" s="325">
        <v>0</v>
      </c>
      <c r="T25" s="325">
        <v>21.796699</v>
      </c>
      <c r="U25" s="325">
        <v>1.034043</v>
      </c>
      <c r="V25" s="325">
        <v>56.512566000000007</v>
      </c>
      <c r="W25" s="325">
        <v>0</v>
      </c>
      <c r="X25" s="325">
        <v>8.2072489999999991</v>
      </c>
      <c r="Y25" s="325">
        <v>341.65231900000003</v>
      </c>
      <c r="Z25" s="323">
        <v>88771.593276999993</v>
      </c>
      <c r="AA25" s="350"/>
      <c r="AB25" s="39"/>
      <c r="AC25" s="75">
        <v>0</v>
      </c>
      <c r="AD25" s="75">
        <v>0</v>
      </c>
      <c r="AE25" s="75">
        <v>0</v>
      </c>
      <c r="AF25" s="75">
        <v>0</v>
      </c>
      <c r="AG25" s="75">
        <v>-3.5527136788005009E-15</v>
      </c>
      <c r="AH25" s="75">
        <v>0</v>
      </c>
      <c r="AI25" s="75">
        <v>0</v>
      </c>
      <c r="AJ25" s="75">
        <v>0</v>
      </c>
      <c r="AK25" s="75">
        <v>0</v>
      </c>
      <c r="AL25" s="75">
        <v>0</v>
      </c>
      <c r="AM25" s="75">
        <v>0</v>
      </c>
      <c r="AN25" s="75">
        <v>2.2204460492503131E-16</v>
      </c>
      <c r="AO25" s="75">
        <v>1.6653345369377348E-15</v>
      </c>
      <c r="AP25" s="75">
        <v>0</v>
      </c>
      <c r="AQ25" s="75">
        <v>0</v>
      </c>
      <c r="AR25" s="75">
        <v>0</v>
      </c>
      <c r="AS25" s="75">
        <v>0</v>
      </c>
      <c r="AT25" s="75">
        <v>0</v>
      </c>
      <c r="AU25" s="75">
        <v>3.9968028886505635E-15</v>
      </c>
      <c r="AV25" s="75">
        <v>0</v>
      </c>
      <c r="AW25" s="75">
        <v>0</v>
      </c>
      <c r="AX25" s="75">
        <v>0</v>
      </c>
      <c r="AY25" s="75">
        <v>0</v>
      </c>
      <c r="BA25" s="75">
        <v>0</v>
      </c>
    </row>
    <row r="26" spans="2:53" s="88" customFormat="1" ht="17.100000000000001" customHeight="1">
      <c r="B26" s="316"/>
      <c r="C26" s="317" t="s">
        <v>281</v>
      </c>
      <c r="D26" s="326">
        <v>7.6239999999999997E-3</v>
      </c>
      <c r="E26" s="326"/>
      <c r="F26" s="326">
        <v>0.16445000000000001</v>
      </c>
      <c r="G26" s="326">
        <v>0.76575400000000005</v>
      </c>
      <c r="H26" s="326">
        <v>31.05</v>
      </c>
      <c r="I26" s="326">
        <v>501.29203200000001</v>
      </c>
      <c r="J26" s="326">
        <v>26.250537999999999</v>
      </c>
      <c r="K26" s="326"/>
      <c r="L26" s="326"/>
      <c r="M26" s="326">
        <v>0.23499999999999999</v>
      </c>
      <c r="N26" s="326"/>
      <c r="O26" s="326"/>
      <c r="P26" s="326">
        <v>0.01</v>
      </c>
      <c r="Q26" s="326"/>
      <c r="R26" s="326"/>
      <c r="S26" s="326"/>
      <c r="T26" s="326"/>
      <c r="U26" s="326"/>
      <c r="V26" s="326"/>
      <c r="W26" s="326"/>
      <c r="X26" s="326"/>
      <c r="Y26" s="326"/>
      <c r="Z26" s="327">
        <v>559.775398</v>
      </c>
      <c r="AA26" s="353"/>
      <c r="AB26" s="87"/>
      <c r="AC26" s="84">
        <v>0</v>
      </c>
      <c r="AD26" s="84">
        <v>0</v>
      </c>
      <c r="AE26" s="84">
        <v>0</v>
      </c>
      <c r="AF26" s="84">
        <v>0</v>
      </c>
      <c r="AG26" s="84">
        <v>0</v>
      </c>
      <c r="AH26" s="84">
        <v>0</v>
      </c>
      <c r="AI26" s="84">
        <v>0</v>
      </c>
      <c r="AJ26" s="84">
        <v>0</v>
      </c>
      <c r="AK26" s="84">
        <v>0</v>
      </c>
      <c r="AL26" s="84">
        <v>0</v>
      </c>
      <c r="AM26" s="84">
        <v>0</v>
      </c>
      <c r="AN26" s="84">
        <v>0</v>
      </c>
      <c r="AO26" s="84">
        <v>0</v>
      </c>
      <c r="AP26" s="84">
        <v>0</v>
      </c>
      <c r="AQ26" s="84">
        <v>0</v>
      </c>
      <c r="AR26" s="84">
        <v>0</v>
      </c>
      <c r="AS26" s="84">
        <v>0</v>
      </c>
      <c r="AT26" s="84">
        <v>0</v>
      </c>
      <c r="AU26" s="84">
        <v>0</v>
      </c>
      <c r="AV26" s="84">
        <v>0</v>
      </c>
      <c r="AW26" s="84">
        <v>0</v>
      </c>
      <c r="AX26" s="84">
        <v>0</v>
      </c>
      <c r="AY26" s="84">
        <v>0</v>
      </c>
      <c r="BA26" s="84">
        <v>0</v>
      </c>
    </row>
    <row r="27" spans="2:53" s="88" customFormat="1" ht="17.100000000000001" customHeight="1">
      <c r="B27" s="318"/>
      <c r="C27" s="319" t="s">
        <v>282</v>
      </c>
      <c r="D27" s="328">
        <v>6.8684609999999999</v>
      </c>
      <c r="E27" s="328"/>
      <c r="F27" s="328">
        <v>16.543772000000001</v>
      </c>
      <c r="G27" s="328">
        <v>5.264507</v>
      </c>
      <c r="H27" s="328">
        <v>0.08</v>
      </c>
      <c r="I27" s="328">
        <v>1077.78</v>
      </c>
      <c r="J27" s="328">
        <v>325.11706800000002</v>
      </c>
      <c r="K27" s="328"/>
      <c r="L27" s="328"/>
      <c r="M27" s="328">
        <v>35.71</v>
      </c>
      <c r="N27" s="328"/>
      <c r="O27" s="328"/>
      <c r="P27" s="328"/>
      <c r="Q27" s="328">
        <v>0.25540000000000002</v>
      </c>
      <c r="R27" s="328"/>
      <c r="S27" s="328"/>
      <c r="T27" s="328">
        <v>0.62686399999999998</v>
      </c>
      <c r="U27" s="328">
        <v>0.4</v>
      </c>
      <c r="V27" s="328"/>
      <c r="W27" s="328"/>
      <c r="X27" s="328">
        <v>0.71</v>
      </c>
      <c r="Y27" s="328"/>
      <c r="Z27" s="327">
        <v>1469.3560720000003</v>
      </c>
      <c r="AA27" s="354"/>
      <c r="AB27" s="87"/>
      <c r="AC27" s="84">
        <v>0</v>
      </c>
      <c r="AD27" s="84">
        <v>0</v>
      </c>
      <c r="AE27" s="84">
        <v>0</v>
      </c>
      <c r="AF27" s="84">
        <v>0</v>
      </c>
      <c r="AG27" s="84">
        <v>0</v>
      </c>
      <c r="AH27" s="84">
        <v>0</v>
      </c>
      <c r="AI27" s="84">
        <v>0</v>
      </c>
      <c r="AJ27" s="84">
        <v>0</v>
      </c>
      <c r="AK27" s="84">
        <v>0</v>
      </c>
      <c r="AL27" s="84">
        <v>0</v>
      </c>
      <c r="AM27" s="84">
        <v>0</v>
      </c>
      <c r="AN27" s="84">
        <v>0</v>
      </c>
      <c r="AO27" s="84">
        <v>0</v>
      </c>
      <c r="AP27" s="84">
        <v>0</v>
      </c>
      <c r="AQ27" s="84">
        <v>0</v>
      </c>
      <c r="AR27" s="84">
        <v>0</v>
      </c>
      <c r="AS27" s="84">
        <v>0</v>
      </c>
      <c r="AT27" s="84">
        <v>0</v>
      </c>
      <c r="AU27" s="84">
        <v>0</v>
      </c>
      <c r="AV27" s="84">
        <v>0</v>
      </c>
      <c r="AW27" s="84">
        <v>0</v>
      </c>
      <c r="AX27" s="84">
        <v>0</v>
      </c>
      <c r="AY27" s="84">
        <v>0</v>
      </c>
      <c r="BA27" s="84">
        <v>0</v>
      </c>
    </row>
    <row r="28" spans="2:53" s="40" customFormat="1" ht="30" customHeight="1">
      <c r="B28" s="450"/>
      <c r="C28" s="202" t="s">
        <v>311</v>
      </c>
      <c r="D28" s="324"/>
      <c r="E28" s="324"/>
      <c r="F28" s="324"/>
      <c r="G28" s="324"/>
      <c r="H28" s="324"/>
      <c r="I28" s="324"/>
      <c r="J28" s="324"/>
      <c r="K28" s="324"/>
      <c r="L28" s="324"/>
      <c r="M28" s="324"/>
      <c r="N28" s="324"/>
      <c r="O28" s="324"/>
      <c r="P28" s="324"/>
      <c r="Q28" s="324"/>
      <c r="R28" s="324"/>
      <c r="S28" s="324"/>
      <c r="T28" s="324"/>
      <c r="U28" s="324"/>
      <c r="V28" s="324"/>
      <c r="W28" s="324"/>
      <c r="X28" s="324"/>
      <c r="Y28" s="324"/>
      <c r="Z28" s="343"/>
      <c r="AA28" s="350"/>
      <c r="AB28" s="39"/>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BA28" s="77">
        <v>0</v>
      </c>
    </row>
    <row r="29" spans="2:53" s="36" customFormat="1" ht="17.100000000000001" customHeight="1">
      <c r="B29" s="444"/>
      <c r="C29" s="183" t="s">
        <v>278</v>
      </c>
      <c r="D29" s="320">
        <v>1.2951330000000001</v>
      </c>
      <c r="E29" s="320"/>
      <c r="F29" s="320"/>
      <c r="G29" s="320">
        <v>4.1037299999999997</v>
      </c>
      <c r="H29" s="320">
        <v>216.030563</v>
      </c>
      <c r="I29" s="320">
        <v>42.724533999999998</v>
      </c>
      <c r="J29" s="320">
        <v>116.518441</v>
      </c>
      <c r="K29" s="320"/>
      <c r="L29" s="320"/>
      <c r="M29" s="320">
        <v>103.74588</v>
      </c>
      <c r="N29" s="320"/>
      <c r="O29" s="320"/>
      <c r="P29" s="320"/>
      <c r="Q29" s="320">
        <v>3.720262</v>
      </c>
      <c r="R29" s="320"/>
      <c r="S29" s="320"/>
      <c r="T29" s="320">
        <v>2.8118880000000002</v>
      </c>
      <c r="U29" s="320">
        <v>5.5224000000000002E-2</v>
      </c>
      <c r="V29" s="320"/>
      <c r="W29" s="320"/>
      <c r="X29" s="320"/>
      <c r="Y29" s="320">
        <v>3.8520639999999999</v>
      </c>
      <c r="Z29" s="323">
        <v>494.85771899999997</v>
      </c>
      <c r="AA29" s="351"/>
      <c r="AB29" s="35"/>
      <c r="AC29" s="73">
        <v>0</v>
      </c>
      <c r="AD29" s="73">
        <v>0</v>
      </c>
      <c r="AE29" s="73">
        <v>0</v>
      </c>
      <c r="AF29" s="73">
        <v>0</v>
      </c>
      <c r="AG29" s="73">
        <v>0</v>
      </c>
      <c r="AH29" s="73">
        <v>0</v>
      </c>
      <c r="AI29" s="73">
        <v>0</v>
      </c>
      <c r="AJ29" s="73">
        <v>0</v>
      </c>
      <c r="AK29" s="73">
        <v>0</v>
      </c>
      <c r="AL29" s="73">
        <v>0</v>
      </c>
      <c r="AM29" s="73">
        <v>0</v>
      </c>
      <c r="AN29" s="73">
        <v>0</v>
      </c>
      <c r="AO29" s="73">
        <v>0</v>
      </c>
      <c r="AP29" s="73">
        <v>0</v>
      </c>
      <c r="AQ29" s="73">
        <v>0</v>
      </c>
      <c r="AR29" s="73">
        <v>0</v>
      </c>
      <c r="AS29" s="73">
        <v>0</v>
      </c>
      <c r="AT29" s="73">
        <v>0</v>
      </c>
      <c r="AU29" s="73">
        <v>0</v>
      </c>
      <c r="AV29" s="73">
        <v>0</v>
      </c>
      <c r="AW29" s="73">
        <v>0</v>
      </c>
      <c r="AX29" s="73">
        <v>0</v>
      </c>
      <c r="AY29" s="73">
        <v>0</v>
      </c>
      <c r="BA29" s="73">
        <v>0</v>
      </c>
    </row>
    <row r="30" spans="2:53" s="36" customFormat="1" ht="17.100000000000001" customHeight="1">
      <c r="B30" s="445"/>
      <c r="C30" s="198" t="s">
        <v>279</v>
      </c>
      <c r="D30" s="320"/>
      <c r="E30" s="320"/>
      <c r="F30" s="320"/>
      <c r="G30" s="320">
        <v>0.9375</v>
      </c>
      <c r="H30" s="320"/>
      <c r="I30" s="320">
        <v>5.62</v>
      </c>
      <c r="J30" s="320"/>
      <c r="K30" s="320"/>
      <c r="L30" s="320"/>
      <c r="M30" s="320">
        <v>3.74431</v>
      </c>
      <c r="N30" s="320"/>
      <c r="O30" s="320"/>
      <c r="P30" s="320"/>
      <c r="Q30" s="320">
        <v>2.8186599999999999</v>
      </c>
      <c r="R30" s="320"/>
      <c r="S30" s="320"/>
      <c r="T30" s="320"/>
      <c r="U30" s="320"/>
      <c r="V30" s="320"/>
      <c r="W30" s="320"/>
      <c r="X30" s="320"/>
      <c r="Y30" s="320"/>
      <c r="Z30" s="323">
        <v>13.120469999999999</v>
      </c>
      <c r="AA30" s="351"/>
      <c r="AB30" s="35"/>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BA30" s="73">
        <v>0</v>
      </c>
    </row>
    <row r="31" spans="2:53" s="36" customFormat="1" ht="17.100000000000001" customHeight="1">
      <c r="B31" s="445"/>
      <c r="C31" s="198" t="s">
        <v>280</v>
      </c>
      <c r="D31" s="320">
        <v>1.2951330000000001</v>
      </c>
      <c r="E31" s="320"/>
      <c r="F31" s="320"/>
      <c r="G31" s="320">
        <v>3.1662300000000001</v>
      </c>
      <c r="H31" s="320">
        <v>216.030563</v>
      </c>
      <c r="I31" s="320">
        <v>37.104534000000001</v>
      </c>
      <c r="J31" s="320">
        <v>116.518441</v>
      </c>
      <c r="K31" s="320"/>
      <c r="L31" s="320"/>
      <c r="M31" s="320">
        <v>100.00157</v>
      </c>
      <c r="N31" s="320"/>
      <c r="O31" s="320"/>
      <c r="P31" s="320"/>
      <c r="Q31" s="320">
        <v>0.90160200000000001</v>
      </c>
      <c r="R31" s="320"/>
      <c r="S31" s="320"/>
      <c r="T31" s="320">
        <v>2.8118880000000002</v>
      </c>
      <c r="U31" s="320">
        <v>5.5224000000000002E-2</v>
      </c>
      <c r="V31" s="320"/>
      <c r="W31" s="320"/>
      <c r="X31" s="320"/>
      <c r="Y31" s="320">
        <v>3.8520639999999999</v>
      </c>
      <c r="Z31" s="323">
        <v>481.73724900000002</v>
      </c>
      <c r="AA31" s="351"/>
      <c r="AB31" s="35"/>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BA31" s="73">
        <v>0</v>
      </c>
    </row>
    <row r="32" spans="2:53" s="36" customFormat="1" ht="30" customHeight="1">
      <c r="B32" s="444"/>
      <c r="C32" s="183" t="s">
        <v>283</v>
      </c>
      <c r="D32" s="320"/>
      <c r="E32" s="320"/>
      <c r="F32" s="320"/>
      <c r="G32" s="320">
        <v>0.207792</v>
      </c>
      <c r="H32" s="320"/>
      <c r="I32" s="320">
        <v>14.483034999999999</v>
      </c>
      <c r="J32" s="320">
        <v>42.228875000000002</v>
      </c>
      <c r="K32" s="320"/>
      <c r="L32" s="320"/>
      <c r="M32" s="320">
        <v>61.580024999999999</v>
      </c>
      <c r="N32" s="320"/>
      <c r="O32" s="320"/>
      <c r="P32" s="320"/>
      <c r="Q32" s="320">
        <v>0.137266</v>
      </c>
      <c r="R32" s="320"/>
      <c r="S32" s="320"/>
      <c r="T32" s="320"/>
      <c r="U32" s="320"/>
      <c r="V32" s="320"/>
      <c r="W32" s="320"/>
      <c r="X32" s="320"/>
      <c r="Y32" s="320">
        <v>5.0209999999999999</v>
      </c>
      <c r="Z32" s="323">
        <v>123.657993</v>
      </c>
      <c r="AA32" s="351"/>
      <c r="AB32" s="35"/>
      <c r="AC32" s="73">
        <v>0</v>
      </c>
      <c r="AD32" s="73">
        <v>0</v>
      </c>
      <c r="AE32" s="73">
        <v>0</v>
      </c>
      <c r="AF32" s="73">
        <v>0</v>
      </c>
      <c r="AG32" s="73">
        <v>0</v>
      </c>
      <c r="AH32" s="73">
        <v>0</v>
      </c>
      <c r="AI32" s="73">
        <v>0</v>
      </c>
      <c r="AJ32" s="73">
        <v>0</v>
      </c>
      <c r="AK32" s="73">
        <v>0</v>
      </c>
      <c r="AL32" s="73">
        <v>0</v>
      </c>
      <c r="AM32" s="73">
        <v>0</v>
      </c>
      <c r="AN32" s="73">
        <v>0</v>
      </c>
      <c r="AO32" s="73">
        <v>0</v>
      </c>
      <c r="AP32" s="73">
        <v>0</v>
      </c>
      <c r="AQ32" s="73">
        <v>0</v>
      </c>
      <c r="AR32" s="73">
        <v>0</v>
      </c>
      <c r="AS32" s="73">
        <v>0</v>
      </c>
      <c r="AT32" s="73">
        <v>0</v>
      </c>
      <c r="AU32" s="73">
        <v>0</v>
      </c>
      <c r="AV32" s="73">
        <v>0</v>
      </c>
      <c r="AW32" s="73">
        <v>0</v>
      </c>
      <c r="AX32" s="73">
        <v>0</v>
      </c>
      <c r="AY32" s="73">
        <v>0</v>
      </c>
      <c r="BA32" s="73">
        <v>0</v>
      </c>
    </row>
    <row r="33" spans="2:53" s="36" customFormat="1" ht="17.100000000000001" customHeight="1">
      <c r="B33" s="444"/>
      <c r="C33" s="198" t="s">
        <v>279</v>
      </c>
      <c r="D33" s="320"/>
      <c r="E33" s="320"/>
      <c r="F33" s="320"/>
      <c r="G33" s="320"/>
      <c r="H33" s="320"/>
      <c r="I33" s="320">
        <v>14.279292999999999</v>
      </c>
      <c r="J33" s="320">
        <v>34.975937999999999</v>
      </c>
      <c r="K33" s="320"/>
      <c r="L33" s="320"/>
      <c r="M33" s="320"/>
      <c r="N33" s="320"/>
      <c r="O33" s="320"/>
      <c r="P33" s="320"/>
      <c r="Q33" s="320"/>
      <c r="R33" s="320"/>
      <c r="S33" s="320"/>
      <c r="T33" s="320"/>
      <c r="U33" s="320"/>
      <c r="V33" s="320"/>
      <c r="W33" s="320"/>
      <c r="X33" s="320"/>
      <c r="Y33" s="320"/>
      <c r="Z33" s="323">
        <v>49.255230999999995</v>
      </c>
      <c r="AA33" s="351"/>
      <c r="AB33" s="35"/>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BA33" s="73">
        <v>0</v>
      </c>
    </row>
    <row r="34" spans="2:53" s="36" customFormat="1" ht="17.100000000000001" customHeight="1">
      <c r="B34" s="444"/>
      <c r="C34" s="198" t="s">
        <v>280</v>
      </c>
      <c r="D34" s="320"/>
      <c r="E34" s="320"/>
      <c r="F34" s="320"/>
      <c r="G34" s="320">
        <v>0.207792</v>
      </c>
      <c r="H34" s="320"/>
      <c r="I34" s="320">
        <v>0.20374200000000001</v>
      </c>
      <c r="J34" s="320">
        <v>7.2529370000000002</v>
      </c>
      <c r="K34" s="320"/>
      <c r="L34" s="320"/>
      <c r="M34" s="320">
        <v>61.580024999999999</v>
      </c>
      <c r="N34" s="320"/>
      <c r="O34" s="320"/>
      <c r="P34" s="320"/>
      <c r="Q34" s="320">
        <v>0.137266</v>
      </c>
      <c r="R34" s="320"/>
      <c r="S34" s="320"/>
      <c r="T34" s="320"/>
      <c r="U34" s="320"/>
      <c r="V34" s="320"/>
      <c r="W34" s="320"/>
      <c r="X34" s="320"/>
      <c r="Y34" s="320">
        <v>5.0209999999999999</v>
      </c>
      <c r="Z34" s="323">
        <v>74.402761999999996</v>
      </c>
      <c r="AA34" s="351"/>
      <c r="AB34" s="35"/>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BA34" s="73">
        <v>0</v>
      </c>
    </row>
    <row r="35" spans="2:53" s="40" customFormat="1" ht="30" customHeight="1">
      <c r="B35" s="446"/>
      <c r="C35" s="447" t="s">
        <v>285</v>
      </c>
      <c r="D35" s="320"/>
      <c r="E35" s="324"/>
      <c r="F35" s="320"/>
      <c r="G35" s="320">
        <v>0.207792</v>
      </c>
      <c r="H35" s="320"/>
      <c r="I35" s="320">
        <v>10.66408</v>
      </c>
      <c r="J35" s="320">
        <v>0.63598500000000002</v>
      </c>
      <c r="K35" s="324"/>
      <c r="L35" s="324"/>
      <c r="M35" s="320">
        <v>60</v>
      </c>
      <c r="N35" s="324"/>
      <c r="O35" s="324"/>
      <c r="P35" s="324"/>
      <c r="Q35" s="320">
        <v>0.137266</v>
      </c>
      <c r="R35" s="324"/>
      <c r="S35" s="324"/>
      <c r="T35" s="320"/>
      <c r="U35" s="320"/>
      <c r="V35" s="324"/>
      <c r="W35" s="324"/>
      <c r="X35" s="324"/>
      <c r="Y35" s="320">
        <v>5.0209999999999999</v>
      </c>
      <c r="Z35" s="323">
        <v>76.666122999999999</v>
      </c>
      <c r="AA35" s="352"/>
      <c r="AB35" s="39"/>
      <c r="AC35" s="75">
        <v>0</v>
      </c>
      <c r="AD35" s="75">
        <v>0</v>
      </c>
      <c r="AE35" s="75">
        <v>0</v>
      </c>
      <c r="AF35" s="75">
        <v>0</v>
      </c>
      <c r="AG35" s="75">
        <v>0</v>
      </c>
      <c r="AH35" s="75">
        <v>0</v>
      </c>
      <c r="AI35" s="75">
        <v>0</v>
      </c>
      <c r="AJ35" s="75">
        <v>0</v>
      </c>
      <c r="AK35" s="75">
        <v>0</v>
      </c>
      <c r="AL35" s="75">
        <v>0</v>
      </c>
      <c r="AM35" s="75">
        <v>0</v>
      </c>
      <c r="AN35" s="75">
        <v>0</v>
      </c>
      <c r="AO35" s="75">
        <v>0</v>
      </c>
      <c r="AP35" s="75">
        <v>0</v>
      </c>
      <c r="AQ35" s="75">
        <v>0</v>
      </c>
      <c r="AR35" s="75">
        <v>0</v>
      </c>
      <c r="AS35" s="75">
        <v>0</v>
      </c>
      <c r="AT35" s="75">
        <v>0</v>
      </c>
      <c r="AU35" s="75">
        <v>0</v>
      </c>
      <c r="AV35" s="75">
        <v>0</v>
      </c>
      <c r="AW35" s="75">
        <v>0</v>
      </c>
      <c r="AX35" s="75">
        <v>0</v>
      </c>
      <c r="AY35" s="75">
        <v>0</v>
      </c>
      <c r="BA35" s="75">
        <v>0</v>
      </c>
    </row>
    <row r="36" spans="2:53" s="36" customFormat="1" ht="17.100000000000001" customHeight="1">
      <c r="B36" s="445"/>
      <c r="C36" s="198" t="s">
        <v>286</v>
      </c>
      <c r="D36" s="320"/>
      <c r="E36" s="320"/>
      <c r="F36" s="320"/>
      <c r="G36" s="320"/>
      <c r="H36" s="320"/>
      <c r="I36" s="320">
        <v>3.8189549999999999</v>
      </c>
      <c r="J36" s="320">
        <v>41.592889999999997</v>
      </c>
      <c r="K36" s="320"/>
      <c r="L36" s="320"/>
      <c r="M36" s="320">
        <v>1.580025</v>
      </c>
      <c r="N36" s="320"/>
      <c r="O36" s="320"/>
      <c r="P36" s="320"/>
      <c r="Q36" s="320"/>
      <c r="R36" s="320"/>
      <c r="S36" s="320"/>
      <c r="T36" s="320"/>
      <c r="U36" s="320"/>
      <c r="V36" s="320"/>
      <c r="W36" s="320"/>
      <c r="X36" s="320"/>
      <c r="Y36" s="320"/>
      <c r="Z36" s="323">
        <v>46.991869999999999</v>
      </c>
      <c r="AA36" s="351"/>
      <c r="AB36" s="35"/>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BA36" s="73">
        <v>0</v>
      </c>
    </row>
    <row r="37" spans="2:53" s="36" customFormat="1" ht="17.100000000000001" customHeight="1">
      <c r="B37" s="445"/>
      <c r="C37" s="198" t="s">
        <v>287</v>
      </c>
      <c r="D37" s="320"/>
      <c r="E37" s="320"/>
      <c r="F37" s="320"/>
      <c r="G37" s="320"/>
      <c r="H37" s="320"/>
      <c r="I37" s="320"/>
      <c r="J37" s="320"/>
      <c r="K37" s="320"/>
      <c r="L37" s="320"/>
      <c r="M37" s="320"/>
      <c r="N37" s="320"/>
      <c r="O37" s="320"/>
      <c r="P37" s="320"/>
      <c r="Q37" s="320"/>
      <c r="R37" s="320"/>
      <c r="S37" s="320"/>
      <c r="T37" s="320"/>
      <c r="U37" s="320"/>
      <c r="V37" s="320"/>
      <c r="W37" s="320"/>
      <c r="X37" s="320"/>
      <c r="Y37" s="320"/>
      <c r="Z37" s="323">
        <v>0</v>
      </c>
      <c r="AA37" s="351"/>
      <c r="AB37" s="35"/>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BA37" s="73">
        <v>0</v>
      </c>
    </row>
    <row r="38" spans="2:53" s="36" customFormat="1" ht="17.100000000000001" customHeight="1">
      <c r="B38" s="445"/>
      <c r="C38" s="198" t="s">
        <v>288</v>
      </c>
      <c r="D38" s="320"/>
      <c r="E38" s="320"/>
      <c r="F38" s="320"/>
      <c r="G38" s="320"/>
      <c r="H38" s="320"/>
      <c r="I38" s="320"/>
      <c r="J38" s="320"/>
      <c r="K38" s="320"/>
      <c r="L38" s="320"/>
      <c r="M38" s="320"/>
      <c r="N38" s="320"/>
      <c r="O38" s="320"/>
      <c r="P38" s="320"/>
      <c r="Q38" s="320"/>
      <c r="R38" s="320"/>
      <c r="S38" s="320"/>
      <c r="T38" s="320"/>
      <c r="U38" s="320"/>
      <c r="V38" s="320"/>
      <c r="W38" s="320"/>
      <c r="X38" s="320"/>
      <c r="Y38" s="320"/>
      <c r="Z38" s="323">
        <v>0</v>
      </c>
      <c r="AA38" s="351"/>
      <c r="AB38" s="35"/>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BA38" s="73">
        <v>0</v>
      </c>
    </row>
    <row r="39" spans="2:53" s="36" customFormat="1" ht="17.100000000000001" customHeight="1">
      <c r="B39" s="445"/>
      <c r="C39" s="451" t="s">
        <v>290</v>
      </c>
      <c r="D39" s="320"/>
      <c r="E39" s="320"/>
      <c r="F39" s="320"/>
      <c r="G39" s="320"/>
      <c r="H39" s="320"/>
      <c r="I39" s="320"/>
      <c r="J39" s="320"/>
      <c r="K39" s="320"/>
      <c r="L39" s="320"/>
      <c r="M39" s="320"/>
      <c r="N39" s="320"/>
      <c r="O39" s="320"/>
      <c r="P39" s="320"/>
      <c r="Q39" s="320"/>
      <c r="R39" s="320"/>
      <c r="S39" s="320"/>
      <c r="T39" s="320"/>
      <c r="U39" s="320"/>
      <c r="V39" s="320"/>
      <c r="W39" s="320"/>
      <c r="X39" s="320"/>
      <c r="Y39" s="320"/>
      <c r="Z39" s="323">
        <v>0</v>
      </c>
      <c r="AA39" s="351"/>
      <c r="AB39" s="35"/>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BA39" s="73">
        <v>0</v>
      </c>
    </row>
    <row r="40" spans="2:53" s="36" customFormat="1" ht="17.100000000000001" customHeight="1">
      <c r="B40" s="445"/>
      <c r="C40" s="448" t="s">
        <v>289</v>
      </c>
      <c r="D40" s="320"/>
      <c r="E40" s="320"/>
      <c r="F40" s="320"/>
      <c r="G40" s="320"/>
      <c r="H40" s="320"/>
      <c r="I40" s="320"/>
      <c r="J40" s="320"/>
      <c r="K40" s="320"/>
      <c r="L40" s="320"/>
      <c r="M40" s="320"/>
      <c r="N40" s="320"/>
      <c r="O40" s="320"/>
      <c r="P40" s="320"/>
      <c r="Q40" s="320"/>
      <c r="R40" s="320"/>
      <c r="S40" s="320"/>
      <c r="T40" s="320"/>
      <c r="U40" s="320"/>
      <c r="V40" s="320"/>
      <c r="W40" s="320"/>
      <c r="X40" s="320"/>
      <c r="Y40" s="320"/>
      <c r="Z40" s="323">
        <v>0</v>
      </c>
      <c r="AA40" s="351"/>
      <c r="AB40" s="35"/>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BA40" s="73">
        <v>0</v>
      </c>
    </row>
    <row r="41" spans="2:53" s="40" customFormat="1" ht="24.95" customHeight="1">
      <c r="B41" s="446"/>
      <c r="C41" s="195" t="s">
        <v>291</v>
      </c>
      <c r="D41" s="320">
        <v>1.0874330000000001</v>
      </c>
      <c r="E41" s="324"/>
      <c r="F41" s="320">
        <v>0.43793799999999999</v>
      </c>
      <c r="G41" s="320">
        <v>0.63164100000000001</v>
      </c>
      <c r="H41" s="320">
        <v>4.4388319999999997</v>
      </c>
      <c r="I41" s="320">
        <v>485.44418000000002</v>
      </c>
      <c r="J41" s="320">
        <v>11.095297</v>
      </c>
      <c r="K41" s="324"/>
      <c r="L41" s="324"/>
      <c r="M41" s="320">
        <v>7.3220000000000001</v>
      </c>
      <c r="N41" s="324"/>
      <c r="O41" s="324"/>
      <c r="P41" s="324"/>
      <c r="Q41" s="320"/>
      <c r="R41" s="324"/>
      <c r="S41" s="324"/>
      <c r="T41" s="320"/>
      <c r="U41" s="320">
        <v>5.5224000000000002E-2</v>
      </c>
      <c r="V41" s="324"/>
      <c r="W41" s="324"/>
      <c r="X41" s="324"/>
      <c r="Y41" s="320">
        <v>1.2110000000000001E-3</v>
      </c>
      <c r="Z41" s="323">
        <v>510.51375600000006</v>
      </c>
      <c r="AA41" s="352"/>
      <c r="AB41" s="39"/>
      <c r="AC41" s="75">
        <v>0</v>
      </c>
      <c r="AD41" s="75">
        <v>0</v>
      </c>
      <c r="AE41" s="75">
        <v>0</v>
      </c>
      <c r="AF41" s="75">
        <v>0</v>
      </c>
      <c r="AG41" s="75">
        <v>0</v>
      </c>
      <c r="AH41" s="75">
        <v>0</v>
      </c>
      <c r="AI41" s="75">
        <v>0</v>
      </c>
      <c r="AJ41" s="75">
        <v>0</v>
      </c>
      <c r="AK41" s="75">
        <v>0</v>
      </c>
      <c r="AL41" s="75">
        <v>0</v>
      </c>
      <c r="AM41" s="75">
        <v>0</v>
      </c>
      <c r="AN41" s="75">
        <v>0</v>
      </c>
      <c r="AO41" s="75">
        <v>0</v>
      </c>
      <c r="AP41" s="75">
        <v>0</v>
      </c>
      <c r="AQ41" s="75">
        <v>0</v>
      </c>
      <c r="AR41" s="75">
        <v>0</v>
      </c>
      <c r="AS41" s="75">
        <v>0</v>
      </c>
      <c r="AT41" s="75">
        <v>0</v>
      </c>
      <c r="AU41" s="75">
        <v>0</v>
      </c>
      <c r="AV41" s="75">
        <v>0</v>
      </c>
      <c r="AW41" s="75">
        <v>0</v>
      </c>
      <c r="AX41" s="75">
        <v>0</v>
      </c>
      <c r="AY41" s="75">
        <v>0</v>
      </c>
      <c r="BA41" s="75">
        <v>0</v>
      </c>
    </row>
    <row r="42" spans="2:53" s="88" customFormat="1" ht="17.100000000000001" customHeight="1">
      <c r="B42" s="316"/>
      <c r="C42" s="198" t="s">
        <v>279</v>
      </c>
      <c r="D42" s="320">
        <v>1.0874330000000001</v>
      </c>
      <c r="E42" s="326"/>
      <c r="F42" s="320">
        <v>0.40300000000000002</v>
      </c>
      <c r="G42" s="320">
        <v>0.53306799999999999</v>
      </c>
      <c r="H42" s="320"/>
      <c r="I42" s="320">
        <v>241.31566000000001</v>
      </c>
      <c r="J42" s="320">
        <v>11.081267</v>
      </c>
      <c r="K42" s="326"/>
      <c r="L42" s="326"/>
      <c r="M42" s="320">
        <v>7.3220000000000001</v>
      </c>
      <c r="N42" s="326"/>
      <c r="O42" s="326"/>
      <c r="P42" s="326"/>
      <c r="Q42" s="320"/>
      <c r="R42" s="326"/>
      <c r="S42" s="326"/>
      <c r="T42" s="320"/>
      <c r="U42" s="320">
        <v>5.5224000000000002E-2</v>
      </c>
      <c r="V42" s="326"/>
      <c r="W42" s="326"/>
      <c r="X42" s="326"/>
      <c r="Y42" s="320"/>
      <c r="Z42" s="323">
        <v>261.79765200000003</v>
      </c>
      <c r="AA42" s="354"/>
      <c r="AB42" s="87"/>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BA42" s="73">
        <v>0</v>
      </c>
    </row>
    <row r="43" spans="2:53" s="36" customFormat="1" ht="17.100000000000001" customHeight="1">
      <c r="B43" s="445"/>
      <c r="C43" s="198" t="s">
        <v>280</v>
      </c>
      <c r="D43" s="320"/>
      <c r="E43" s="320"/>
      <c r="F43" s="320">
        <v>3.4937999999999997E-2</v>
      </c>
      <c r="G43" s="320">
        <v>9.8572999999999994E-2</v>
      </c>
      <c r="H43" s="320">
        <v>4.4388319999999997</v>
      </c>
      <c r="I43" s="320">
        <v>244.12852000000001</v>
      </c>
      <c r="J43" s="320">
        <v>1.4030000000000001E-2</v>
      </c>
      <c r="K43" s="320"/>
      <c r="L43" s="320"/>
      <c r="M43" s="320"/>
      <c r="N43" s="320"/>
      <c r="O43" s="320"/>
      <c r="P43" s="320"/>
      <c r="Q43" s="320"/>
      <c r="R43" s="320"/>
      <c r="S43" s="320"/>
      <c r="T43" s="320"/>
      <c r="U43" s="320"/>
      <c r="V43" s="320"/>
      <c r="W43" s="320"/>
      <c r="X43" s="320"/>
      <c r="Y43" s="320">
        <v>1.2110000000000001E-3</v>
      </c>
      <c r="Z43" s="323">
        <v>248.716104</v>
      </c>
      <c r="AA43" s="351"/>
      <c r="AB43" s="35"/>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BA43" s="73">
        <v>0</v>
      </c>
    </row>
    <row r="44" spans="2:53" s="40" customFormat="1" ht="30" customHeight="1">
      <c r="B44" s="449"/>
      <c r="C44" s="195" t="s">
        <v>292</v>
      </c>
      <c r="D44" s="325">
        <v>2.3825660000000002</v>
      </c>
      <c r="E44" s="325">
        <v>0</v>
      </c>
      <c r="F44" s="325">
        <v>0.43793799999999999</v>
      </c>
      <c r="G44" s="325">
        <v>4.9431629999999993</v>
      </c>
      <c r="H44" s="325">
        <v>220.46939499999999</v>
      </c>
      <c r="I44" s="325">
        <v>542.651749</v>
      </c>
      <c r="J44" s="325">
        <v>169.842613</v>
      </c>
      <c r="K44" s="325">
        <v>0</v>
      </c>
      <c r="L44" s="325">
        <v>0</v>
      </c>
      <c r="M44" s="325">
        <v>172.64790499999998</v>
      </c>
      <c r="N44" s="325">
        <v>0</v>
      </c>
      <c r="O44" s="325">
        <v>0</v>
      </c>
      <c r="P44" s="325">
        <v>0</v>
      </c>
      <c r="Q44" s="325">
        <v>3.8575279999999998</v>
      </c>
      <c r="R44" s="325">
        <v>0</v>
      </c>
      <c r="S44" s="325">
        <v>0</v>
      </c>
      <c r="T44" s="325">
        <v>2.8118880000000002</v>
      </c>
      <c r="U44" s="325">
        <v>0.110448</v>
      </c>
      <c r="V44" s="325">
        <v>0</v>
      </c>
      <c r="W44" s="325">
        <v>0</v>
      </c>
      <c r="X44" s="325">
        <v>0</v>
      </c>
      <c r="Y44" s="325">
        <v>8.874274999999999</v>
      </c>
      <c r="Z44" s="323">
        <v>1129.0294679999997</v>
      </c>
      <c r="AA44" s="350"/>
      <c r="AB44" s="39"/>
      <c r="AC44" s="75">
        <v>0</v>
      </c>
      <c r="AD44" s="75">
        <v>0</v>
      </c>
      <c r="AE44" s="75">
        <v>0</v>
      </c>
      <c r="AF44" s="75">
        <v>0</v>
      </c>
      <c r="AG44" s="75">
        <v>-8.8817841970012523E-15</v>
      </c>
      <c r="AH44" s="75">
        <v>0</v>
      </c>
      <c r="AI44" s="75">
        <v>0</v>
      </c>
      <c r="AJ44" s="75">
        <v>0</v>
      </c>
      <c r="AK44" s="75">
        <v>0</v>
      </c>
      <c r="AL44" s="75">
        <v>-1.865174681370263E-14</v>
      </c>
      <c r="AM44" s="75">
        <v>0</v>
      </c>
      <c r="AN44" s="75">
        <v>0</v>
      </c>
      <c r="AO44" s="75">
        <v>0</v>
      </c>
      <c r="AP44" s="75">
        <v>-1.1102230246251565E-16</v>
      </c>
      <c r="AQ44" s="75">
        <v>0</v>
      </c>
      <c r="AR44" s="75">
        <v>0</v>
      </c>
      <c r="AS44" s="75">
        <v>0</v>
      </c>
      <c r="AT44" s="75">
        <v>0</v>
      </c>
      <c r="AU44" s="75">
        <v>0</v>
      </c>
      <c r="AV44" s="75">
        <v>0</v>
      </c>
      <c r="AW44" s="75">
        <v>0</v>
      </c>
      <c r="AX44" s="75">
        <v>-1.2591924031246648E-15</v>
      </c>
      <c r="AY44" s="75">
        <v>0</v>
      </c>
      <c r="BA44" s="75">
        <v>0</v>
      </c>
    </row>
    <row r="45" spans="2:53" s="88" customFormat="1" ht="17.100000000000001" customHeight="1">
      <c r="B45" s="316"/>
      <c r="C45" s="317" t="s">
        <v>281</v>
      </c>
      <c r="D45" s="326">
        <v>1.0874330000000001</v>
      </c>
      <c r="E45" s="326"/>
      <c r="F45" s="326">
        <v>0.40300000000000002</v>
      </c>
      <c r="G45" s="326">
        <v>0.32600000000000001</v>
      </c>
      <c r="H45" s="326"/>
      <c r="I45" s="326">
        <v>236.90490600000001</v>
      </c>
      <c r="J45" s="326">
        <v>11.081267</v>
      </c>
      <c r="K45" s="326"/>
      <c r="L45" s="326"/>
      <c r="M45" s="326">
        <v>7.3220000000000001</v>
      </c>
      <c r="N45" s="326"/>
      <c r="O45" s="326"/>
      <c r="P45" s="326"/>
      <c r="Q45" s="326"/>
      <c r="R45" s="326"/>
      <c r="S45" s="326"/>
      <c r="T45" s="326"/>
      <c r="U45" s="326"/>
      <c r="V45" s="326"/>
      <c r="W45" s="326"/>
      <c r="X45" s="326"/>
      <c r="Y45" s="326"/>
      <c r="Z45" s="327">
        <v>257.12460599999997</v>
      </c>
      <c r="AA45" s="353"/>
      <c r="AB45" s="87"/>
      <c r="AC45" s="84">
        <v>0</v>
      </c>
      <c r="AD45" s="84">
        <v>0</v>
      </c>
      <c r="AE45" s="84">
        <v>0</v>
      </c>
      <c r="AF45" s="84">
        <v>0</v>
      </c>
      <c r="AG45" s="84">
        <v>0</v>
      </c>
      <c r="AH45" s="84">
        <v>0</v>
      </c>
      <c r="AI45" s="84">
        <v>0</v>
      </c>
      <c r="AJ45" s="84">
        <v>0</v>
      </c>
      <c r="AK45" s="84">
        <v>0</v>
      </c>
      <c r="AL45" s="84">
        <v>0</v>
      </c>
      <c r="AM45" s="84">
        <v>0</v>
      </c>
      <c r="AN45" s="84">
        <v>0</v>
      </c>
      <c r="AO45" s="84">
        <v>0</v>
      </c>
      <c r="AP45" s="84">
        <v>0</v>
      </c>
      <c r="AQ45" s="84">
        <v>0</v>
      </c>
      <c r="AR45" s="84">
        <v>0</v>
      </c>
      <c r="AS45" s="84">
        <v>0</v>
      </c>
      <c r="AT45" s="84">
        <v>0</v>
      </c>
      <c r="AU45" s="84">
        <v>0</v>
      </c>
      <c r="AV45" s="84">
        <v>0</v>
      </c>
      <c r="AW45" s="84">
        <v>0</v>
      </c>
      <c r="AX45" s="84">
        <v>0</v>
      </c>
      <c r="AY45" s="84">
        <v>0</v>
      </c>
      <c r="BA45" s="84">
        <v>0</v>
      </c>
    </row>
    <row r="46" spans="2:53" s="88" customFormat="1" ht="17.100000000000001" customHeight="1">
      <c r="B46" s="318"/>
      <c r="C46" s="319" t="s">
        <v>282</v>
      </c>
      <c r="D46" s="328">
        <v>1.0874330000000001</v>
      </c>
      <c r="E46" s="328"/>
      <c r="F46" s="328">
        <v>0.40300000000000002</v>
      </c>
      <c r="G46" s="328">
        <v>0.32600000000000001</v>
      </c>
      <c r="H46" s="328"/>
      <c r="I46" s="328">
        <v>228.24</v>
      </c>
      <c r="J46" s="328">
        <v>10.861739999999999</v>
      </c>
      <c r="K46" s="328"/>
      <c r="L46" s="328"/>
      <c r="M46" s="328">
        <v>7.22</v>
      </c>
      <c r="N46" s="328"/>
      <c r="O46" s="328"/>
      <c r="P46" s="328"/>
      <c r="Q46" s="328"/>
      <c r="R46" s="328"/>
      <c r="S46" s="328"/>
      <c r="T46" s="328"/>
      <c r="U46" s="328">
        <v>0.06</v>
      </c>
      <c r="V46" s="328"/>
      <c r="W46" s="328"/>
      <c r="X46" s="328"/>
      <c r="Y46" s="328"/>
      <c r="Z46" s="327">
        <v>248.198173</v>
      </c>
      <c r="AA46" s="354"/>
      <c r="AB46" s="87"/>
      <c r="AC46" s="84">
        <v>0</v>
      </c>
      <c r="AD46" s="84">
        <v>0</v>
      </c>
      <c r="AE46" s="84">
        <v>0</v>
      </c>
      <c r="AF46" s="84">
        <v>0</v>
      </c>
      <c r="AG46" s="84">
        <v>0</v>
      </c>
      <c r="AH46" s="84">
        <v>0</v>
      </c>
      <c r="AI46" s="84">
        <v>0</v>
      </c>
      <c r="AJ46" s="84">
        <v>0</v>
      </c>
      <c r="AK46" s="84">
        <v>0</v>
      </c>
      <c r="AL46" s="84">
        <v>0</v>
      </c>
      <c r="AM46" s="84">
        <v>0</v>
      </c>
      <c r="AN46" s="84">
        <v>0</v>
      </c>
      <c r="AO46" s="84">
        <v>0</v>
      </c>
      <c r="AP46" s="84">
        <v>0</v>
      </c>
      <c r="AQ46" s="84">
        <v>0</v>
      </c>
      <c r="AR46" s="84">
        <v>0</v>
      </c>
      <c r="AS46" s="84">
        <v>0</v>
      </c>
      <c r="AT46" s="84">
        <v>0</v>
      </c>
      <c r="AU46" s="84">
        <v>0</v>
      </c>
      <c r="AV46" s="84">
        <v>0</v>
      </c>
      <c r="AW46" s="84">
        <v>0</v>
      </c>
      <c r="AX46" s="84">
        <v>0</v>
      </c>
      <c r="AY46" s="84">
        <v>0</v>
      </c>
      <c r="BA46" s="84">
        <v>0</v>
      </c>
    </row>
    <row r="47" spans="2:53" s="88" customFormat="1" ht="17.100000000000001" customHeight="1">
      <c r="B47" s="318"/>
      <c r="C47" s="319" t="s">
        <v>310</v>
      </c>
      <c r="D47" s="330"/>
      <c r="E47" s="417"/>
      <c r="F47" s="330"/>
      <c r="G47" s="330"/>
      <c r="H47" s="417">
        <v>200</v>
      </c>
      <c r="I47" s="330"/>
      <c r="J47" s="330"/>
      <c r="K47" s="330"/>
      <c r="L47" s="417"/>
      <c r="M47" s="330"/>
      <c r="N47" s="417"/>
      <c r="O47" s="330"/>
      <c r="P47" s="330"/>
      <c r="Q47" s="330"/>
      <c r="R47" s="330"/>
      <c r="S47" s="417"/>
      <c r="T47" s="330"/>
      <c r="U47" s="330"/>
      <c r="V47" s="330"/>
      <c r="W47" s="417"/>
      <c r="X47" s="330"/>
      <c r="Y47" s="417">
        <v>5</v>
      </c>
      <c r="Z47" s="458">
        <v>205</v>
      </c>
      <c r="AA47" s="455"/>
      <c r="AB47" s="87"/>
      <c r="AC47" s="252"/>
      <c r="AD47" s="84">
        <v>0</v>
      </c>
      <c r="AE47" s="252"/>
      <c r="AF47" s="252"/>
      <c r="AG47" s="84">
        <v>0</v>
      </c>
      <c r="AH47" s="252"/>
      <c r="AI47" s="252"/>
      <c r="AJ47" s="252"/>
      <c r="AK47" s="84">
        <v>0</v>
      </c>
      <c r="AL47" s="252"/>
      <c r="AM47" s="84">
        <v>0</v>
      </c>
      <c r="AN47" s="252"/>
      <c r="AO47" s="252"/>
      <c r="AP47" s="252"/>
      <c r="AQ47" s="252"/>
      <c r="AR47" s="84">
        <v>0</v>
      </c>
      <c r="AS47" s="252"/>
      <c r="AT47" s="252"/>
      <c r="AU47" s="252"/>
      <c r="AV47" s="84">
        <v>0</v>
      </c>
      <c r="AW47" s="252"/>
      <c r="AX47" s="84">
        <v>0</v>
      </c>
      <c r="AY47" s="84">
        <v>0</v>
      </c>
      <c r="BA47" s="84">
        <v>0</v>
      </c>
    </row>
    <row r="48" spans="2:53" s="36" customFormat="1" ht="24.95" customHeight="1">
      <c r="B48" s="444"/>
      <c r="C48" s="452" t="s">
        <v>301</v>
      </c>
      <c r="D48" s="320"/>
      <c r="E48" s="320"/>
      <c r="F48" s="320"/>
      <c r="G48" s="320"/>
      <c r="H48" s="320"/>
      <c r="I48" s="320"/>
      <c r="J48" s="320"/>
      <c r="K48" s="320"/>
      <c r="L48" s="320"/>
      <c r="M48" s="320"/>
      <c r="N48" s="320"/>
      <c r="O48" s="320"/>
      <c r="P48" s="320"/>
      <c r="Q48" s="320"/>
      <c r="R48" s="320"/>
      <c r="S48" s="320"/>
      <c r="T48" s="320"/>
      <c r="U48" s="320"/>
      <c r="V48" s="320"/>
      <c r="W48" s="320"/>
      <c r="X48" s="320"/>
      <c r="Y48" s="320"/>
      <c r="Z48" s="331"/>
      <c r="AA48" s="355"/>
      <c r="AB48" s="35"/>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BA48" s="78">
        <v>0</v>
      </c>
    </row>
    <row r="49" spans="2:53" s="36" customFormat="1" ht="17.100000000000001" customHeight="1">
      <c r="B49" s="445"/>
      <c r="C49" s="198" t="s">
        <v>298</v>
      </c>
      <c r="D49" s="320"/>
      <c r="E49" s="320"/>
      <c r="F49" s="320"/>
      <c r="G49" s="320">
        <v>1.1764870000000001</v>
      </c>
      <c r="H49" s="320">
        <v>100</v>
      </c>
      <c r="I49" s="320">
        <v>6.3213530000000002</v>
      </c>
      <c r="J49" s="320">
        <v>15.415138000000001</v>
      </c>
      <c r="K49" s="320"/>
      <c r="L49" s="320"/>
      <c r="M49" s="320">
        <v>83.74588</v>
      </c>
      <c r="N49" s="320"/>
      <c r="O49" s="320"/>
      <c r="P49" s="320"/>
      <c r="Q49" s="548">
        <v>3.8575279999999998</v>
      </c>
      <c r="R49" s="320"/>
      <c r="S49" s="320"/>
      <c r="T49" s="320">
        <v>0.52864299999999997</v>
      </c>
      <c r="U49" s="320"/>
      <c r="V49" s="320"/>
      <c r="W49" s="320"/>
      <c r="X49" s="320"/>
      <c r="Y49" s="320">
        <v>1.736172</v>
      </c>
      <c r="Z49" s="323">
        <v>212.78120100000001</v>
      </c>
      <c r="AA49" s="355"/>
      <c r="AB49" s="35"/>
      <c r="AC49" s="73">
        <v>0</v>
      </c>
      <c r="AD49" s="73">
        <v>0</v>
      </c>
      <c r="AE49" s="73">
        <v>0</v>
      </c>
      <c r="AF49" s="73">
        <v>0</v>
      </c>
      <c r="AG49" s="73">
        <v>4.6159999999986212E-3</v>
      </c>
      <c r="AH49" s="73">
        <v>0</v>
      </c>
      <c r="AI49" s="73">
        <v>0</v>
      </c>
      <c r="AJ49" s="73">
        <v>0</v>
      </c>
      <c r="AK49" s="73">
        <v>0</v>
      </c>
      <c r="AL49" s="73">
        <v>0</v>
      </c>
      <c r="AM49" s="73">
        <v>0</v>
      </c>
      <c r="AN49" s="73">
        <v>0</v>
      </c>
      <c r="AO49" s="73">
        <v>0</v>
      </c>
      <c r="AP49" s="73">
        <v>0</v>
      </c>
      <c r="AQ49" s="73">
        <v>0</v>
      </c>
      <c r="AR49" s="73">
        <v>0</v>
      </c>
      <c r="AS49" s="73">
        <v>0</v>
      </c>
      <c r="AT49" s="73">
        <v>0.110448</v>
      </c>
      <c r="AU49" s="73">
        <v>0</v>
      </c>
      <c r="AV49" s="73">
        <v>0</v>
      </c>
      <c r="AW49" s="73">
        <v>0</v>
      </c>
      <c r="AX49" s="73">
        <v>0</v>
      </c>
      <c r="AY49" s="73">
        <v>0.11506399999962014</v>
      </c>
      <c r="BA49" s="72">
        <v>0</v>
      </c>
    </row>
    <row r="50" spans="2:53" s="36" customFormat="1" ht="17.100000000000001" customHeight="1">
      <c r="B50" s="445"/>
      <c r="C50" s="198" t="s">
        <v>299</v>
      </c>
      <c r="D50" s="548">
        <v>2.3825660000000002</v>
      </c>
      <c r="E50" s="320"/>
      <c r="F50" s="548">
        <v>0.43793799999999999</v>
      </c>
      <c r="G50" s="320">
        <v>3.7666759999999999</v>
      </c>
      <c r="H50" s="320">
        <v>118.564779</v>
      </c>
      <c r="I50" s="320">
        <v>536.33039599999995</v>
      </c>
      <c r="J50" s="320">
        <v>154.42747499999999</v>
      </c>
      <c r="K50" s="320"/>
      <c r="L50" s="320"/>
      <c r="M50" s="320">
        <v>88.902024999999995</v>
      </c>
      <c r="N50" s="320"/>
      <c r="O50" s="320"/>
      <c r="P50" s="320"/>
      <c r="Q50" s="320"/>
      <c r="R50" s="320"/>
      <c r="S50" s="320"/>
      <c r="T50" s="320">
        <v>2.283245</v>
      </c>
      <c r="U50" s="320"/>
      <c r="V50" s="320"/>
      <c r="W50" s="320"/>
      <c r="X50" s="320"/>
      <c r="Y50" s="320">
        <v>7.1381030000000001</v>
      </c>
      <c r="Z50" s="323">
        <v>914.23320299999989</v>
      </c>
      <c r="AA50" s="355"/>
      <c r="AB50" s="35"/>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BA50" s="72">
        <v>0</v>
      </c>
    </row>
    <row r="51" spans="2:53" s="36" customFormat="1" ht="17.100000000000001" customHeight="1">
      <c r="B51" s="444"/>
      <c r="C51" s="198" t="s">
        <v>300</v>
      </c>
      <c r="D51" s="320"/>
      <c r="E51" s="320"/>
      <c r="F51" s="320"/>
      <c r="G51" s="320"/>
      <c r="H51" s="320">
        <v>1.9</v>
      </c>
      <c r="I51" s="320"/>
      <c r="J51" s="320"/>
      <c r="K51" s="320"/>
      <c r="L51" s="320"/>
      <c r="M51" s="320"/>
      <c r="N51" s="320"/>
      <c r="O51" s="320"/>
      <c r="P51" s="320"/>
      <c r="Q51" s="320"/>
      <c r="R51" s="320"/>
      <c r="S51" s="320"/>
      <c r="T51" s="320"/>
      <c r="U51" s="320"/>
      <c r="V51" s="320"/>
      <c r="W51" s="320"/>
      <c r="X51" s="320"/>
      <c r="Y51" s="320"/>
      <c r="Z51" s="323">
        <v>1.9</v>
      </c>
      <c r="AA51" s="355"/>
      <c r="AB51" s="35"/>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BA51" s="72">
        <v>0</v>
      </c>
    </row>
    <row r="52" spans="2:53" s="40" customFormat="1" ht="30" customHeight="1">
      <c r="B52" s="450"/>
      <c r="C52" s="202" t="s">
        <v>309</v>
      </c>
      <c r="D52" s="333"/>
      <c r="E52" s="333"/>
      <c r="F52" s="333"/>
      <c r="G52" s="333"/>
      <c r="H52" s="333"/>
      <c r="I52" s="333"/>
      <c r="J52" s="333"/>
      <c r="K52" s="333"/>
      <c r="L52" s="333"/>
      <c r="M52" s="333"/>
      <c r="N52" s="333"/>
      <c r="O52" s="333"/>
      <c r="P52" s="333"/>
      <c r="Q52" s="333"/>
      <c r="R52" s="333"/>
      <c r="S52" s="333"/>
      <c r="T52" s="333"/>
      <c r="U52" s="333"/>
      <c r="V52" s="333"/>
      <c r="W52" s="333"/>
      <c r="X52" s="333"/>
      <c r="Y52" s="333"/>
      <c r="Z52" s="334"/>
      <c r="AA52" s="350"/>
      <c r="AB52" s="39"/>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BA52" s="79">
        <v>0</v>
      </c>
    </row>
    <row r="53" spans="2:53" s="36" customFormat="1" ht="17.100000000000001" customHeight="1">
      <c r="B53" s="444"/>
      <c r="C53" s="183" t="s">
        <v>278</v>
      </c>
      <c r="D53" s="320">
        <v>980.81804399999999</v>
      </c>
      <c r="E53" s="320"/>
      <c r="F53" s="320">
        <v>596.48942199999999</v>
      </c>
      <c r="G53" s="320">
        <v>2807.7965819999999</v>
      </c>
      <c r="H53" s="320">
        <v>674.52351099999998</v>
      </c>
      <c r="I53" s="320">
        <v>64987.701885000002</v>
      </c>
      <c r="J53" s="320">
        <v>9550.8347570000005</v>
      </c>
      <c r="K53" s="320">
        <v>240.92224300000001</v>
      </c>
      <c r="L53" s="320"/>
      <c r="M53" s="320">
        <v>570.04661599999997</v>
      </c>
      <c r="N53" s="320"/>
      <c r="O53" s="320">
        <v>0.228217</v>
      </c>
      <c r="P53" s="320">
        <v>273.86165199999999</v>
      </c>
      <c r="Q53" s="320">
        <v>614.06435399999998</v>
      </c>
      <c r="R53" s="320">
        <v>3.7987739999999999</v>
      </c>
      <c r="S53" s="320"/>
      <c r="T53" s="320">
        <v>76.116962000000001</v>
      </c>
      <c r="U53" s="320"/>
      <c r="V53" s="320">
        <v>223.60483400000001</v>
      </c>
      <c r="W53" s="320"/>
      <c r="X53" s="320">
        <v>18.89865</v>
      </c>
      <c r="Y53" s="320">
        <v>36.868268</v>
      </c>
      <c r="Z53" s="323">
        <v>81656.574771000014</v>
      </c>
      <c r="AA53" s="351"/>
      <c r="AB53" s="35"/>
      <c r="AC53" s="73">
        <v>0</v>
      </c>
      <c r="AD53" s="73">
        <v>0</v>
      </c>
      <c r="AE53" s="73">
        <v>0</v>
      </c>
      <c r="AF53" s="73">
        <v>9.9999988378840499E-7</v>
      </c>
      <c r="AG53" s="73">
        <v>0</v>
      </c>
      <c r="AH53" s="73">
        <v>0</v>
      </c>
      <c r="AI53" s="73">
        <v>0</v>
      </c>
      <c r="AJ53" s="73">
        <v>0</v>
      </c>
      <c r="AK53" s="73">
        <v>0</v>
      </c>
      <c r="AL53" s="73">
        <v>0</v>
      </c>
      <c r="AM53" s="73">
        <v>0</v>
      </c>
      <c r="AN53" s="73">
        <v>0</v>
      </c>
      <c r="AO53" s="73">
        <v>0</v>
      </c>
      <c r="AP53" s="73">
        <v>-9.9999999747524271E-7</v>
      </c>
      <c r="AQ53" s="73">
        <v>0</v>
      </c>
      <c r="AR53" s="73">
        <v>0</v>
      </c>
      <c r="AS53" s="73">
        <v>0</v>
      </c>
      <c r="AT53" s="73">
        <v>0</v>
      </c>
      <c r="AU53" s="73">
        <v>0</v>
      </c>
      <c r="AV53" s="73">
        <v>0</v>
      </c>
      <c r="AW53" s="73">
        <v>0</v>
      </c>
      <c r="AX53" s="73">
        <v>0</v>
      </c>
      <c r="AY53" s="73">
        <v>0</v>
      </c>
      <c r="BA53" s="73">
        <v>0</v>
      </c>
    </row>
    <row r="54" spans="2:53" s="36" customFormat="1" ht="17.100000000000001" customHeight="1">
      <c r="B54" s="445"/>
      <c r="C54" s="198" t="s">
        <v>279</v>
      </c>
      <c r="D54" s="320">
        <v>156.94567000000001</v>
      </c>
      <c r="E54" s="320"/>
      <c r="F54" s="320">
        <v>189.189616</v>
      </c>
      <c r="G54" s="320">
        <v>604.31102999999996</v>
      </c>
      <c r="H54" s="320">
        <v>57.131644999999999</v>
      </c>
      <c r="I54" s="320">
        <v>24084.648828000001</v>
      </c>
      <c r="J54" s="320">
        <v>6919.3306780000003</v>
      </c>
      <c r="K54" s="320">
        <v>131.01155700000001</v>
      </c>
      <c r="L54" s="320"/>
      <c r="M54" s="320">
        <v>284.13663100000002</v>
      </c>
      <c r="N54" s="320"/>
      <c r="O54" s="320"/>
      <c r="P54" s="320"/>
      <c r="Q54" s="320">
        <v>2.8000880000000001</v>
      </c>
      <c r="R54" s="320"/>
      <c r="S54" s="320"/>
      <c r="T54" s="320"/>
      <c r="U54" s="320"/>
      <c r="V54" s="320">
        <v>35.112219000000003</v>
      </c>
      <c r="W54" s="320"/>
      <c r="X54" s="320"/>
      <c r="Y54" s="320">
        <v>29.81241</v>
      </c>
      <c r="Z54" s="323">
        <v>32494.430371999999</v>
      </c>
      <c r="AA54" s="351"/>
      <c r="AB54" s="35"/>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BA54" s="73">
        <v>0</v>
      </c>
    </row>
    <row r="55" spans="2:53" s="36" customFormat="1" ht="17.100000000000001" customHeight="1">
      <c r="B55" s="445"/>
      <c r="C55" s="198" t="s">
        <v>280</v>
      </c>
      <c r="D55" s="320">
        <v>823.87237400000004</v>
      </c>
      <c r="E55" s="320"/>
      <c r="F55" s="320">
        <v>407.29980599999999</v>
      </c>
      <c r="G55" s="320">
        <v>2203.4855510000002</v>
      </c>
      <c r="H55" s="320">
        <v>617.39186600000005</v>
      </c>
      <c r="I55" s="320">
        <v>40903.053056999997</v>
      </c>
      <c r="J55" s="320">
        <v>2631.5040789999998</v>
      </c>
      <c r="K55" s="320">
        <v>109.910686</v>
      </c>
      <c r="L55" s="320"/>
      <c r="M55" s="320">
        <v>285.90998500000001</v>
      </c>
      <c r="N55" s="320"/>
      <c r="O55" s="320">
        <v>0.228217</v>
      </c>
      <c r="P55" s="320">
        <v>273.86165199999999</v>
      </c>
      <c r="Q55" s="320">
        <v>611.26426700000002</v>
      </c>
      <c r="R55" s="320">
        <v>3.7987739999999999</v>
      </c>
      <c r="S55" s="320"/>
      <c r="T55" s="320">
        <v>76.116962000000001</v>
      </c>
      <c r="U55" s="320"/>
      <c r="V55" s="320">
        <v>188.492615</v>
      </c>
      <c r="W55" s="320"/>
      <c r="X55" s="320">
        <v>18.89865</v>
      </c>
      <c r="Y55" s="320">
        <v>7.0558579999999997</v>
      </c>
      <c r="Z55" s="323">
        <v>49162.144399000004</v>
      </c>
      <c r="AA55" s="351"/>
      <c r="AB55" s="35"/>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BA55" s="73">
        <v>0</v>
      </c>
    </row>
    <row r="56" spans="2:53" s="36" customFormat="1" ht="30" customHeight="1">
      <c r="B56" s="444"/>
      <c r="C56" s="183" t="s">
        <v>283</v>
      </c>
      <c r="D56" s="320">
        <v>60.837367999999998</v>
      </c>
      <c r="E56" s="320"/>
      <c r="F56" s="320">
        <v>191.79941400000001</v>
      </c>
      <c r="G56" s="320">
        <v>783.07176000000004</v>
      </c>
      <c r="H56" s="320">
        <v>94.570267000000001</v>
      </c>
      <c r="I56" s="320">
        <v>19671.928764</v>
      </c>
      <c r="J56" s="320">
        <v>1058.3258069999999</v>
      </c>
      <c r="K56" s="320">
        <v>154.56358299999999</v>
      </c>
      <c r="L56" s="320"/>
      <c r="M56" s="320">
        <v>220.91960800000001</v>
      </c>
      <c r="N56" s="320"/>
      <c r="O56" s="320"/>
      <c r="P56" s="320">
        <v>1.0408170000000001</v>
      </c>
      <c r="Q56" s="320">
        <v>6.9161859999999997</v>
      </c>
      <c r="R56" s="320">
        <v>6.5132009999999996</v>
      </c>
      <c r="S56" s="320"/>
      <c r="T56" s="320"/>
      <c r="U56" s="320"/>
      <c r="V56" s="320">
        <v>50.474694999999997</v>
      </c>
      <c r="W56" s="320"/>
      <c r="X56" s="320"/>
      <c r="Y56" s="320">
        <v>89.210048</v>
      </c>
      <c r="Z56" s="323">
        <v>22390.171518000003</v>
      </c>
      <c r="AA56" s="351"/>
      <c r="AB56" s="35"/>
      <c r="AC56" s="73">
        <v>0</v>
      </c>
      <c r="AD56" s="73">
        <v>0</v>
      </c>
      <c r="AE56" s="73">
        <v>0</v>
      </c>
      <c r="AF56" s="73">
        <v>0</v>
      </c>
      <c r="AG56" s="73">
        <v>9.9999999747524271E-7</v>
      </c>
      <c r="AH56" s="73">
        <v>0</v>
      </c>
      <c r="AI56" s="73">
        <v>0</v>
      </c>
      <c r="AJ56" s="73">
        <v>0</v>
      </c>
      <c r="AK56" s="73">
        <v>0</v>
      </c>
      <c r="AL56" s="73">
        <v>0</v>
      </c>
      <c r="AM56" s="73">
        <v>0</v>
      </c>
      <c r="AN56" s="73">
        <v>0</v>
      </c>
      <c r="AO56" s="73">
        <v>0</v>
      </c>
      <c r="AP56" s="73">
        <v>0</v>
      </c>
      <c r="AQ56" s="73">
        <v>0</v>
      </c>
      <c r="AR56" s="73">
        <v>0</v>
      </c>
      <c r="AS56" s="73">
        <v>0</v>
      </c>
      <c r="AT56" s="73">
        <v>0</v>
      </c>
      <c r="AU56" s="73">
        <v>0</v>
      </c>
      <c r="AV56" s="73">
        <v>0</v>
      </c>
      <c r="AW56" s="73">
        <v>0</v>
      </c>
      <c r="AX56" s="73">
        <v>0</v>
      </c>
      <c r="AY56" s="73">
        <v>1.0000003385357559E-6</v>
      </c>
      <c r="BA56" s="73">
        <v>0</v>
      </c>
    </row>
    <row r="57" spans="2:53" s="36" customFormat="1" ht="17.100000000000001" customHeight="1">
      <c r="B57" s="444"/>
      <c r="C57" s="198" t="s">
        <v>279</v>
      </c>
      <c r="D57" s="320"/>
      <c r="E57" s="320"/>
      <c r="F57" s="320"/>
      <c r="G57" s="320">
        <v>71.631755999999996</v>
      </c>
      <c r="H57" s="320">
        <v>68.786652000000004</v>
      </c>
      <c r="I57" s="320">
        <v>4140.5501290000002</v>
      </c>
      <c r="J57" s="320">
        <v>188.423889</v>
      </c>
      <c r="K57" s="320"/>
      <c r="L57" s="320"/>
      <c r="M57" s="320">
        <v>66.587117000000006</v>
      </c>
      <c r="N57" s="320"/>
      <c r="O57" s="320"/>
      <c r="P57" s="320"/>
      <c r="Q57" s="320"/>
      <c r="R57" s="320"/>
      <c r="S57" s="320"/>
      <c r="T57" s="320"/>
      <c r="U57" s="320"/>
      <c r="V57" s="320"/>
      <c r="W57" s="320"/>
      <c r="X57" s="320"/>
      <c r="Y57" s="320"/>
      <c r="Z57" s="323">
        <v>4535.9795430000004</v>
      </c>
      <c r="AA57" s="351"/>
      <c r="AB57" s="35"/>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BA57" s="73">
        <v>0</v>
      </c>
    </row>
    <row r="58" spans="2:53" s="36" customFormat="1" ht="17.100000000000001" customHeight="1">
      <c r="B58" s="444"/>
      <c r="C58" s="198" t="s">
        <v>280</v>
      </c>
      <c r="D58" s="320">
        <v>60.837367999999998</v>
      </c>
      <c r="E58" s="320"/>
      <c r="F58" s="320">
        <v>191.79941400000001</v>
      </c>
      <c r="G58" s="320">
        <v>711.44000400000004</v>
      </c>
      <c r="H58" s="320">
        <v>25.783614</v>
      </c>
      <c r="I58" s="320">
        <v>15531.378634999999</v>
      </c>
      <c r="J58" s="320">
        <v>869.90191800000002</v>
      </c>
      <c r="K58" s="320">
        <v>154.56358299999999</v>
      </c>
      <c r="L58" s="320"/>
      <c r="M58" s="320">
        <v>154.332491</v>
      </c>
      <c r="N58" s="320"/>
      <c r="O58" s="320"/>
      <c r="P58" s="320">
        <v>1.0408170000000001</v>
      </c>
      <c r="Q58" s="320">
        <v>6.9161859999999997</v>
      </c>
      <c r="R58" s="320">
        <v>6.5132009999999996</v>
      </c>
      <c r="S58" s="320"/>
      <c r="T58" s="320"/>
      <c r="U58" s="320"/>
      <c r="V58" s="320">
        <v>50.474694999999997</v>
      </c>
      <c r="W58" s="320"/>
      <c r="X58" s="320"/>
      <c r="Y58" s="320">
        <v>89.210048</v>
      </c>
      <c r="Z58" s="323">
        <v>17854.191974000001</v>
      </c>
      <c r="AA58" s="351"/>
      <c r="AB58" s="35"/>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BA58" s="73">
        <v>0</v>
      </c>
    </row>
    <row r="59" spans="2:53" s="40" customFormat="1" ht="30" customHeight="1">
      <c r="B59" s="446"/>
      <c r="C59" s="447" t="s">
        <v>285</v>
      </c>
      <c r="D59" s="320">
        <v>57.519106999999998</v>
      </c>
      <c r="E59" s="324"/>
      <c r="F59" s="320">
        <v>136.12862999999999</v>
      </c>
      <c r="G59" s="320">
        <v>667.06298900000002</v>
      </c>
      <c r="H59" s="320">
        <v>94.570267000000001</v>
      </c>
      <c r="I59" s="320">
        <v>14020.457420999999</v>
      </c>
      <c r="J59" s="320">
        <v>608.46166600000004</v>
      </c>
      <c r="K59" s="320">
        <v>149.874302</v>
      </c>
      <c r="L59" s="324"/>
      <c r="M59" s="320">
        <v>163.67953900000001</v>
      </c>
      <c r="N59" s="324"/>
      <c r="O59" s="320"/>
      <c r="P59" s="320">
        <v>0.60724999999999996</v>
      </c>
      <c r="Q59" s="320"/>
      <c r="R59" s="320">
        <v>6.5132009999999996</v>
      </c>
      <c r="S59" s="324"/>
      <c r="T59" s="320"/>
      <c r="U59" s="324"/>
      <c r="V59" s="320">
        <v>50.474694999999997</v>
      </c>
      <c r="W59" s="324"/>
      <c r="X59" s="320"/>
      <c r="Y59" s="320">
        <v>89.210048</v>
      </c>
      <c r="Z59" s="323">
        <v>16044.559115</v>
      </c>
      <c r="AA59" s="352"/>
      <c r="AB59" s="39"/>
      <c r="AC59" s="75">
        <v>9.9999999747524271E-7</v>
      </c>
      <c r="AD59" s="75">
        <v>0</v>
      </c>
      <c r="AE59" s="75">
        <v>0</v>
      </c>
      <c r="AF59" s="75">
        <v>9.9999999747524271E-7</v>
      </c>
      <c r="AG59" s="75">
        <v>0</v>
      </c>
      <c r="AH59" s="75">
        <v>1.0000003385357559E-6</v>
      </c>
      <c r="AI59" s="75">
        <v>0</v>
      </c>
      <c r="AJ59" s="75">
        <v>0</v>
      </c>
      <c r="AK59" s="75">
        <v>0</v>
      </c>
      <c r="AL59" s="75">
        <v>0</v>
      </c>
      <c r="AM59" s="75">
        <v>0</v>
      </c>
      <c r="AN59" s="75">
        <v>0</v>
      </c>
      <c r="AO59" s="75">
        <v>0</v>
      </c>
      <c r="AP59" s="75">
        <v>0</v>
      </c>
      <c r="AQ59" s="75">
        <v>0</v>
      </c>
      <c r="AR59" s="75">
        <v>0</v>
      </c>
      <c r="AS59" s="75">
        <v>0</v>
      </c>
      <c r="AT59" s="75">
        <v>0</v>
      </c>
      <c r="AU59" s="75">
        <v>0</v>
      </c>
      <c r="AV59" s="75">
        <v>0</v>
      </c>
      <c r="AW59" s="75">
        <v>0</v>
      </c>
      <c r="AX59" s="75">
        <v>0</v>
      </c>
      <c r="AY59" s="75">
        <v>3.0000010156072676E-6</v>
      </c>
      <c r="BA59" s="75">
        <v>0</v>
      </c>
    </row>
    <row r="60" spans="2:53" s="36" customFormat="1" ht="17.100000000000001" customHeight="1">
      <c r="B60" s="445"/>
      <c r="C60" s="198" t="s">
        <v>286</v>
      </c>
      <c r="D60" s="320">
        <v>3.31826</v>
      </c>
      <c r="E60" s="320"/>
      <c r="F60" s="320">
        <v>55.670783999999998</v>
      </c>
      <c r="G60" s="320">
        <v>116.00877</v>
      </c>
      <c r="H60" s="320"/>
      <c r="I60" s="320">
        <v>5651.4713419999998</v>
      </c>
      <c r="J60" s="320">
        <v>449.86414100000002</v>
      </c>
      <c r="K60" s="320">
        <v>4.6892810000000003</v>
      </c>
      <c r="L60" s="320"/>
      <c r="M60" s="320">
        <v>57.240068999999998</v>
      </c>
      <c r="N60" s="320"/>
      <c r="O60" s="320"/>
      <c r="P60" s="320">
        <v>0.43356699999999998</v>
      </c>
      <c r="Q60" s="320">
        <v>6.9161859999999997</v>
      </c>
      <c r="R60" s="320"/>
      <c r="S60" s="320"/>
      <c r="T60" s="320"/>
      <c r="U60" s="320"/>
      <c r="V60" s="320"/>
      <c r="W60" s="320"/>
      <c r="X60" s="320"/>
      <c r="Y60" s="320"/>
      <c r="Z60" s="323">
        <v>6345.6124000000009</v>
      </c>
      <c r="AA60" s="351"/>
      <c r="AB60" s="35"/>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BA60" s="73">
        <v>0</v>
      </c>
    </row>
    <row r="61" spans="2:53" s="36" customFormat="1" ht="17.100000000000001" customHeight="1">
      <c r="B61" s="445"/>
      <c r="C61" s="198" t="s">
        <v>287</v>
      </c>
      <c r="D61" s="320"/>
      <c r="E61" s="320"/>
      <c r="F61" s="320"/>
      <c r="G61" s="320"/>
      <c r="H61" s="320"/>
      <c r="I61" s="320"/>
      <c r="J61" s="320"/>
      <c r="K61" s="320"/>
      <c r="L61" s="320"/>
      <c r="M61" s="320"/>
      <c r="N61" s="320"/>
      <c r="O61" s="320"/>
      <c r="P61" s="320"/>
      <c r="Q61" s="320"/>
      <c r="R61" s="320"/>
      <c r="S61" s="320"/>
      <c r="T61" s="320"/>
      <c r="U61" s="320"/>
      <c r="V61" s="320"/>
      <c r="W61" s="320"/>
      <c r="X61" s="320"/>
      <c r="Y61" s="320"/>
      <c r="Z61" s="323">
        <v>0</v>
      </c>
      <c r="AA61" s="351"/>
      <c r="AB61" s="35"/>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BA61" s="73">
        <v>0</v>
      </c>
    </row>
    <row r="62" spans="2:53" s="36" customFormat="1" ht="17.100000000000001" customHeight="1">
      <c r="B62" s="445"/>
      <c r="C62" s="198" t="s">
        <v>288</v>
      </c>
      <c r="D62" s="320"/>
      <c r="E62" s="320"/>
      <c r="F62" s="320"/>
      <c r="G62" s="320"/>
      <c r="H62" s="320"/>
      <c r="I62" s="320"/>
      <c r="J62" s="320"/>
      <c r="K62" s="320"/>
      <c r="L62" s="320"/>
      <c r="M62" s="320"/>
      <c r="N62" s="320"/>
      <c r="O62" s="320"/>
      <c r="P62" s="320"/>
      <c r="Q62" s="320"/>
      <c r="R62" s="320"/>
      <c r="S62" s="320"/>
      <c r="T62" s="320"/>
      <c r="U62" s="320"/>
      <c r="V62" s="320"/>
      <c r="W62" s="320"/>
      <c r="X62" s="320"/>
      <c r="Y62" s="320"/>
      <c r="Z62" s="323">
        <v>0</v>
      </c>
      <c r="AA62" s="351"/>
      <c r="AB62" s="35"/>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BA62" s="73">
        <v>0</v>
      </c>
    </row>
    <row r="63" spans="2:53" s="36" customFormat="1" ht="17.100000000000001" customHeight="1">
      <c r="B63" s="445"/>
      <c r="C63" s="451" t="s">
        <v>290</v>
      </c>
      <c r="D63" s="320"/>
      <c r="E63" s="320"/>
      <c r="F63" s="320"/>
      <c r="G63" s="320"/>
      <c r="H63" s="320"/>
      <c r="I63" s="320"/>
      <c r="J63" s="320"/>
      <c r="K63" s="320"/>
      <c r="L63" s="320"/>
      <c r="M63" s="320"/>
      <c r="N63" s="320"/>
      <c r="O63" s="320"/>
      <c r="P63" s="320"/>
      <c r="Q63" s="320"/>
      <c r="R63" s="320"/>
      <c r="S63" s="320"/>
      <c r="T63" s="320"/>
      <c r="U63" s="320"/>
      <c r="V63" s="320"/>
      <c r="W63" s="320"/>
      <c r="X63" s="320"/>
      <c r="Y63" s="320"/>
      <c r="Z63" s="323">
        <v>0</v>
      </c>
      <c r="AA63" s="351"/>
      <c r="AB63" s="35"/>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BA63" s="73">
        <v>0</v>
      </c>
    </row>
    <row r="64" spans="2:53" s="36" customFormat="1" ht="17.100000000000001" customHeight="1">
      <c r="B64" s="445"/>
      <c r="C64" s="448" t="s">
        <v>289</v>
      </c>
      <c r="D64" s="320"/>
      <c r="E64" s="320"/>
      <c r="F64" s="320"/>
      <c r="G64" s="320"/>
      <c r="H64" s="320"/>
      <c r="I64" s="320"/>
      <c r="J64" s="320"/>
      <c r="K64" s="320"/>
      <c r="L64" s="320"/>
      <c r="M64" s="320"/>
      <c r="N64" s="320"/>
      <c r="O64" s="320"/>
      <c r="P64" s="320"/>
      <c r="Q64" s="320"/>
      <c r="R64" s="320"/>
      <c r="S64" s="320"/>
      <c r="T64" s="320"/>
      <c r="U64" s="320"/>
      <c r="V64" s="320"/>
      <c r="W64" s="320"/>
      <c r="X64" s="320"/>
      <c r="Y64" s="320"/>
      <c r="Z64" s="323">
        <v>0</v>
      </c>
      <c r="AA64" s="351"/>
      <c r="AB64" s="35"/>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BA64" s="73">
        <v>0</v>
      </c>
    </row>
    <row r="65" spans="2:53" s="40" customFormat="1" ht="24.95" customHeight="1">
      <c r="B65" s="446"/>
      <c r="C65" s="195" t="s">
        <v>291</v>
      </c>
      <c r="D65" s="320">
        <v>133.19832099999999</v>
      </c>
      <c r="E65" s="324"/>
      <c r="F65" s="320">
        <v>230.411044</v>
      </c>
      <c r="G65" s="320">
        <v>569.80099399999995</v>
      </c>
      <c r="H65" s="320"/>
      <c r="I65" s="320">
        <v>3017.9475170000001</v>
      </c>
      <c r="J65" s="320">
        <v>2582.5195589999998</v>
      </c>
      <c r="K65" s="320">
        <v>1.6629999999999999E-2</v>
      </c>
      <c r="L65" s="324"/>
      <c r="M65" s="320">
        <v>95.584343000000004</v>
      </c>
      <c r="N65" s="324"/>
      <c r="O65" s="320"/>
      <c r="P65" s="320">
        <v>1.8793580000000001</v>
      </c>
      <c r="Q65" s="320">
        <v>685.18552599999998</v>
      </c>
      <c r="R65" s="320"/>
      <c r="S65" s="324"/>
      <c r="T65" s="320">
        <v>14.4</v>
      </c>
      <c r="U65" s="324"/>
      <c r="V65" s="320">
        <v>11.128397</v>
      </c>
      <c r="W65" s="324"/>
      <c r="X65" s="320">
        <v>0.2</v>
      </c>
      <c r="Y65" s="320"/>
      <c r="Z65" s="323">
        <v>7342.2716890000011</v>
      </c>
      <c r="AA65" s="352"/>
      <c r="AB65" s="39"/>
      <c r="AC65" s="75">
        <v>0</v>
      </c>
      <c r="AD65" s="75">
        <v>0</v>
      </c>
      <c r="AE65" s="75">
        <v>0</v>
      </c>
      <c r="AF65" s="75">
        <v>0</v>
      </c>
      <c r="AG65" s="75">
        <v>0</v>
      </c>
      <c r="AH65" s="75">
        <v>0</v>
      </c>
      <c r="AI65" s="75">
        <v>-1.0000003385357559E-6</v>
      </c>
      <c r="AJ65" s="75">
        <v>0</v>
      </c>
      <c r="AK65" s="75">
        <v>0</v>
      </c>
      <c r="AL65" s="75">
        <v>0</v>
      </c>
      <c r="AM65" s="75">
        <v>0</v>
      </c>
      <c r="AN65" s="75">
        <v>0</v>
      </c>
      <c r="AO65" s="75">
        <v>0</v>
      </c>
      <c r="AP65" s="75">
        <v>0</v>
      </c>
      <c r="AQ65" s="75">
        <v>0</v>
      </c>
      <c r="AR65" s="75">
        <v>0</v>
      </c>
      <c r="AS65" s="75">
        <v>0</v>
      </c>
      <c r="AT65" s="75">
        <v>0</v>
      </c>
      <c r="AU65" s="75">
        <v>0</v>
      </c>
      <c r="AV65" s="75">
        <v>0</v>
      </c>
      <c r="AW65" s="75">
        <v>0</v>
      </c>
      <c r="AX65" s="75">
        <v>0</v>
      </c>
      <c r="AY65" s="75">
        <v>-9.999994290410541E-7</v>
      </c>
      <c r="BA65" s="75">
        <v>0</v>
      </c>
    </row>
    <row r="66" spans="2:53" s="88" customFormat="1" ht="17.100000000000001" customHeight="1">
      <c r="B66" s="316"/>
      <c r="C66" s="198" t="s">
        <v>279</v>
      </c>
      <c r="D66" s="320">
        <v>79.523122000000001</v>
      </c>
      <c r="E66" s="326"/>
      <c r="F66" s="320">
        <v>73.77</v>
      </c>
      <c r="G66" s="320">
        <v>26.6</v>
      </c>
      <c r="H66" s="320"/>
      <c r="I66" s="320">
        <v>1190.8176840000001</v>
      </c>
      <c r="J66" s="320">
        <v>298.98494099999999</v>
      </c>
      <c r="K66" s="320"/>
      <c r="L66" s="326"/>
      <c r="M66" s="320">
        <v>74.989999999999995</v>
      </c>
      <c r="N66" s="326"/>
      <c r="O66" s="320"/>
      <c r="P66" s="320"/>
      <c r="Q66" s="320">
        <v>12.859826999999999</v>
      </c>
      <c r="R66" s="320"/>
      <c r="S66" s="326"/>
      <c r="T66" s="320">
        <v>14.4</v>
      </c>
      <c r="U66" s="326"/>
      <c r="V66" s="320"/>
      <c r="W66" s="326"/>
      <c r="X66" s="320">
        <v>0.2</v>
      </c>
      <c r="Y66" s="320"/>
      <c r="Z66" s="323">
        <v>1772.1455740000001</v>
      </c>
      <c r="AA66" s="354"/>
      <c r="AB66" s="87"/>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BA66" s="73">
        <v>0</v>
      </c>
    </row>
    <row r="67" spans="2:53" s="36" customFormat="1" ht="17.100000000000001" customHeight="1">
      <c r="B67" s="445"/>
      <c r="C67" s="198" t="s">
        <v>280</v>
      </c>
      <c r="D67" s="320">
        <v>53.675198999999999</v>
      </c>
      <c r="E67" s="320"/>
      <c r="F67" s="320">
        <v>156.64104399999999</v>
      </c>
      <c r="G67" s="320">
        <v>543.20099400000004</v>
      </c>
      <c r="H67" s="320"/>
      <c r="I67" s="320">
        <v>1827.129833</v>
      </c>
      <c r="J67" s="320">
        <v>2283.534619</v>
      </c>
      <c r="K67" s="320">
        <v>1.6629999999999999E-2</v>
      </c>
      <c r="L67" s="320"/>
      <c r="M67" s="320">
        <v>20.594342999999999</v>
      </c>
      <c r="N67" s="320"/>
      <c r="O67" s="320"/>
      <c r="P67" s="320">
        <v>1.8793580000000001</v>
      </c>
      <c r="Q67" s="320">
        <v>672.32569899999999</v>
      </c>
      <c r="R67" s="320"/>
      <c r="S67" s="320"/>
      <c r="T67" s="320"/>
      <c r="U67" s="320"/>
      <c r="V67" s="320">
        <v>11.128397</v>
      </c>
      <c r="W67" s="320"/>
      <c r="X67" s="320"/>
      <c r="Y67" s="320"/>
      <c r="Z67" s="323">
        <v>5570.1261160000004</v>
      </c>
      <c r="AA67" s="351"/>
      <c r="AB67" s="35"/>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BA67" s="73">
        <v>0</v>
      </c>
    </row>
    <row r="68" spans="2:53" s="40" customFormat="1" ht="30" customHeight="1">
      <c r="B68" s="449"/>
      <c r="C68" s="195" t="s">
        <v>292</v>
      </c>
      <c r="D68" s="325">
        <v>1174.8537329999999</v>
      </c>
      <c r="E68" s="325">
        <v>0</v>
      </c>
      <c r="F68" s="325">
        <v>1018.69988</v>
      </c>
      <c r="G68" s="325">
        <v>4160.6693359999999</v>
      </c>
      <c r="H68" s="325">
        <v>769.09377799999993</v>
      </c>
      <c r="I68" s="325">
        <v>87677.578166000007</v>
      </c>
      <c r="J68" s="325">
        <v>13191.680123</v>
      </c>
      <c r="K68" s="325">
        <v>395.502456</v>
      </c>
      <c r="L68" s="325">
        <v>0</v>
      </c>
      <c r="M68" s="325">
        <v>886.550567</v>
      </c>
      <c r="N68" s="325">
        <v>0</v>
      </c>
      <c r="O68" s="325">
        <v>0.228217</v>
      </c>
      <c r="P68" s="325">
        <v>276.78182700000002</v>
      </c>
      <c r="Q68" s="325">
        <v>1306.166066</v>
      </c>
      <c r="R68" s="325">
        <v>10.311975</v>
      </c>
      <c r="S68" s="325">
        <v>0</v>
      </c>
      <c r="T68" s="325">
        <v>90.516962000000007</v>
      </c>
      <c r="U68" s="325">
        <v>0</v>
      </c>
      <c r="V68" s="325">
        <v>285.20792599999999</v>
      </c>
      <c r="W68" s="325">
        <v>0</v>
      </c>
      <c r="X68" s="325">
        <v>19.098649999999999</v>
      </c>
      <c r="Y68" s="325">
        <v>126.078316</v>
      </c>
      <c r="Z68" s="323">
        <v>111389.017978</v>
      </c>
      <c r="AA68" s="350"/>
      <c r="AB68" s="39"/>
      <c r="AC68" s="75">
        <v>0</v>
      </c>
      <c r="AD68" s="75">
        <v>0</v>
      </c>
      <c r="AE68" s="75">
        <v>0</v>
      </c>
      <c r="AF68" s="75">
        <v>0</v>
      </c>
      <c r="AG68" s="75">
        <v>-5.6843418860808015E-14</v>
      </c>
      <c r="AH68" s="75">
        <v>4.0927261579781771E-12</v>
      </c>
      <c r="AI68" s="75">
        <v>0</v>
      </c>
      <c r="AJ68" s="75">
        <v>-7.8478890053190753E-15</v>
      </c>
      <c r="AK68" s="75">
        <v>0</v>
      </c>
      <c r="AL68" s="75">
        <v>0</v>
      </c>
      <c r="AM68" s="75">
        <v>0</v>
      </c>
      <c r="AN68" s="75">
        <v>0</v>
      </c>
      <c r="AO68" s="75">
        <v>2.8643754035329039E-14</v>
      </c>
      <c r="AP68" s="75">
        <v>0</v>
      </c>
      <c r="AQ68" s="75">
        <v>8.8817841970012523E-16</v>
      </c>
      <c r="AR68" s="75">
        <v>0</v>
      </c>
      <c r="AS68" s="75">
        <v>0</v>
      </c>
      <c r="AT68" s="75">
        <v>0</v>
      </c>
      <c r="AU68" s="75">
        <v>-2.1316282072803006E-14</v>
      </c>
      <c r="AV68" s="75">
        <v>0</v>
      </c>
      <c r="AW68" s="75">
        <v>-7.2164496600635175E-16</v>
      </c>
      <c r="AX68" s="75">
        <v>0</v>
      </c>
      <c r="AY68" s="75">
        <v>-1.4551915228366852E-11</v>
      </c>
      <c r="BA68" s="75">
        <v>0</v>
      </c>
    </row>
    <row r="69" spans="2:53" s="88" customFormat="1" ht="17.100000000000001" customHeight="1">
      <c r="B69" s="316"/>
      <c r="C69" s="317" t="s">
        <v>281</v>
      </c>
      <c r="D69" s="326"/>
      <c r="E69" s="326"/>
      <c r="F69" s="326"/>
      <c r="G69" s="326"/>
      <c r="H69" s="326"/>
      <c r="I69" s="326">
        <v>4.6161099999999999</v>
      </c>
      <c r="J69" s="326">
        <v>6.96976</v>
      </c>
      <c r="K69" s="326"/>
      <c r="L69" s="326"/>
      <c r="M69" s="326">
        <v>2.088959</v>
      </c>
      <c r="N69" s="326"/>
      <c r="O69" s="326"/>
      <c r="P69" s="326"/>
      <c r="Q69" s="326"/>
      <c r="R69" s="326"/>
      <c r="S69" s="326"/>
      <c r="T69" s="326"/>
      <c r="U69" s="326"/>
      <c r="V69" s="326"/>
      <c r="W69" s="326"/>
      <c r="X69" s="326"/>
      <c r="Y69" s="326"/>
      <c r="Z69" s="327">
        <v>13.674828999999999</v>
      </c>
      <c r="AA69" s="353"/>
      <c r="AB69" s="87"/>
      <c r="AC69" s="84">
        <v>0</v>
      </c>
      <c r="AD69" s="84">
        <v>0</v>
      </c>
      <c r="AE69" s="84">
        <v>0</v>
      </c>
      <c r="AF69" s="84">
        <v>0</v>
      </c>
      <c r="AG69" s="84">
        <v>0</v>
      </c>
      <c r="AH69" s="84">
        <v>0</v>
      </c>
      <c r="AI69" s="84">
        <v>0</v>
      </c>
      <c r="AJ69" s="84">
        <v>0</v>
      </c>
      <c r="AK69" s="84">
        <v>0</v>
      </c>
      <c r="AL69" s="84">
        <v>0</v>
      </c>
      <c r="AM69" s="84">
        <v>0</v>
      </c>
      <c r="AN69" s="84">
        <v>0</v>
      </c>
      <c r="AO69" s="84">
        <v>0</v>
      </c>
      <c r="AP69" s="84">
        <v>0</v>
      </c>
      <c r="AQ69" s="84">
        <v>0</v>
      </c>
      <c r="AR69" s="84">
        <v>0</v>
      </c>
      <c r="AS69" s="84">
        <v>0</v>
      </c>
      <c r="AT69" s="84">
        <v>0</v>
      </c>
      <c r="AU69" s="84">
        <v>0</v>
      </c>
      <c r="AV69" s="84">
        <v>0</v>
      </c>
      <c r="AW69" s="84">
        <v>0</v>
      </c>
      <c r="AX69" s="84">
        <v>0</v>
      </c>
      <c r="AY69" s="84">
        <v>0</v>
      </c>
      <c r="BA69" s="84">
        <v>0</v>
      </c>
    </row>
    <row r="70" spans="2:53" s="88" customFormat="1" ht="17.100000000000001" customHeight="1">
      <c r="B70" s="318"/>
      <c r="C70" s="319" t="s">
        <v>282</v>
      </c>
      <c r="D70" s="328">
        <v>28.083725999999999</v>
      </c>
      <c r="E70" s="328"/>
      <c r="F70" s="328">
        <v>8.8000000000000007</v>
      </c>
      <c r="G70" s="328">
        <v>2.6</v>
      </c>
      <c r="H70" s="328"/>
      <c r="I70" s="328">
        <v>791.29</v>
      </c>
      <c r="J70" s="328">
        <v>104.376142</v>
      </c>
      <c r="K70" s="328"/>
      <c r="L70" s="328"/>
      <c r="M70" s="328">
        <v>0.6</v>
      </c>
      <c r="N70" s="328"/>
      <c r="O70" s="328"/>
      <c r="P70" s="328"/>
      <c r="Q70" s="328">
        <v>3.7174489999999998</v>
      </c>
      <c r="R70" s="328"/>
      <c r="S70" s="328"/>
      <c r="T70" s="328">
        <v>13.7</v>
      </c>
      <c r="U70" s="328"/>
      <c r="V70" s="328"/>
      <c r="W70" s="328"/>
      <c r="X70" s="328">
        <v>0.2</v>
      </c>
      <c r="Y70" s="328"/>
      <c r="Z70" s="327">
        <v>953.36731700000007</v>
      </c>
      <c r="AA70" s="354"/>
      <c r="AB70" s="87"/>
      <c r="AC70" s="84">
        <v>0</v>
      </c>
      <c r="AD70" s="84">
        <v>0</v>
      </c>
      <c r="AE70" s="84">
        <v>0</v>
      </c>
      <c r="AF70" s="84">
        <v>0</v>
      </c>
      <c r="AG70" s="84">
        <v>0</v>
      </c>
      <c r="AH70" s="84">
        <v>0</v>
      </c>
      <c r="AI70" s="84">
        <v>0</v>
      </c>
      <c r="AJ70" s="84">
        <v>0</v>
      </c>
      <c r="AK70" s="84">
        <v>0</v>
      </c>
      <c r="AL70" s="84">
        <v>0</v>
      </c>
      <c r="AM70" s="84">
        <v>0</v>
      </c>
      <c r="AN70" s="84">
        <v>0</v>
      </c>
      <c r="AO70" s="84">
        <v>0</v>
      </c>
      <c r="AP70" s="84">
        <v>0</v>
      </c>
      <c r="AQ70" s="84">
        <v>0</v>
      </c>
      <c r="AR70" s="84">
        <v>0</v>
      </c>
      <c r="AS70" s="84">
        <v>0</v>
      </c>
      <c r="AT70" s="84">
        <v>0</v>
      </c>
      <c r="AU70" s="84">
        <v>0</v>
      </c>
      <c r="AV70" s="84">
        <v>0</v>
      </c>
      <c r="AW70" s="84">
        <v>0</v>
      </c>
      <c r="AX70" s="84">
        <v>0</v>
      </c>
      <c r="AY70" s="84">
        <v>0</v>
      </c>
      <c r="BA70" s="84">
        <v>0</v>
      </c>
    </row>
    <row r="71" spans="2:53" s="36" customFormat="1" ht="24.95" customHeight="1">
      <c r="B71" s="444"/>
      <c r="C71" s="452" t="s">
        <v>301</v>
      </c>
      <c r="D71" s="320"/>
      <c r="E71" s="320"/>
      <c r="F71" s="320"/>
      <c r="G71" s="320"/>
      <c r="H71" s="320"/>
      <c r="I71" s="320"/>
      <c r="J71" s="320"/>
      <c r="K71" s="320"/>
      <c r="L71" s="320"/>
      <c r="M71" s="320"/>
      <c r="N71" s="320"/>
      <c r="O71" s="320"/>
      <c r="P71" s="320"/>
      <c r="Q71" s="320"/>
      <c r="R71" s="320"/>
      <c r="S71" s="320"/>
      <c r="T71" s="320"/>
      <c r="U71" s="320"/>
      <c r="V71" s="320"/>
      <c r="W71" s="320"/>
      <c r="X71" s="320"/>
      <c r="Y71" s="320"/>
      <c r="Z71" s="331"/>
      <c r="AA71" s="355"/>
      <c r="AB71" s="35"/>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BA71" s="78">
        <v>0</v>
      </c>
    </row>
    <row r="72" spans="2:53" s="36" customFormat="1" ht="17.100000000000001" customHeight="1">
      <c r="B72" s="445"/>
      <c r="C72" s="198" t="s">
        <v>298</v>
      </c>
      <c r="D72" s="320">
        <v>1174.4745290000001</v>
      </c>
      <c r="E72" s="320"/>
      <c r="F72" s="320">
        <v>1012.818379</v>
      </c>
      <c r="G72" s="320">
        <v>3545.831854</v>
      </c>
      <c r="H72" s="320">
        <v>517.20817999999997</v>
      </c>
      <c r="I72" s="320">
        <v>86813.240757000007</v>
      </c>
      <c r="J72" s="320">
        <v>12599.069398</v>
      </c>
      <c r="K72" s="320">
        <v>313.74003399999998</v>
      </c>
      <c r="L72" s="320"/>
      <c r="M72" s="320">
        <v>836.59306400000003</v>
      </c>
      <c r="N72" s="320"/>
      <c r="O72" s="320">
        <v>0.228217</v>
      </c>
      <c r="P72" s="320">
        <v>276.47823899999997</v>
      </c>
      <c r="Q72" s="320">
        <v>1306.1660670000001</v>
      </c>
      <c r="R72" s="320">
        <v>10.021011</v>
      </c>
      <c r="S72" s="320"/>
      <c r="T72" s="320">
        <v>90.391126</v>
      </c>
      <c r="U72" s="320"/>
      <c r="V72" s="549">
        <v>191.31937500000001</v>
      </c>
      <c r="W72" s="320"/>
      <c r="X72" s="320">
        <v>19.098649999999999</v>
      </c>
      <c r="Y72" s="320">
        <v>123.303376</v>
      </c>
      <c r="Z72" s="323">
        <v>108829.982256</v>
      </c>
      <c r="AA72" s="355"/>
      <c r="AB72" s="35"/>
      <c r="AC72" s="73">
        <v>0</v>
      </c>
      <c r="AD72" s="73">
        <v>0</v>
      </c>
      <c r="AE72" s="73">
        <v>0</v>
      </c>
      <c r="AF72" s="73">
        <v>9.999994290410541E-7</v>
      </c>
      <c r="AG72" s="73">
        <v>0</v>
      </c>
      <c r="AH72" s="73">
        <v>0</v>
      </c>
      <c r="AI72" s="73">
        <v>0</v>
      </c>
      <c r="AJ72" s="73">
        <v>-9.9999999747524271E-7</v>
      </c>
      <c r="AK72" s="73">
        <v>0</v>
      </c>
      <c r="AL72" s="73">
        <v>0</v>
      </c>
      <c r="AM72" s="73">
        <v>0</v>
      </c>
      <c r="AN72" s="73">
        <v>0</v>
      </c>
      <c r="AO72" s="73">
        <v>0</v>
      </c>
      <c r="AP72" s="73">
        <v>-1.0000001111620804E-6</v>
      </c>
      <c r="AQ72" s="73">
        <v>0</v>
      </c>
      <c r="AR72" s="73">
        <v>0</v>
      </c>
      <c r="AS72" s="73">
        <v>0</v>
      </c>
      <c r="AT72" s="73">
        <v>0</v>
      </c>
      <c r="AU72" s="73">
        <v>0</v>
      </c>
      <c r="AV72" s="73">
        <v>0</v>
      </c>
      <c r="AW72" s="73">
        <v>0</v>
      </c>
      <c r="AX72" s="73">
        <v>-9.9999999747524271E-7</v>
      </c>
      <c r="AY72" s="73">
        <v>-2.0000006770715117E-6</v>
      </c>
      <c r="BA72" s="72">
        <v>0</v>
      </c>
    </row>
    <row r="73" spans="2:53" s="36" customFormat="1" ht="17.100000000000001" customHeight="1">
      <c r="B73" s="445"/>
      <c r="C73" s="198" t="s">
        <v>299</v>
      </c>
      <c r="D73" s="320">
        <v>0.37920399999999999</v>
      </c>
      <c r="E73" s="320"/>
      <c r="F73" s="320">
        <v>5.8815010000000001</v>
      </c>
      <c r="G73" s="320">
        <v>614.83748100000003</v>
      </c>
      <c r="H73" s="320">
        <v>251.88559799999999</v>
      </c>
      <c r="I73" s="320">
        <v>858.54728399999999</v>
      </c>
      <c r="J73" s="320">
        <v>592.610725</v>
      </c>
      <c r="K73" s="320">
        <v>81.762422999999998</v>
      </c>
      <c r="L73" s="320"/>
      <c r="M73" s="320">
        <v>49.957503000000003</v>
      </c>
      <c r="N73" s="320"/>
      <c r="O73" s="320"/>
      <c r="P73" s="320">
        <v>0.30358800000000002</v>
      </c>
      <c r="Q73" s="320"/>
      <c r="R73" s="320">
        <v>0.290964</v>
      </c>
      <c r="S73" s="320"/>
      <c r="T73" s="320">
        <v>0.125836</v>
      </c>
      <c r="U73" s="320"/>
      <c r="V73" s="320">
        <v>93.888551000000007</v>
      </c>
      <c r="W73" s="320"/>
      <c r="X73" s="320"/>
      <c r="Y73" s="320">
        <v>2.7749410000000001</v>
      </c>
      <c r="Z73" s="323">
        <v>2553.2455990000003</v>
      </c>
      <c r="AA73" s="355"/>
      <c r="AB73" s="35"/>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BA73" s="78">
        <v>0</v>
      </c>
    </row>
    <row r="74" spans="2:53" s="36" customFormat="1" ht="17.100000000000001" customHeight="1">
      <c r="B74" s="444"/>
      <c r="C74" s="198" t="s">
        <v>300</v>
      </c>
      <c r="D74" s="320"/>
      <c r="E74" s="320"/>
      <c r="F74" s="320"/>
      <c r="G74" s="320"/>
      <c r="H74" s="320"/>
      <c r="I74" s="320">
        <v>5.7901249999999997</v>
      </c>
      <c r="J74" s="320"/>
      <c r="K74" s="320"/>
      <c r="L74" s="320"/>
      <c r="M74" s="320"/>
      <c r="N74" s="320"/>
      <c r="O74" s="320"/>
      <c r="P74" s="320"/>
      <c r="Q74" s="320"/>
      <c r="R74" s="320"/>
      <c r="S74" s="320"/>
      <c r="T74" s="320"/>
      <c r="U74" s="320"/>
      <c r="V74" s="320"/>
      <c r="W74" s="320"/>
      <c r="X74" s="320"/>
      <c r="Y74" s="320"/>
      <c r="Z74" s="323">
        <v>5.7901249999999997</v>
      </c>
      <c r="AA74" s="355"/>
      <c r="AB74" s="35"/>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BA74" s="78">
        <v>0</v>
      </c>
    </row>
    <row r="75" spans="2:53" s="40" customFormat="1" ht="30" customHeight="1">
      <c r="B75" s="450"/>
      <c r="C75" s="202" t="s">
        <v>308</v>
      </c>
      <c r="D75" s="333"/>
      <c r="E75" s="333"/>
      <c r="F75" s="333"/>
      <c r="G75" s="333"/>
      <c r="H75" s="333"/>
      <c r="I75" s="333"/>
      <c r="J75" s="333"/>
      <c r="K75" s="333"/>
      <c r="L75" s="333"/>
      <c r="M75" s="333"/>
      <c r="N75" s="333"/>
      <c r="O75" s="333"/>
      <c r="P75" s="333"/>
      <c r="Q75" s="333"/>
      <c r="R75" s="333"/>
      <c r="S75" s="333"/>
      <c r="T75" s="333"/>
      <c r="U75" s="333"/>
      <c r="V75" s="333"/>
      <c r="W75" s="333"/>
      <c r="X75" s="333"/>
      <c r="Y75" s="333"/>
      <c r="Z75" s="334"/>
      <c r="AA75" s="350"/>
      <c r="AB75" s="39"/>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BA75" s="79">
        <v>0</v>
      </c>
    </row>
    <row r="76" spans="2:53" s="36" customFormat="1" ht="17.100000000000001" customHeight="1">
      <c r="B76" s="444"/>
      <c r="C76" s="183" t="s">
        <v>278</v>
      </c>
      <c r="D76" s="320"/>
      <c r="E76" s="320"/>
      <c r="F76" s="320"/>
      <c r="G76" s="320"/>
      <c r="H76" s="320"/>
      <c r="I76" s="320">
        <v>57.25</v>
      </c>
      <c r="J76" s="320"/>
      <c r="K76" s="320"/>
      <c r="L76" s="320"/>
      <c r="M76" s="320"/>
      <c r="N76" s="320"/>
      <c r="O76" s="320"/>
      <c r="P76" s="320"/>
      <c r="Q76" s="320"/>
      <c r="R76" s="320"/>
      <c r="S76" s="320"/>
      <c r="T76" s="320"/>
      <c r="U76" s="320"/>
      <c r="V76" s="320"/>
      <c r="W76" s="320"/>
      <c r="X76" s="320"/>
      <c r="Y76" s="320"/>
      <c r="Z76" s="323">
        <v>57.25</v>
      </c>
      <c r="AA76" s="351"/>
      <c r="AB76" s="35"/>
      <c r="AC76" s="73">
        <v>0</v>
      </c>
      <c r="AD76" s="73">
        <v>0</v>
      </c>
      <c r="AE76" s="73">
        <v>0</v>
      </c>
      <c r="AF76" s="73">
        <v>0</v>
      </c>
      <c r="AG76" s="73">
        <v>0</v>
      </c>
      <c r="AH76" s="73">
        <v>0</v>
      </c>
      <c r="AI76" s="73">
        <v>0</v>
      </c>
      <c r="AJ76" s="73">
        <v>0</v>
      </c>
      <c r="AK76" s="73">
        <v>0</v>
      </c>
      <c r="AL76" s="73">
        <v>0</v>
      </c>
      <c r="AM76" s="73">
        <v>0</v>
      </c>
      <c r="AN76" s="73">
        <v>0</v>
      </c>
      <c r="AO76" s="73">
        <v>0</v>
      </c>
      <c r="AP76" s="73">
        <v>0</v>
      </c>
      <c r="AQ76" s="73">
        <v>0</v>
      </c>
      <c r="AR76" s="73">
        <v>0</v>
      </c>
      <c r="AS76" s="73">
        <v>0</v>
      </c>
      <c r="AT76" s="73">
        <v>0</v>
      </c>
      <c r="AU76" s="73">
        <v>0</v>
      </c>
      <c r="AV76" s="73">
        <v>0</v>
      </c>
      <c r="AW76" s="73">
        <v>0</v>
      </c>
      <c r="AX76" s="73">
        <v>0</v>
      </c>
      <c r="AY76" s="73">
        <v>0</v>
      </c>
      <c r="BA76" s="73">
        <v>0</v>
      </c>
    </row>
    <row r="77" spans="2:53" s="36" customFormat="1" ht="17.100000000000001" customHeight="1">
      <c r="B77" s="445"/>
      <c r="C77" s="198" t="s">
        <v>279</v>
      </c>
      <c r="D77" s="320"/>
      <c r="E77" s="320"/>
      <c r="F77" s="320"/>
      <c r="G77" s="320"/>
      <c r="H77" s="320"/>
      <c r="I77" s="320"/>
      <c r="J77" s="320"/>
      <c r="K77" s="320"/>
      <c r="L77" s="320"/>
      <c r="M77" s="320"/>
      <c r="N77" s="320"/>
      <c r="O77" s="320"/>
      <c r="P77" s="320"/>
      <c r="Q77" s="320"/>
      <c r="R77" s="320"/>
      <c r="S77" s="320"/>
      <c r="T77" s="320"/>
      <c r="U77" s="320"/>
      <c r="V77" s="320"/>
      <c r="W77" s="320"/>
      <c r="X77" s="320"/>
      <c r="Y77" s="320"/>
      <c r="Z77" s="323">
        <v>0</v>
      </c>
      <c r="AA77" s="351"/>
      <c r="AB77" s="35"/>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BA77" s="73">
        <v>0</v>
      </c>
    </row>
    <row r="78" spans="2:53" s="36" customFormat="1" ht="17.100000000000001" customHeight="1">
      <c r="B78" s="445"/>
      <c r="C78" s="198" t="s">
        <v>280</v>
      </c>
      <c r="D78" s="320"/>
      <c r="E78" s="320"/>
      <c r="F78" s="320"/>
      <c r="G78" s="320"/>
      <c r="H78" s="320"/>
      <c r="I78" s="320">
        <v>57.25</v>
      </c>
      <c r="J78" s="320"/>
      <c r="K78" s="320"/>
      <c r="L78" s="320"/>
      <c r="M78" s="320"/>
      <c r="N78" s="320"/>
      <c r="O78" s="320"/>
      <c r="P78" s="320"/>
      <c r="Q78" s="320"/>
      <c r="R78" s="320"/>
      <c r="S78" s="320"/>
      <c r="T78" s="320"/>
      <c r="U78" s="320"/>
      <c r="V78" s="320"/>
      <c r="W78" s="320"/>
      <c r="X78" s="320"/>
      <c r="Y78" s="320"/>
      <c r="Z78" s="323">
        <v>57.25</v>
      </c>
      <c r="AA78" s="351"/>
      <c r="AB78" s="35"/>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BA78" s="73">
        <v>0</v>
      </c>
    </row>
    <row r="79" spans="2:53" s="36" customFormat="1" ht="30" customHeight="1">
      <c r="B79" s="444"/>
      <c r="C79" s="183" t="s">
        <v>283</v>
      </c>
      <c r="D79" s="320"/>
      <c r="E79" s="320"/>
      <c r="F79" s="320"/>
      <c r="G79" s="320"/>
      <c r="H79" s="320"/>
      <c r="I79" s="320"/>
      <c r="J79" s="320"/>
      <c r="K79" s="320"/>
      <c r="L79" s="320"/>
      <c r="M79" s="320"/>
      <c r="N79" s="320"/>
      <c r="O79" s="320"/>
      <c r="P79" s="320"/>
      <c r="Q79" s="320"/>
      <c r="R79" s="320"/>
      <c r="S79" s="320"/>
      <c r="T79" s="320"/>
      <c r="U79" s="320"/>
      <c r="V79" s="320"/>
      <c r="W79" s="320"/>
      <c r="X79" s="320"/>
      <c r="Y79" s="320"/>
      <c r="Z79" s="323">
        <v>0</v>
      </c>
      <c r="AA79" s="351"/>
      <c r="AB79" s="35"/>
      <c r="AC79" s="73">
        <v>0</v>
      </c>
      <c r="AD79" s="73">
        <v>0</v>
      </c>
      <c r="AE79" s="73">
        <v>0</v>
      </c>
      <c r="AF79" s="73">
        <v>0</v>
      </c>
      <c r="AG79" s="73">
        <v>0</v>
      </c>
      <c r="AH79" s="73">
        <v>0</v>
      </c>
      <c r="AI79" s="73">
        <v>0</v>
      </c>
      <c r="AJ79" s="73">
        <v>0</v>
      </c>
      <c r="AK79" s="73">
        <v>0</v>
      </c>
      <c r="AL79" s="73">
        <v>0</v>
      </c>
      <c r="AM79" s="73">
        <v>0</v>
      </c>
      <c r="AN79" s="73">
        <v>0</v>
      </c>
      <c r="AO79" s="73">
        <v>0</v>
      </c>
      <c r="AP79" s="73">
        <v>0</v>
      </c>
      <c r="AQ79" s="73">
        <v>0</v>
      </c>
      <c r="AR79" s="73">
        <v>0</v>
      </c>
      <c r="AS79" s="73">
        <v>0</v>
      </c>
      <c r="AT79" s="73">
        <v>0</v>
      </c>
      <c r="AU79" s="73">
        <v>0</v>
      </c>
      <c r="AV79" s="73">
        <v>0</v>
      </c>
      <c r="AW79" s="73">
        <v>0</v>
      </c>
      <c r="AX79" s="73">
        <v>0</v>
      </c>
      <c r="AY79" s="73">
        <v>0</v>
      </c>
      <c r="BA79" s="73">
        <v>0</v>
      </c>
    </row>
    <row r="80" spans="2:53" s="36" customFormat="1" ht="17.100000000000001" customHeight="1">
      <c r="B80" s="444"/>
      <c r="C80" s="198" t="s">
        <v>279</v>
      </c>
      <c r="D80" s="320"/>
      <c r="E80" s="320"/>
      <c r="F80" s="320"/>
      <c r="G80" s="320"/>
      <c r="H80" s="320"/>
      <c r="I80" s="320"/>
      <c r="J80" s="320"/>
      <c r="K80" s="320"/>
      <c r="L80" s="320"/>
      <c r="M80" s="320"/>
      <c r="N80" s="320"/>
      <c r="O80" s="320"/>
      <c r="P80" s="320"/>
      <c r="Q80" s="320"/>
      <c r="R80" s="320"/>
      <c r="S80" s="320"/>
      <c r="T80" s="320"/>
      <c r="U80" s="320"/>
      <c r="V80" s="320"/>
      <c r="W80" s="320"/>
      <c r="X80" s="320"/>
      <c r="Y80" s="320"/>
      <c r="Z80" s="323">
        <v>0</v>
      </c>
      <c r="AA80" s="351"/>
      <c r="AB80" s="35"/>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BA80" s="73">
        <v>0</v>
      </c>
    </row>
    <row r="81" spans="2:53" s="36" customFormat="1" ht="17.100000000000001" customHeight="1">
      <c r="B81" s="444"/>
      <c r="C81" s="198" t="s">
        <v>280</v>
      </c>
      <c r="D81" s="320"/>
      <c r="E81" s="320"/>
      <c r="F81" s="320"/>
      <c r="G81" s="320"/>
      <c r="H81" s="320"/>
      <c r="I81" s="320"/>
      <c r="J81" s="320"/>
      <c r="K81" s="320"/>
      <c r="L81" s="320"/>
      <c r="M81" s="320"/>
      <c r="N81" s="320"/>
      <c r="O81" s="320"/>
      <c r="P81" s="320"/>
      <c r="Q81" s="320"/>
      <c r="R81" s="320"/>
      <c r="S81" s="320"/>
      <c r="T81" s="320"/>
      <c r="U81" s="320"/>
      <c r="V81" s="320"/>
      <c r="W81" s="320"/>
      <c r="X81" s="320"/>
      <c r="Y81" s="320"/>
      <c r="Z81" s="323">
        <v>0</v>
      </c>
      <c r="AA81" s="351"/>
      <c r="AB81" s="35"/>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BA81" s="73">
        <v>0</v>
      </c>
    </row>
    <row r="82" spans="2:53" s="40" customFormat="1" ht="30" customHeight="1">
      <c r="B82" s="446"/>
      <c r="C82" s="447" t="s">
        <v>285</v>
      </c>
      <c r="D82" s="324"/>
      <c r="E82" s="324"/>
      <c r="F82" s="324"/>
      <c r="G82" s="324"/>
      <c r="H82" s="324"/>
      <c r="I82" s="324"/>
      <c r="J82" s="324"/>
      <c r="K82" s="324"/>
      <c r="L82" s="324"/>
      <c r="M82" s="324"/>
      <c r="N82" s="324"/>
      <c r="O82" s="324"/>
      <c r="P82" s="324"/>
      <c r="Q82" s="324"/>
      <c r="R82" s="324"/>
      <c r="S82" s="324"/>
      <c r="T82" s="324"/>
      <c r="U82" s="324"/>
      <c r="V82" s="324"/>
      <c r="W82" s="324"/>
      <c r="X82" s="324"/>
      <c r="Y82" s="324"/>
      <c r="Z82" s="323">
        <v>0</v>
      </c>
      <c r="AA82" s="352"/>
      <c r="AB82" s="39"/>
      <c r="AC82" s="75">
        <v>0</v>
      </c>
      <c r="AD82" s="75">
        <v>0</v>
      </c>
      <c r="AE82" s="75">
        <v>0</v>
      </c>
      <c r="AF82" s="75">
        <v>0</v>
      </c>
      <c r="AG82" s="75">
        <v>0</v>
      </c>
      <c r="AH82" s="75">
        <v>0</v>
      </c>
      <c r="AI82" s="75">
        <v>0</v>
      </c>
      <c r="AJ82" s="75">
        <v>0</v>
      </c>
      <c r="AK82" s="75">
        <v>0</v>
      </c>
      <c r="AL82" s="75">
        <v>0</v>
      </c>
      <c r="AM82" s="75">
        <v>0</v>
      </c>
      <c r="AN82" s="75">
        <v>0</v>
      </c>
      <c r="AO82" s="75">
        <v>0</v>
      </c>
      <c r="AP82" s="75">
        <v>0</v>
      </c>
      <c r="AQ82" s="75">
        <v>0</v>
      </c>
      <c r="AR82" s="75">
        <v>0</v>
      </c>
      <c r="AS82" s="75">
        <v>0</v>
      </c>
      <c r="AT82" s="75">
        <v>0</v>
      </c>
      <c r="AU82" s="75">
        <v>0</v>
      </c>
      <c r="AV82" s="75">
        <v>0</v>
      </c>
      <c r="AW82" s="75">
        <v>0</v>
      </c>
      <c r="AX82" s="75">
        <v>0</v>
      </c>
      <c r="AY82" s="75">
        <v>0</v>
      </c>
      <c r="BA82" s="75">
        <v>0</v>
      </c>
    </row>
    <row r="83" spans="2:53" s="36" customFormat="1" ht="17.100000000000001" customHeight="1">
      <c r="B83" s="445"/>
      <c r="C83" s="198" t="s">
        <v>286</v>
      </c>
      <c r="D83" s="320"/>
      <c r="E83" s="320"/>
      <c r="F83" s="320"/>
      <c r="G83" s="320"/>
      <c r="H83" s="320"/>
      <c r="I83" s="320"/>
      <c r="J83" s="320"/>
      <c r="K83" s="320"/>
      <c r="L83" s="320"/>
      <c r="M83" s="320"/>
      <c r="N83" s="320"/>
      <c r="O83" s="320"/>
      <c r="P83" s="320"/>
      <c r="Q83" s="320"/>
      <c r="R83" s="320"/>
      <c r="S83" s="320"/>
      <c r="T83" s="320"/>
      <c r="U83" s="320"/>
      <c r="V83" s="320"/>
      <c r="W83" s="320"/>
      <c r="X83" s="320"/>
      <c r="Y83" s="320"/>
      <c r="Z83" s="323">
        <v>0</v>
      </c>
      <c r="AA83" s="351"/>
      <c r="AB83" s="35"/>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BA83" s="73">
        <v>0</v>
      </c>
    </row>
    <row r="84" spans="2:53" s="36" customFormat="1" ht="17.100000000000001" customHeight="1">
      <c r="B84" s="445"/>
      <c r="C84" s="198" t="s">
        <v>287</v>
      </c>
      <c r="D84" s="320"/>
      <c r="E84" s="320"/>
      <c r="F84" s="320"/>
      <c r="G84" s="320"/>
      <c r="H84" s="320"/>
      <c r="I84" s="320"/>
      <c r="J84" s="320"/>
      <c r="K84" s="320"/>
      <c r="L84" s="320"/>
      <c r="M84" s="320"/>
      <c r="N84" s="320"/>
      <c r="O84" s="320"/>
      <c r="P84" s="320"/>
      <c r="Q84" s="320"/>
      <c r="R84" s="320"/>
      <c r="S84" s="320"/>
      <c r="T84" s="320"/>
      <c r="U84" s="320"/>
      <c r="V84" s="320"/>
      <c r="W84" s="320"/>
      <c r="X84" s="320"/>
      <c r="Y84" s="320"/>
      <c r="Z84" s="323">
        <v>0</v>
      </c>
      <c r="AA84" s="351"/>
      <c r="AB84" s="35"/>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BA84" s="73">
        <v>0</v>
      </c>
    </row>
    <row r="85" spans="2:53" s="36" customFormat="1" ht="17.100000000000001" customHeight="1">
      <c r="B85" s="445"/>
      <c r="C85" s="198" t="s">
        <v>288</v>
      </c>
      <c r="D85" s="320"/>
      <c r="E85" s="320"/>
      <c r="F85" s="320"/>
      <c r="G85" s="320"/>
      <c r="H85" s="320"/>
      <c r="I85" s="320"/>
      <c r="J85" s="320"/>
      <c r="K85" s="320"/>
      <c r="L85" s="320"/>
      <c r="M85" s="320"/>
      <c r="N85" s="320"/>
      <c r="O85" s="320"/>
      <c r="P85" s="320"/>
      <c r="Q85" s="320"/>
      <c r="R85" s="320"/>
      <c r="S85" s="320"/>
      <c r="T85" s="320"/>
      <c r="U85" s="320"/>
      <c r="V85" s="320"/>
      <c r="W85" s="320"/>
      <c r="X85" s="320"/>
      <c r="Y85" s="320"/>
      <c r="Z85" s="323">
        <v>0</v>
      </c>
      <c r="AA85" s="351"/>
      <c r="AB85" s="35"/>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BA85" s="73">
        <v>0</v>
      </c>
    </row>
    <row r="86" spans="2:53" s="36" customFormat="1" ht="17.100000000000001" customHeight="1">
      <c r="B86" s="445"/>
      <c r="C86" s="451" t="s">
        <v>290</v>
      </c>
      <c r="D86" s="320"/>
      <c r="E86" s="320"/>
      <c r="F86" s="320"/>
      <c r="G86" s="320"/>
      <c r="H86" s="320"/>
      <c r="I86" s="320"/>
      <c r="J86" s="320"/>
      <c r="K86" s="320"/>
      <c r="L86" s="320"/>
      <c r="M86" s="320"/>
      <c r="N86" s="320"/>
      <c r="O86" s="320"/>
      <c r="P86" s="320"/>
      <c r="Q86" s="320"/>
      <c r="R86" s="320"/>
      <c r="S86" s="320"/>
      <c r="T86" s="320"/>
      <c r="U86" s="320"/>
      <c r="V86" s="320"/>
      <c r="W86" s="320"/>
      <c r="X86" s="320"/>
      <c r="Y86" s="320"/>
      <c r="Z86" s="323">
        <v>0</v>
      </c>
      <c r="AA86" s="351"/>
      <c r="AB86" s="35"/>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BA86" s="73">
        <v>0</v>
      </c>
    </row>
    <row r="87" spans="2:53" s="36" customFormat="1" ht="17.100000000000001" customHeight="1">
      <c r="B87" s="445"/>
      <c r="C87" s="448" t="s">
        <v>289</v>
      </c>
      <c r="D87" s="320"/>
      <c r="E87" s="320"/>
      <c r="F87" s="320"/>
      <c r="G87" s="320"/>
      <c r="H87" s="320"/>
      <c r="I87" s="320"/>
      <c r="J87" s="320"/>
      <c r="K87" s="320"/>
      <c r="L87" s="320"/>
      <c r="M87" s="320"/>
      <c r="N87" s="320"/>
      <c r="O87" s="320"/>
      <c r="P87" s="320"/>
      <c r="Q87" s="320"/>
      <c r="R87" s="320"/>
      <c r="S87" s="320"/>
      <c r="T87" s="320"/>
      <c r="U87" s="320"/>
      <c r="V87" s="320"/>
      <c r="W87" s="320"/>
      <c r="X87" s="320"/>
      <c r="Y87" s="320"/>
      <c r="Z87" s="323">
        <v>0</v>
      </c>
      <c r="AA87" s="351"/>
      <c r="AB87" s="35"/>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BA87" s="73">
        <v>0</v>
      </c>
    </row>
    <row r="88" spans="2:53" s="40" customFormat="1" ht="24.95" customHeight="1">
      <c r="B88" s="446"/>
      <c r="C88" s="195" t="s">
        <v>291</v>
      </c>
      <c r="D88" s="324"/>
      <c r="E88" s="324"/>
      <c r="F88" s="324"/>
      <c r="G88" s="324"/>
      <c r="H88" s="324"/>
      <c r="I88" s="324"/>
      <c r="J88" s="324"/>
      <c r="K88" s="324"/>
      <c r="L88" s="324"/>
      <c r="M88" s="324"/>
      <c r="N88" s="324"/>
      <c r="O88" s="324"/>
      <c r="P88" s="324"/>
      <c r="Q88" s="324"/>
      <c r="R88" s="324"/>
      <c r="S88" s="324"/>
      <c r="T88" s="324"/>
      <c r="U88" s="324"/>
      <c r="V88" s="324"/>
      <c r="W88" s="324"/>
      <c r="X88" s="324"/>
      <c r="Y88" s="324"/>
      <c r="Z88" s="323">
        <v>0</v>
      </c>
      <c r="AA88" s="352"/>
      <c r="AB88" s="39"/>
      <c r="AC88" s="75">
        <v>0</v>
      </c>
      <c r="AD88" s="75">
        <v>0</v>
      </c>
      <c r="AE88" s="75">
        <v>0</v>
      </c>
      <c r="AF88" s="75">
        <v>0</v>
      </c>
      <c r="AG88" s="75">
        <v>0</v>
      </c>
      <c r="AH88" s="75">
        <v>0</v>
      </c>
      <c r="AI88" s="75">
        <v>0</v>
      </c>
      <c r="AJ88" s="75">
        <v>0</v>
      </c>
      <c r="AK88" s="75">
        <v>0</v>
      </c>
      <c r="AL88" s="75">
        <v>0</v>
      </c>
      <c r="AM88" s="75">
        <v>0</v>
      </c>
      <c r="AN88" s="75">
        <v>0</v>
      </c>
      <c r="AO88" s="75">
        <v>0</v>
      </c>
      <c r="AP88" s="75">
        <v>0</v>
      </c>
      <c r="AQ88" s="75">
        <v>0</v>
      </c>
      <c r="AR88" s="75">
        <v>0</v>
      </c>
      <c r="AS88" s="75">
        <v>0</v>
      </c>
      <c r="AT88" s="75">
        <v>0</v>
      </c>
      <c r="AU88" s="75">
        <v>0</v>
      </c>
      <c r="AV88" s="75">
        <v>0</v>
      </c>
      <c r="AW88" s="75">
        <v>0</v>
      </c>
      <c r="AX88" s="75">
        <v>0</v>
      </c>
      <c r="AY88" s="75">
        <v>0</v>
      </c>
      <c r="BA88" s="75">
        <v>0</v>
      </c>
    </row>
    <row r="89" spans="2:53" s="88" customFormat="1" ht="17.100000000000001" customHeight="1">
      <c r="B89" s="316"/>
      <c r="C89" s="198" t="s">
        <v>279</v>
      </c>
      <c r="D89" s="326"/>
      <c r="E89" s="326"/>
      <c r="F89" s="326"/>
      <c r="G89" s="326"/>
      <c r="H89" s="326"/>
      <c r="I89" s="326"/>
      <c r="J89" s="326"/>
      <c r="K89" s="326"/>
      <c r="L89" s="326"/>
      <c r="M89" s="326"/>
      <c r="N89" s="326"/>
      <c r="O89" s="326"/>
      <c r="P89" s="326"/>
      <c r="Q89" s="326"/>
      <c r="R89" s="326"/>
      <c r="S89" s="326"/>
      <c r="T89" s="326"/>
      <c r="U89" s="326"/>
      <c r="V89" s="326"/>
      <c r="W89" s="326"/>
      <c r="X89" s="326"/>
      <c r="Y89" s="326"/>
      <c r="Z89" s="323">
        <v>0</v>
      </c>
      <c r="AA89" s="354"/>
      <c r="AB89" s="87"/>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BA89" s="73">
        <v>0</v>
      </c>
    </row>
    <row r="90" spans="2:53" s="36" customFormat="1" ht="17.100000000000001" customHeight="1">
      <c r="B90" s="445"/>
      <c r="C90" s="198" t="s">
        <v>280</v>
      </c>
      <c r="D90" s="320"/>
      <c r="E90" s="320"/>
      <c r="F90" s="320"/>
      <c r="G90" s="320"/>
      <c r="H90" s="320"/>
      <c r="I90" s="320"/>
      <c r="J90" s="320"/>
      <c r="K90" s="320"/>
      <c r="L90" s="320"/>
      <c r="M90" s="320"/>
      <c r="N90" s="320"/>
      <c r="O90" s="320"/>
      <c r="P90" s="320"/>
      <c r="Q90" s="320"/>
      <c r="R90" s="320"/>
      <c r="S90" s="320"/>
      <c r="T90" s="320"/>
      <c r="U90" s="320"/>
      <c r="V90" s="320"/>
      <c r="W90" s="320"/>
      <c r="X90" s="320"/>
      <c r="Y90" s="320"/>
      <c r="Z90" s="323">
        <v>0</v>
      </c>
      <c r="AA90" s="351"/>
      <c r="AB90" s="35"/>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BA90" s="73">
        <v>0</v>
      </c>
    </row>
    <row r="91" spans="2:53" s="40" customFormat="1" ht="30" customHeight="1">
      <c r="B91" s="449"/>
      <c r="C91" s="195" t="s">
        <v>292</v>
      </c>
      <c r="D91" s="325">
        <v>0</v>
      </c>
      <c r="E91" s="325">
        <v>0</v>
      </c>
      <c r="F91" s="325">
        <v>0</v>
      </c>
      <c r="G91" s="325">
        <v>0</v>
      </c>
      <c r="H91" s="325">
        <v>0</v>
      </c>
      <c r="I91" s="325">
        <v>57.25</v>
      </c>
      <c r="J91" s="325">
        <v>0</v>
      </c>
      <c r="K91" s="325">
        <v>0</v>
      </c>
      <c r="L91" s="325">
        <v>0</v>
      </c>
      <c r="M91" s="325">
        <v>0</v>
      </c>
      <c r="N91" s="325">
        <v>0</v>
      </c>
      <c r="O91" s="325">
        <v>0</v>
      </c>
      <c r="P91" s="325">
        <v>0</v>
      </c>
      <c r="Q91" s="325">
        <v>0</v>
      </c>
      <c r="R91" s="325">
        <v>0</v>
      </c>
      <c r="S91" s="325">
        <v>0</v>
      </c>
      <c r="T91" s="325">
        <v>0</v>
      </c>
      <c r="U91" s="325">
        <v>0</v>
      </c>
      <c r="V91" s="325">
        <v>0</v>
      </c>
      <c r="W91" s="325">
        <v>0</v>
      </c>
      <c r="X91" s="325">
        <v>0</v>
      </c>
      <c r="Y91" s="325">
        <v>0</v>
      </c>
      <c r="Z91" s="323">
        <v>57.25</v>
      </c>
      <c r="AA91" s="350"/>
      <c r="AB91" s="39"/>
      <c r="AC91" s="75">
        <v>0</v>
      </c>
      <c r="AD91" s="75">
        <v>0</v>
      </c>
      <c r="AE91" s="75">
        <v>0</v>
      </c>
      <c r="AF91" s="75">
        <v>0</v>
      </c>
      <c r="AG91" s="75">
        <v>0</v>
      </c>
      <c r="AH91" s="75">
        <v>0</v>
      </c>
      <c r="AI91" s="75">
        <v>0</v>
      </c>
      <c r="AJ91" s="75">
        <v>0</v>
      </c>
      <c r="AK91" s="75">
        <v>0</v>
      </c>
      <c r="AL91" s="75">
        <v>0</v>
      </c>
      <c r="AM91" s="75">
        <v>0</v>
      </c>
      <c r="AN91" s="75">
        <v>0</v>
      </c>
      <c r="AO91" s="75">
        <v>0</v>
      </c>
      <c r="AP91" s="75">
        <v>0</v>
      </c>
      <c r="AQ91" s="75">
        <v>0</v>
      </c>
      <c r="AR91" s="75">
        <v>0</v>
      </c>
      <c r="AS91" s="75">
        <v>0</v>
      </c>
      <c r="AT91" s="75">
        <v>0</v>
      </c>
      <c r="AU91" s="75">
        <v>0</v>
      </c>
      <c r="AV91" s="75">
        <v>0</v>
      </c>
      <c r="AW91" s="75">
        <v>0</v>
      </c>
      <c r="AX91" s="75">
        <v>0</v>
      </c>
      <c r="AY91" s="75">
        <v>0</v>
      </c>
      <c r="BA91" s="75">
        <v>0</v>
      </c>
    </row>
    <row r="92" spans="2:53" s="88" customFormat="1" ht="17.100000000000001" customHeight="1">
      <c r="B92" s="316"/>
      <c r="C92" s="317" t="s">
        <v>281</v>
      </c>
      <c r="D92" s="326"/>
      <c r="E92" s="326"/>
      <c r="F92" s="326"/>
      <c r="G92" s="326"/>
      <c r="H92" s="326"/>
      <c r="I92" s="326"/>
      <c r="J92" s="326"/>
      <c r="K92" s="326"/>
      <c r="L92" s="326"/>
      <c r="M92" s="326"/>
      <c r="N92" s="326"/>
      <c r="O92" s="326"/>
      <c r="P92" s="326"/>
      <c r="Q92" s="326"/>
      <c r="R92" s="326"/>
      <c r="S92" s="326"/>
      <c r="T92" s="326"/>
      <c r="U92" s="326"/>
      <c r="V92" s="326"/>
      <c r="W92" s="326"/>
      <c r="X92" s="326"/>
      <c r="Y92" s="326"/>
      <c r="Z92" s="327">
        <v>0</v>
      </c>
      <c r="AA92" s="353"/>
      <c r="AB92" s="87"/>
      <c r="AC92" s="84">
        <v>0</v>
      </c>
      <c r="AD92" s="84">
        <v>0</v>
      </c>
      <c r="AE92" s="84">
        <v>0</v>
      </c>
      <c r="AF92" s="84">
        <v>0</v>
      </c>
      <c r="AG92" s="84">
        <v>0</v>
      </c>
      <c r="AH92" s="84">
        <v>0</v>
      </c>
      <c r="AI92" s="84">
        <v>0</v>
      </c>
      <c r="AJ92" s="84">
        <v>0</v>
      </c>
      <c r="AK92" s="84">
        <v>0</v>
      </c>
      <c r="AL92" s="84">
        <v>0</v>
      </c>
      <c r="AM92" s="84">
        <v>0</v>
      </c>
      <c r="AN92" s="84">
        <v>0</v>
      </c>
      <c r="AO92" s="84">
        <v>0</v>
      </c>
      <c r="AP92" s="84">
        <v>0</v>
      </c>
      <c r="AQ92" s="84">
        <v>0</v>
      </c>
      <c r="AR92" s="84">
        <v>0</v>
      </c>
      <c r="AS92" s="84">
        <v>0</v>
      </c>
      <c r="AT92" s="84">
        <v>0</v>
      </c>
      <c r="AU92" s="84">
        <v>0</v>
      </c>
      <c r="AV92" s="84">
        <v>0</v>
      </c>
      <c r="AW92" s="84">
        <v>0</v>
      </c>
      <c r="AX92" s="84">
        <v>0</v>
      </c>
      <c r="AY92" s="84">
        <v>0</v>
      </c>
      <c r="BA92" s="84">
        <v>0</v>
      </c>
    </row>
    <row r="93" spans="2:53" s="88" customFormat="1" ht="17.100000000000001" customHeight="1">
      <c r="B93" s="318"/>
      <c r="C93" s="319" t="s">
        <v>282</v>
      </c>
      <c r="D93" s="328"/>
      <c r="E93" s="328"/>
      <c r="F93" s="328"/>
      <c r="G93" s="328"/>
      <c r="H93" s="328"/>
      <c r="I93" s="328"/>
      <c r="J93" s="328"/>
      <c r="K93" s="328"/>
      <c r="L93" s="328"/>
      <c r="M93" s="328"/>
      <c r="N93" s="328"/>
      <c r="O93" s="328"/>
      <c r="P93" s="328"/>
      <c r="Q93" s="328"/>
      <c r="R93" s="328"/>
      <c r="S93" s="328"/>
      <c r="T93" s="328"/>
      <c r="U93" s="328"/>
      <c r="V93" s="328"/>
      <c r="W93" s="328"/>
      <c r="X93" s="328"/>
      <c r="Y93" s="328"/>
      <c r="Z93" s="327">
        <v>0</v>
      </c>
      <c r="AA93" s="354"/>
      <c r="AB93" s="87"/>
      <c r="AC93" s="84">
        <v>0</v>
      </c>
      <c r="AD93" s="84">
        <v>0</v>
      </c>
      <c r="AE93" s="84">
        <v>0</v>
      </c>
      <c r="AF93" s="84">
        <v>0</v>
      </c>
      <c r="AG93" s="84">
        <v>0</v>
      </c>
      <c r="AH93" s="84">
        <v>0</v>
      </c>
      <c r="AI93" s="84">
        <v>0</v>
      </c>
      <c r="AJ93" s="84">
        <v>0</v>
      </c>
      <c r="AK93" s="84">
        <v>0</v>
      </c>
      <c r="AL93" s="84">
        <v>0</v>
      </c>
      <c r="AM93" s="84">
        <v>0</v>
      </c>
      <c r="AN93" s="84">
        <v>0</v>
      </c>
      <c r="AO93" s="84">
        <v>0</v>
      </c>
      <c r="AP93" s="84">
        <v>0</v>
      </c>
      <c r="AQ93" s="84">
        <v>0</v>
      </c>
      <c r="AR93" s="84">
        <v>0</v>
      </c>
      <c r="AS93" s="84">
        <v>0</v>
      </c>
      <c r="AT93" s="84">
        <v>0</v>
      </c>
      <c r="AU93" s="84">
        <v>0</v>
      </c>
      <c r="AV93" s="84">
        <v>0</v>
      </c>
      <c r="AW93" s="84">
        <v>0</v>
      </c>
      <c r="AX93" s="84">
        <v>0</v>
      </c>
      <c r="AY93" s="84">
        <v>0</v>
      </c>
      <c r="BA93" s="84">
        <v>0</v>
      </c>
    </row>
    <row r="94" spans="2:53" s="40" customFormat="1" ht="24.95" customHeight="1">
      <c r="B94" s="450"/>
      <c r="C94" s="202" t="s">
        <v>313</v>
      </c>
      <c r="D94" s="333"/>
      <c r="E94" s="333"/>
      <c r="F94" s="333"/>
      <c r="G94" s="333"/>
      <c r="H94" s="333"/>
      <c r="I94" s="333"/>
      <c r="J94" s="333"/>
      <c r="K94" s="333"/>
      <c r="L94" s="333"/>
      <c r="M94" s="333"/>
      <c r="N94" s="333"/>
      <c r="O94" s="333"/>
      <c r="P94" s="333"/>
      <c r="Q94" s="333"/>
      <c r="R94" s="333"/>
      <c r="S94" s="333"/>
      <c r="T94" s="333"/>
      <c r="U94" s="333"/>
      <c r="V94" s="333"/>
      <c r="W94" s="333"/>
      <c r="X94" s="333"/>
      <c r="Y94" s="333"/>
      <c r="Z94" s="334"/>
      <c r="AA94" s="350"/>
      <c r="AB94" s="39"/>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BA94" s="79">
        <v>0</v>
      </c>
    </row>
    <row r="95" spans="2:53" s="40" customFormat="1" ht="30" customHeight="1">
      <c r="B95" s="450"/>
      <c r="C95" s="202" t="s">
        <v>295</v>
      </c>
      <c r="D95" s="333"/>
      <c r="E95" s="333"/>
      <c r="F95" s="333"/>
      <c r="G95" s="333"/>
      <c r="H95" s="333"/>
      <c r="I95" s="333"/>
      <c r="J95" s="333"/>
      <c r="K95" s="333"/>
      <c r="L95" s="333"/>
      <c r="M95" s="333"/>
      <c r="N95" s="333"/>
      <c r="O95" s="333"/>
      <c r="P95" s="333"/>
      <c r="Q95" s="333"/>
      <c r="R95" s="333"/>
      <c r="S95" s="333"/>
      <c r="T95" s="333"/>
      <c r="U95" s="333"/>
      <c r="V95" s="333"/>
      <c r="W95" s="333"/>
      <c r="X95" s="333"/>
      <c r="Y95" s="333"/>
      <c r="Z95" s="334"/>
      <c r="AA95" s="350"/>
      <c r="AB95" s="39"/>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BA95" s="79">
        <v>0</v>
      </c>
    </row>
    <row r="96" spans="2:53" s="36" customFormat="1" ht="17.100000000000001" customHeight="1">
      <c r="B96" s="444"/>
      <c r="C96" s="183" t="s">
        <v>278</v>
      </c>
      <c r="D96" s="320"/>
      <c r="E96" s="320">
        <v>3.5</v>
      </c>
      <c r="F96" s="320"/>
      <c r="G96" s="320">
        <v>2.816541</v>
      </c>
      <c r="H96" s="320"/>
      <c r="I96" s="320">
        <v>10.968757</v>
      </c>
      <c r="J96" s="320">
        <v>176.003311</v>
      </c>
      <c r="K96" s="320"/>
      <c r="L96" s="320"/>
      <c r="M96" s="320">
        <v>2.6069999999999999E-2</v>
      </c>
      <c r="N96" s="320"/>
      <c r="O96" s="320"/>
      <c r="P96" s="320"/>
      <c r="Q96" s="320"/>
      <c r="R96" s="320"/>
      <c r="S96" s="320"/>
      <c r="T96" s="320"/>
      <c r="U96" s="320"/>
      <c r="V96" s="320"/>
      <c r="W96" s="320"/>
      <c r="X96" s="320"/>
      <c r="Y96" s="320"/>
      <c r="Z96" s="323">
        <v>193.31467900000001</v>
      </c>
      <c r="AA96" s="351"/>
      <c r="AB96" s="35"/>
      <c r="AC96" s="73">
        <v>0</v>
      </c>
      <c r="AD96" s="73">
        <v>0</v>
      </c>
      <c r="AE96" s="73">
        <v>0</v>
      </c>
      <c r="AF96" s="73">
        <v>0</v>
      </c>
      <c r="AG96" s="73">
        <v>0</v>
      </c>
      <c r="AH96" s="73">
        <v>0</v>
      </c>
      <c r="AI96" s="73">
        <v>0</v>
      </c>
      <c r="AJ96" s="73">
        <v>0</v>
      </c>
      <c r="AK96" s="73">
        <v>0</v>
      </c>
      <c r="AL96" s="73">
        <v>0</v>
      </c>
      <c r="AM96" s="73">
        <v>0</v>
      </c>
      <c r="AN96" s="73">
        <v>0</v>
      </c>
      <c r="AO96" s="73">
        <v>0</v>
      </c>
      <c r="AP96" s="73">
        <v>0</v>
      </c>
      <c r="AQ96" s="73">
        <v>0</v>
      </c>
      <c r="AR96" s="73">
        <v>0</v>
      </c>
      <c r="AS96" s="73">
        <v>0</v>
      </c>
      <c r="AT96" s="73">
        <v>0</v>
      </c>
      <c r="AU96" s="73">
        <v>0</v>
      </c>
      <c r="AV96" s="73">
        <v>0</v>
      </c>
      <c r="AW96" s="73">
        <v>0</v>
      </c>
      <c r="AX96" s="73">
        <v>0</v>
      </c>
      <c r="AY96" s="73">
        <v>0</v>
      </c>
      <c r="BA96" s="73">
        <v>0</v>
      </c>
    </row>
    <row r="97" spans="2:53" s="36" customFormat="1" ht="17.100000000000001" customHeight="1">
      <c r="B97" s="445"/>
      <c r="C97" s="198" t="s">
        <v>279</v>
      </c>
      <c r="D97" s="320"/>
      <c r="E97" s="320"/>
      <c r="F97" s="320"/>
      <c r="G97" s="320"/>
      <c r="H97" s="320"/>
      <c r="I97" s="320"/>
      <c r="J97" s="320"/>
      <c r="K97" s="320"/>
      <c r="L97" s="320"/>
      <c r="M97" s="320"/>
      <c r="N97" s="320"/>
      <c r="O97" s="320"/>
      <c r="P97" s="320"/>
      <c r="Q97" s="320"/>
      <c r="R97" s="320"/>
      <c r="S97" s="320"/>
      <c r="T97" s="320"/>
      <c r="U97" s="320"/>
      <c r="V97" s="320"/>
      <c r="W97" s="320"/>
      <c r="X97" s="320"/>
      <c r="Y97" s="320"/>
      <c r="Z97" s="323">
        <v>0</v>
      </c>
      <c r="AA97" s="351"/>
      <c r="AB97" s="35"/>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BA97" s="73">
        <v>0</v>
      </c>
    </row>
    <row r="98" spans="2:53" s="36" customFormat="1" ht="17.100000000000001" customHeight="1">
      <c r="B98" s="445"/>
      <c r="C98" s="198" t="s">
        <v>280</v>
      </c>
      <c r="D98" s="320"/>
      <c r="E98" s="320">
        <v>3.5</v>
      </c>
      <c r="F98" s="320"/>
      <c r="G98" s="320">
        <v>2.816541</v>
      </c>
      <c r="H98" s="320"/>
      <c r="I98" s="320">
        <v>10.968757</v>
      </c>
      <c r="J98" s="320">
        <v>176.003311</v>
      </c>
      <c r="K98" s="320"/>
      <c r="L98" s="320"/>
      <c r="M98" s="320">
        <v>2.6069999999999999E-2</v>
      </c>
      <c r="N98" s="320"/>
      <c r="O98" s="320"/>
      <c r="P98" s="320"/>
      <c r="Q98" s="320"/>
      <c r="R98" s="320"/>
      <c r="S98" s="320"/>
      <c r="T98" s="320"/>
      <c r="U98" s="320"/>
      <c r="V98" s="320"/>
      <c r="W98" s="320"/>
      <c r="X98" s="320"/>
      <c r="Y98" s="320"/>
      <c r="Z98" s="323">
        <v>193.31467900000001</v>
      </c>
      <c r="AA98" s="351"/>
      <c r="AB98" s="35"/>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BA98" s="73">
        <v>0</v>
      </c>
    </row>
    <row r="99" spans="2:53" s="36" customFormat="1" ht="30" customHeight="1">
      <c r="B99" s="444"/>
      <c r="C99" s="183" t="s">
        <v>283</v>
      </c>
      <c r="D99" s="320"/>
      <c r="E99" s="320"/>
      <c r="F99" s="320"/>
      <c r="G99" s="320"/>
      <c r="H99" s="320"/>
      <c r="I99" s="320">
        <v>79.875</v>
      </c>
      <c r="J99" s="320"/>
      <c r="K99" s="320"/>
      <c r="L99" s="320"/>
      <c r="M99" s="320"/>
      <c r="N99" s="320"/>
      <c r="O99" s="320"/>
      <c r="P99" s="320"/>
      <c r="Q99" s="320"/>
      <c r="R99" s="320"/>
      <c r="S99" s="320"/>
      <c r="T99" s="320"/>
      <c r="U99" s="320"/>
      <c r="V99" s="320"/>
      <c r="W99" s="320"/>
      <c r="X99" s="320"/>
      <c r="Y99" s="320"/>
      <c r="Z99" s="323">
        <v>79.875</v>
      </c>
      <c r="AA99" s="351"/>
      <c r="AB99" s="35"/>
      <c r="AC99" s="73">
        <v>0</v>
      </c>
      <c r="AD99" s="73">
        <v>0</v>
      </c>
      <c r="AE99" s="73">
        <v>0</v>
      </c>
      <c r="AF99" s="73">
        <v>0</v>
      </c>
      <c r="AG99" s="73">
        <v>0</v>
      </c>
      <c r="AH99" s="73">
        <v>0</v>
      </c>
      <c r="AI99" s="73">
        <v>0</v>
      </c>
      <c r="AJ99" s="73">
        <v>0</v>
      </c>
      <c r="AK99" s="73">
        <v>0</v>
      </c>
      <c r="AL99" s="73">
        <v>0</v>
      </c>
      <c r="AM99" s="73">
        <v>0</v>
      </c>
      <c r="AN99" s="73">
        <v>0</v>
      </c>
      <c r="AO99" s="73">
        <v>0</v>
      </c>
      <c r="AP99" s="73">
        <v>0</v>
      </c>
      <c r="AQ99" s="73">
        <v>0</v>
      </c>
      <c r="AR99" s="73">
        <v>0</v>
      </c>
      <c r="AS99" s="73">
        <v>0</v>
      </c>
      <c r="AT99" s="73">
        <v>0</v>
      </c>
      <c r="AU99" s="73">
        <v>0</v>
      </c>
      <c r="AV99" s="73">
        <v>0</v>
      </c>
      <c r="AW99" s="73">
        <v>0</v>
      </c>
      <c r="AX99" s="73">
        <v>0</v>
      </c>
      <c r="AY99" s="73">
        <v>0</v>
      </c>
      <c r="BA99" s="73">
        <v>0</v>
      </c>
    </row>
    <row r="100" spans="2:53" s="36" customFormat="1" ht="17.100000000000001" customHeight="1">
      <c r="B100" s="444"/>
      <c r="C100" s="198" t="s">
        <v>279</v>
      </c>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3">
        <v>0</v>
      </c>
      <c r="AA100" s="351"/>
      <c r="AB100" s="35"/>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BA100" s="73">
        <v>0</v>
      </c>
    </row>
    <row r="101" spans="2:53" s="36" customFormat="1" ht="17.100000000000001" customHeight="1">
      <c r="B101" s="444"/>
      <c r="C101" s="198" t="s">
        <v>280</v>
      </c>
      <c r="D101" s="320"/>
      <c r="E101" s="320"/>
      <c r="F101" s="320"/>
      <c r="G101" s="320"/>
      <c r="H101" s="320"/>
      <c r="I101" s="320">
        <v>79.875</v>
      </c>
      <c r="J101" s="320"/>
      <c r="K101" s="320"/>
      <c r="L101" s="320"/>
      <c r="M101" s="320"/>
      <c r="N101" s="320"/>
      <c r="O101" s="320"/>
      <c r="P101" s="320"/>
      <c r="Q101" s="320"/>
      <c r="R101" s="320"/>
      <c r="S101" s="320"/>
      <c r="T101" s="320"/>
      <c r="U101" s="320"/>
      <c r="V101" s="320"/>
      <c r="W101" s="320"/>
      <c r="X101" s="320"/>
      <c r="Y101" s="320"/>
      <c r="Z101" s="323">
        <v>79.875</v>
      </c>
      <c r="AA101" s="351"/>
      <c r="AB101" s="35"/>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BA101" s="73">
        <v>0</v>
      </c>
    </row>
    <row r="102" spans="2:53" s="40" customFormat="1" ht="30" customHeight="1">
      <c r="B102" s="446"/>
      <c r="C102" s="447" t="s">
        <v>285</v>
      </c>
      <c r="D102" s="324"/>
      <c r="E102" s="324"/>
      <c r="F102" s="324"/>
      <c r="G102" s="320"/>
      <c r="H102" s="324"/>
      <c r="I102" s="320">
        <v>79.875</v>
      </c>
      <c r="J102" s="320"/>
      <c r="K102" s="324"/>
      <c r="L102" s="324"/>
      <c r="M102" s="320"/>
      <c r="N102" s="324"/>
      <c r="O102" s="324"/>
      <c r="P102" s="324"/>
      <c r="Q102" s="324"/>
      <c r="R102" s="324"/>
      <c r="S102" s="324"/>
      <c r="T102" s="324"/>
      <c r="U102" s="324"/>
      <c r="V102" s="324"/>
      <c r="W102" s="324"/>
      <c r="X102" s="324"/>
      <c r="Y102" s="324"/>
      <c r="Z102" s="323">
        <v>79.875</v>
      </c>
      <c r="AA102" s="352"/>
      <c r="AB102" s="39"/>
      <c r="AC102" s="75">
        <v>0</v>
      </c>
      <c r="AD102" s="75">
        <v>0</v>
      </c>
      <c r="AE102" s="75">
        <v>0</v>
      </c>
      <c r="AF102" s="75">
        <v>0</v>
      </c>
      <c r="AG102" s="75">
        <v>0</v>
      </c>
      <c r="AH102" s="75">
        <v>0</v>
      </c>
      <c r="AI102" s="75">
        <v>0</v>
      </c>
      <c r="AJ102" s="75">
        <v>0</v>
      </c>
      <c r="AK102" s="75">
        <v>0</v>
      </c>
      <c r="AL102" s="75">
        <v>0</v>
      </c>
      <c r="AM102" s="75">
        <v>0</v>
      </c>
      <c r="AN102" s="75">
        <v>0</v>
      </c>
      <c r="AO102" s="75">
        <v>0</v>
      </c>
      <c r="AP102" s="75">
        <v>0</v>
      </c>
      <c r="AQ102" s="75">
        <v>0</v>
      </c>
      <c r="AR102" s="75">
        <v>0</v>
      </c>
      <c r="AS102" s="75">
        <v>0</v>
      </c>
      <c r="AT102" s="75">
        <v>0</v>
      </c>
      <c r="AU102" s="75">
        <v>0</v>
      </c>
      <c r="AV102" s="75">
        <v>0</v>
      </c>
      <c r="AW102" s="75">
        <v>0</v>
      </c>
      <c r="AX102" s="75">
        <v>0</v>
      </c>
      <c r="AY102" s="75">
        <v>0</v>
      </c>
      <c r="BA102" s="75">
        <v>0</v>
      </c>
    </row>
    <row r="103" spans="2:53" s="36" customFormat="1" ht="17.100000000000001" customHeight="1">
      <c r="B103" s="445"/>
      <c r="C103" s="198" t="s">
        <v>286</v>
      </c>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3">
        <v>0</v>
      </c>
      <c r="AA103" s="351"/>
      <c r="AB103" s="35"/>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BA103" s="73">
        <v>0</v>
      </c>
    </row>
    <row r="104" spans="2:53" s="36" customFormat="1" ht="17.100000000000001" customHeight="1">
      <c r="B104" s="445"/>
      <c r="C104" s="198" t="s">
        <v>287</v>
      </c>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3">
        <v>0</v>
      </c>
      <c r="AA104" s="351"/>
      <c r="AB104" s="35"/>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BA104" s="73">
        <v>0</v>
      </c>
    </row>
    <row r="105" spans="2:53" s="36" customFormat="1" ht="17.100000000000001" customHeight="1">
      <c r="B105" s="445"/>
      <c r="C105" s="198" t="s">
        <v>288</v>
      </c>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3">
        <v>0</v>
      </c>
      <c r="AA105" s="351"/>
      <c r="AB105" s="35"/>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BA105" s="73">
        <v>0</v>
      </c>
    </row>
    <row r="106" spans="2:53" s="36" customFormat="1" ht="17.100000000000001" customHeight="1">
      <c r="B106" s="445"/>
      <c r="C106" s="451" t="s">
        <v>290</v>
      </c>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3">
        <v>0</v>
      </c>
      <c r="AA106" s="351"/>
      <c r="AB106" s="35"/>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BA106" s="73">
        <v>0</v>
      </c>
    </row>
    <row r="107" spans="2:53" s="36" customFormat="1" ht="17.100000000000001" customHeight="1">
      <c r="B107" s="445"/>
      <c r="C107" s="448" t="s">
        <v>289</v>
      </c>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3">
        <v>0</v>
      </c>
      <c r="AA107" s="351"/>
      <c r="AB107" s="35"/>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BA107" s="73">
        <v>0</v>
      </c>
    </row>
    <row r="108" spans="2:53" s="40" customFormat="1" ht="24.95" customHeight="1">
      <c r="B108" s="446"/>
      <c r="C108" s="195" t="s">
        <v>291</v>
      </c>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3">
        <v>0</v>
      </c>
      <c r="AA108" s="352"/>
      <c r="AB108" s="39"/>
      <c r="AC108" s="75">
        <v>0</v>
      </c>
      <c r="AD108" s="75">
        <v>0</v>
      </c>
      <c r="AE108" s="75">
        <v>0</v>
      </c>
      <c r="AF108" s="75">
        <v>0</v>
      </c>
      <c r="AG108" s="75">
        <v>0</v>
      </c>
      <c r="AH108" s="75">
        <v>0</v>
      </c>
      <c r="AI108" s="75">
        <v>0</v>
      </c>
      <c r="AJ108" s="75">
        <v>0</v>
      </c>
      <c r="AK108" s="75">
        <v>0</v>
      </c>
      <c r="AL108" s="75">
        <v>0</v>
      </c>
      <c r="AM108" s="75">
        <v>0</v>
      </c>
      <c r="AN108" s="75">
        <v>0</v>
      </c>
      <c r="AO108" s="75">
        <v>0</v>
      </c>
      <c r="AP108" s="75">
        <v>0</v>
      </c>
      <c r="AQ108" s="75">
        <v>0</v>
      </c>
      <c r="AR108" s="75">
        <v>0</v>
      </c>
      <c r="AS108" s="75">
        <v>0</v>
      </c>
      <c r="AT108" s="75">
        <v>0</v>
      </c>
      <c r="AU108" s="75">
        <v>0</v>
      </c>
      <c r="AV108" s="75">
        <v>0</v>
      </c>
      <c r="AW108" s="75">
        <v>0</v>
      </c>
      <c r="AX108" s="75">
        <v>0</v>
      </c>
      <c r="AY108" s="75">
        <v>0</v>
      </c>
      <c r="BA108" s="75">
        <v>0</v>
      </c>
    </row>
    <row r="109" spans="2:53" s="36" customFormat="1" ht="17.100000000000001" customHeight="1">
      <c r="B109" s="445"/>
      <c r="C109" s="198" t="s">
        <v>279</v>
      </c>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3">
        <v>0</v>
      </c>
      <c r="AA109" s="351"/>
      <c r="AB109" s="35"/>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BA109" s="73">
        <v>0</v>
      </c>
    </row>
    <row r="110" spans="2:53" s="36" customFormat="1" ht="17.100000000000001" customHeight="1">
      <c r="B110" s="445"/>
      <c r="C110" s="198" t="s">
        <v>280</v>
      </c>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3">
        <v>0</v>
      </c>
      <c r="AA110" s="351"/>
      <c r="AB110" s="35"/>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BA110" s="73">
        <v>0</v>
      </c>
    </row>
    <row r="111" spans="2:53" s="40" customFormat="1" ht="30" customHeight="1">
      <c r="B111" s="449"/>
      <c r="C111" s="195" t="s">
        <v>292</v>
      </c>
      <c r="D111" s="325">
        <v>0</v>
      </c>
      <c r="E111" s="325">
        <v>3.5</v>
      </c>
      <c r="F111" s="325">
        <v>0</v>
      </c>
      <c r="G111" s="325">
        <v>2.816541</v>
      </c>
      <c r="H111" s="325">
        <v>0</v>
      </c>
      <c r="I111" s="325">
        <v>90.843756999999997</v>
      </c>
      <c r="J111" s="325">
        <v>176.003311</v>
      </c>
      <c r="K111" s="325">
        <v>0</v>
      </c>
      <c r="L111" s="325">
        <v>0</v>
      </c>
      <c r="M111" s="325">
        <v>2.6069999999999999E-2</v>
      </c>
      <c r="N111" s="325">
        <v>0</v>
      </c>
      <c r="O111" s="325">
        <v>0</v>
      </c>
      <c r="P111" s="325">
        <v>0</v>
      </c>
      <c r="Q111" s="325">
        <v>0</v>
      </c>
      <c r="R111" s="325">
        <v>0</v>
      </c>
      <c r="S111" s="325">
        <v>0</v>
      </c>
      <c r="T111" s="325">
        <v>0</v>
      </c>
      <c r="U111" s="325">
        <v>0</v>
      </c>
      <c r="V111" s="325">
        <v>0</v>
      </c>
      <c r="W111" s="325">
        <v>0</v>
      </c>
      <c r="X111" s="325">
        <v>0</v>
      </c>
      <c r="Y111" s="325">
        <v>0</v>
      </c>
      <c r="Z111" s="323">
        <v>273.18967900000001</v>
      </c>
      <c r="AA111" s="350"/>
      <c r="AB111" s="39"/>
      <c r="AC111" s="75">
        <v>0</v>
      </c>
      <c r="AD111" s="75">
        <v>0</v>
      </c>
      <c r="AE111" s="75">
        <v>0</v>
      </c>
      <c r="AF111" s="75">
        <v>0</v>
      </c>
      <c r="AG111" s="75">
        <v>0</v>
      </c>
      <c r="AH111" s="75">
        <v>0</v>
      </c>
      <c r="AI111" s="75">
        <v>0</v>
      </c>
      <c r="AJ111" s="75">
        <v>0</v>
      </c>
      <c r="AK111" s="75">
        <v>0</v>
      </c>
      <c r="AL111" s="75">
        <v>0</v>
      </c>
      <c r="AM111" s="75">
        <v>0</v>
      </c>
      <c r="AN111" s="75">
        <v>0</v>
      </c>
      <c r="AO111" s="75">
        <v>0</v>
      </c>
      <c r="AP111" s="75">
        <v>0</v>
      </c>
      <c r="AQ111" s="75">
        <v>0</v>
      </c>
      <c r="AR111" s="75">
        <v>0</v>
      </c>
      <c r="AS111" s="75">
        <v>0</v>
      </c>
      <c r="AT111" s="75">
        <v>0</v>
      </c>
      <c r="AU111" s="75">
        <v>0</v>
      </c>
      <c r="AV111" s="75">
        <v>0</v>
      </c>
      <c r="AW111" s="75">
        <v>0</v>
      </c>
      <c r="AX111" s="75">
        <v>0</v>
      </c>
      <c r="AY111" s="75">
        <v>0</v>
      </c>
      <c r="BA111" s="75">
        <v>0</v>
      </c>
    </row>
    <row r="112" spans="2:53" s="88" customFormat="1" ht="17.100000000000001" customHeight="1">
      <c r="B112" s="316"/>
      <c r="C112" s="317" t="s">
        <v>281</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7">
        <v>0</v>
      </c>
      <c r="AA112" s="353"/>
      <c r="AB112" s="87"/>
      <c r="AC112" s="84">
        <v>0</v>
      </c>
      <c r="AD112" s="84">
        <v>0</v>
      </c>
      <c r="AE112" s="84">
        <v>0</v>
      </c>
      <c r="AF112" s="84">
        <v>0</v>
      </c>
      <c r="AG112" s="84">
        <v>0</v>
      </c>
      <c r="AH112" s="84">
        <v>0</v>
      </c>
      <c r="AI112" s="84">
        <v>0</v>
      </c>
      <c r="AJ112" s="84">
        <v>0</v>
      </c>
      <c r="AK112" s="84">
        <v>0</v>
      </c>
      <c r="AL112" s="84">
        <v>0</v>
      </c>
      <c r="AM112" s="84">
        <v>0</v>
      </c>
      <c r="AN112" s="84">
        <v>0</v>
      </c>
      <c r="AO112" s="84">
        <v>0</v>
      </c>
      <c r="AP112" s="84">
        <v>0</v>
      </c>
      <c r="AQ112" s="84">
        <v>0</v>
      </c>
      <c r="AR112" s="84">
        <v>0</v>
      </c>
      <c r="AS112" s="84">
        <v>0</v>
      </c>
      <c r="AT112" s="84">
        <v>0</v>
      </c>
      <c r="AU112" s="84">
        <v>0</v>
      </c>
      <c r="AV112" s="84">
        <v>0</v>
      </c>
      <c r="AW112" s="84">
        <v>0</v>
      </c>
      <c r="AX112" s="84">
        <v>0</v>
      </c>
      <c r="AY112" s="84">
        <v>0</v>
      </c>
      <c r="BA112" s="84">
        <v>0</v>
      </c>
    </row>
    <row r="113" spans="2:53" s="88" customFormat="1" ht="17.100000000000001" customHeight="1">
      <c r="B113" s="318"/>
      <c r="C113" s="319" t="s">
        <v>282</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7">
        <v>0</v>
      </c>
      <c r="AA113" s="354"/>
      <c r="AB113" s="87"/>
      <c r="AC113" s="84">
        <v>0</v>
      </c>
      <c r="AD113" s="84">
        <v>0</v>
      </c>
      <c r="AE113" s="84">
        <v>0</v>
      </c>
      <c r="AF113" s="84">
        <v>0</v>
      </c>
      <c r="AG113" s="84">
        <v>0</v>
      </c>
      <c r="AH113" s="84">
        <v>0</v>
      </c>
      <c r="AI113" s="84">
        <v>0</v>
      </c>
      <c r="AJ113" s="84">
        <v>0</v>
      </c>
      <c r="AK113" s="84">
        <v>0</v>
      </c>
      <c r="AL113" s="84">
        <v>0</v>
      </c>
      <c r="AM113" s="84">
        <v>0</v>
      </c>
      <c r="AN113" s="84">
        <v>0</v>
      </c>
      <c r="AO113" s="84">
        <v>0</v>
      </c>
      <c r="AP113" s="84">
        <v>0</v>
      </c>
      <c r="AQ113" s="84">
        <v>0</v>
      </c>
      <c r="AR113" s="84">
        <v>0</v>
      </c>
      <c r="AS113" s="84">
        <v>0</v>
      </c>
      <c r="AT113" s="84">
        <v>0</v>
      </c>
      <c r="AU113" s="84">
        <v>0</v>
      </c>
      <c r="AV113" s="84">
        <v>0</v>
      </c>
      <c r="AW113" s="84">
        <v>0</v>
      </c>
      <c r="AX113" s="84">
        <v>0</v>
      </c>
      <c r="AY113" s="84">
        <v>0</v>
      </c>
      <c r="BA113" s="84">
        <v>0</v>
      </c>
    </row>
    <row r="114" spans="2:53" s="40" customFormat="1" ht="30" customHeight="1">
      <c r="B114" s="450"/>
      <c r="C114" s="202" t="s">
        <v>294</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4"/>
      <c r="AA114" s="350"/>
      <c r="AB114" s="39"/>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BA114" s="79">
        <v>0</v>
      </c>
    </row>
    <row r="115" spans="2:53" s="36" customFormat="1" ht="17.100000000000001" customHeight="1">
      <c r="B115" s="444"/>
      <c r="C115" s="183" t="s">
        <v>278</v>
      </c>
      <c r="D115" s="320"/>
      <c r="E115" s="320"/>
      <c r="F115" s="320"/>
      <c r="G115" s="320"/>
      <c r="H115" s="320"/>
      <c r="I115" s="320">
        <v>5.7367359999999996</v>
      </c>
      <c r="J115" s="320"/>
      <c r="K115" s="320"/>
      <c r="L115" s="320"/>
      <c r="M115" s="320"/>
      <c r="N115" s="320"/>
      <c r="O115" s="320"/>
      <c r="P115" s="320"/>
      <c r="Q115" s="320"/>
      <c r="R115" s="320"/>
      <c r="S115" s="320"/>
      <c r="T115" s="320"/>
      <c r="U115" s="320"/>
      <c r="V115" s="320"/>
      <c r="W115" s="320"/>
      <c r="X115" s="320"/>
      <c r="Y115" s="320"/>
      <c r="Z115" s="323">
        <v>5.7367359999999996</v>
      </c>
      <c r="AA115" s="351"/>
      <c r="AB115" s="35"/>
      <c r="AC115" s="73">
        <v>0</v>
      </c>
      <c r="AD115" s="73">
        <v>0</v>
      </c>
      <c r="AE115" s="73">
        <v>0</v>
      </c>
      <c r="AF115" s="73">
        <v>0</v>
      </c>
      <c r="AG115" s="73">
        <v>0</v>
      </c>
      <c r="AH115" s="73">
        <v>0</v>
      </c>
      <c r="AI115" s="73">
        <v>0</v>
      </c>
      <c r="AJ115" s="73">
        <v>0</v>
      </c>
      <c r="AK115" s="73">
        <v>0</v>
      </c>
      <c r="AL115" s="73">
        <v>0</v>
      </c>
      <c r="AM115" s="73">
        <v>0</v>
      </c>
      <c r="AN115" s="73">
        <v>0</v>
      </c>
      <c r="AO115" s="73">
        <v>0</v>
      </c>
      <c r="AP115" s="73">
        <v>0</v>
      </c>
      <c r="AQ115" s="73">
        <v>0</v>
      </c>
      <c r="AR115" s="73">
        <v>0</v>
      </c>
      <c r="AS115" s="73">
        <v>0</v>
      </c>
      <c r="AT115" s="73">
        <v>0</v>
      </c>
      <c r="AU115" s="73">
        <v>0</v>
      </c>
      <c r="AV115" s="73">
        <v>0</v>
      </c>
      <c r="AW115" s="73">
        <v>0</v>
      </c>
      <c r="AX115" s="73">
        <v>0</v>
      </c>
      <c r="AY115" s="73">
        <v>0</v>
      </c>
      <c r="BA115" s="73">
        <v>0</v>
      </c>
    </row>
    <row r="116" spans="2:53" s="36" customFormat="1" ht="17.100000000000001" customHeight="1">
      <c r="B116" s="445"/>
      <c r="C116" s="198" t="s">
        <v>279</v>
      </c>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3">
        <v>0</v>
      </c>
      <c r="AA116" s="351"/>
      <c r="AB116" s="35"/>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BA116" s="73">
        <v>0</v>
      </c>
    </row>
    <row r="117" spans="2:53" s="36" customFormat="1" ht="17.100000000000001" customHeight="1">
      <c r="B117" s="445"/>
      <c r="C117" s="198" t="s">
        <v>280</v>
      </c>
      <c r="D117" s="320"/>
      <c r="E117" s="320"/>
      <c r="F117" s="320"/>
      <c r="G117" s="320"/>
      <c r="H117" s="320"/>
      <c r="I117" s="320">
        <v>5.7367359999999996</v>
      </c>
      <c r="J117" s="320"/>
      <c r="K117" s="320"/>
      <c r="L117" s="320"/>
      <c r="M117" s="320"/>
      <c r="N117" s="320"/>
      <c r="O117" s="320"/>
      <c r="P117" s="320"/>
      <c r="Q117" s="320"/>
      <c r="R117" s="320"/>
      <c r="S117" s="320"/>
      <c r="T117" s="320"/>
      <c r="U117" s="320"/>
      <c r="V117" s="320"/>
      <c r="W117" s="320"/>
      <c r="X117" s="320"/>
      <c r="Y117" s="320"/>
      <c r="Z117" s="323">
        <v>5.7367359999999996</v>
      </c>
      <c r="AA117" s="351"/>
      <c r="AB117" s="35"/>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BA117" s="73">
        <v>0</v>
      </c>
    </row>
    <row r="118" spans="2:53" s="36" customFormat="1" ht="30" customHeight="1">
      <c r="B118" s="444"/>
      <c r="C118" s="183" t="s">
        <v>283</v>
      </c>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3">
        <v>0</v>
      </c>
      <c r="AA118" s="351"/>
      <c r="AB118" s="35"/>
      <c r="AC118" s="73">
        <v>0</v>
      </c>
      <c r="AD118" s="73">
        <v>0</v>
      </c>
      <c r="AE118" s="73">
        <v>0</v>
      </c>
      <c r="AF118" s="73">
        <v>0</v>
      </c>
      <c r="AG118" s="73">
        <v>0</v>
      </c>
      <c r="AH118" s="73">
        <v>0</v>
      </c>
      <c r="AI118" s="73">
        <v>0</v>
      </c>
      <c r="AJ118" s="73">
        <v>0</v>
      </c>
      <c r="AK118" s="73">
        <v>0</v>
      </c>
      <c r="AL118" s="73">
        <v>0</v>
      </c>
      <c r="AM118" s="73">
        <v>0</v>
      </c>
      <c r="AN118" s="73">
        <v>0</v>
      </c>
      <c r="AO118" s="73">
        <v>0</v>
      </c>
      <c r="AP118" s="73">
        <v>0</v>
      </c>
      <c r="AQ118" s="73">
        <v>0</v>
      </c>
      <c r="AR118" s="73">
        <v>0</v>
      </c>
      <c r="AS118" s="73">
        <v>0</v>
      </c>
      <c r="AT118" s="73">
        <v>0</v>
      </c>
      <c r="AU118" s="73">
        <v>0</v>
      </c>
      <c r="AV118" s="73">
        <v>0</v>
      </c>
      <c r="AW118" s="73">
        <v>0</v>
      </c>
      <c r="AX118" s="73">
        <v>0</v>
      </c>
      <c r="AY118" s="73">
        <v>0</v>
      </c>
      <c r="BA118" s="73">
        <v>0</v>
      </c>
    </row>
    <row r="119" spans="2:53" s="36" customFormat="1" ht="17.100000000000001" customHeight="1">
      <c r="B119" s="444"/>
      <c r="C119" s="198" t="s">
        <v>279</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3">
        <v>0</v>
      </c>
      <c r="AA119" s="351"/>
      <c r="AB119" s="35"/>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BA119" s="73">
        <v>0</v>
      </c>
    </row>
    <row r="120" spans="2:53" s="36" customFormat="1" ht="17.100000000000001" customHeight="1">
      <c r="B120" s="444"/>
      <c r="C120" s="198" t="s">
        <v>280</v>
      </c>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3">
        <v>0</v>
      </c>
      <c r="AA120" s="351"/>
      <c r="AB120" s="35"/>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BA120" s="73">
        <v>0</v>
      </c>
    </row>
    <row r="121" spans="2:53" s="40" customFormat="1" ht="30" customHeight="1">
      <c r="B121" s="446"/>
      <c r="C121" s="447" t="s">
        <v>285</v>
      </c>
      <c r="D121" s="324"/>
      <c r="E121" s="324"/>
      <c r="F121" s="324"/>
      <c r="G121" s="320"/>
      <c r="H121" s="324"/>
      <c r="I121" s="320"/>
      <c r="J121" s="320"/>
      <c r="K121" s="324"/>
      <c r="L121" s="324"/>
      <c r="M121" s="320"/>
      <c r="N121" s="324"/>
      <c r="O121" s="324"/>
      <c r="P121" s="324"/>
      <c r="Q121" s="324"/>
      <c r="R121" s="324"/>
      <c r="S121" s="324"/>
      <c r="T121" s="324"/>
      <c r="U121" s="324"/>
      <c r="V121" s="324"/>
      <c r="W121" s="324"/>
      <c r="X121" s="324"/>
      <c r="Y121" s="324"/>
      <c r="Z121" s="323">
        <v>0</v>
      </c>
      <c r="AA121" s="352"/>
      <c r="AB121" s="39"/>
      <c r="AC121" s="75">
        <v>0</v>
      </c>
      <c r="AD121" s="75">
        <v>0</v>
      </c>
      <c r="AE121" s="75">
        <v>0</v>
      </c>
      <c r="AF121" s="75">
        <v>0</v>
      </c>
      <c r="AG121" s="75">
        <v>0</v>
      </c>
      <c r="AH121" s="75">
        <v>0</v>
      </c>
      <c r="AI121" s="75">
        <v>0</v>
      </c>
      <c r="AJ121" s="75">
        <v>0</v>
      </c>
      <c r="AK121" s="75">
        <v>0</v>
      </c>
      <c r="AL121" s="75">
        <v>0</v>
      </c>
      <c r="AM121" s="75">
        <v>0</v>
      </c>
      <c r="AN121" s="75">
        <v>0</v>
      </c>
      <c r="AO121" s="75">
        <v>0</v>
      </c>
      <c r="AP121" s="75">
        <v>0</v>
      </c>
      <c r="AQ121" s="75">
        <v>0</v>
      </c>
      <c r="AR121" s="75">
        <v>0</v>
      </c>
      <c r="AS121" s="75">
        <v>0</v>
      </c>
      <c r="AT121" s="75">
        <v>0</v>
      </c>
      <c r="AU121" s="75">
        <v>0</v>
      </c>
      <c r="AV121" s="75">
        <v>0</v>
      </c>
      <c r="AW121" s="75">
        <v>0</v>
      </c>
      <c r="AX121" s="75">
        <v>0</v>
      </c>
      <c r="AY121" s="75">
        <v>0</v>
      </c>
      <c r="BA121" s="75">
        <v>0</v>
      </c>
    </row>
    <row r="122" spans="2:53" s="36" customFormat="1" ht="17.100000000000001" customHeight="1">
      <c r="B122" s="445"/>
      <c r="C122" s="198" t="s">
        <v>286</v>
      </c>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3">
        <v>0</v>
      </c>
      <c r="AA122" s="351"/>
      <c r="AB122" s="35"/>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BA122" s="73">
        <v>0</v>
      </c>
    </row>
    <row r="123" spans="2:53" s="36" customFormat="1" ht="17.100000000000001" customHeight="1">
      <c r="B123" s="445"/>
      <c r="C123" s="198" t="s">
        <v>287</v>
      </c>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3">
        <v>0</v>
      </c>
      <c r="AA123" s="351"/>
      <c r="AB123" s="35"/>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BA123" s="73">
        <v>0</v>
      </c>
    </row>
    <row r="124" spans="2:53" s="36" customFormat="1" ht="17.100000000000001" customHeight="1">
      <c r="B124" s="445"/>
      <c r="C124" s="198" t="s">
        <v>288</v>
      </c>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3">
        <v>0</v>
      </c>
      <c r="AA124" s="351"/>
      <c r="AB124" s="35"/>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BA124" s="73">
        <v>0</v>
      </c>
    </row>
    <row r="125" spans="2:53" s="36" customFormat="1" ht="17.100000000000001" customHeight="1">
      <c r="B125" s="445"/>
      <c r="C125" s="451" t="s">
        <v>290</v>
      </c>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3">
        <v>0</v>
      </c>
      <c r="AA125" s="351"/>
      <c r="AB125" s="35"/>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BA125" s="73">
        <v>0</v>
      </c>
    </row>
    <row r="126" spans="2:53" s="36" customFormat="1" ht="17.100000000000001" customHeight="1">
      <c r="B126" s="445"/>
      <c r="C126" s="448" t="s">
        <v>289</v>
      </c>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3">
        <v>0</v>
      </c>
      <c r="AA126" s="351"/>
      <c r="AB126" s="35"/>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BA126" s="73">
        <v>0</v>
      </c>
    </row>
    <row r="127" spans="2:53" s="40" customFormat="1" ht="24.95" customHeight="1">
      <c r="B127" s="446"/>
      <c r="C127" s="195" t="s">
        <v>291</v>
      </c>
      <c r="D127" s="324"/>
      <c r="E127" s="324">
        <v>3.5</v>
      </c>
      <c r="F127" s="324"/>
      <c r="G127" s="320">
        <v>2.816541</v>
      </c>
      <c r="H127" s="324"/>
      <c r="I127" s="320">
        <v>99.624370999999996</v>
      </c>
      <c r="J127" s="320">
        <v>2.8889360000000002</v>
      </c>
      <c r="K127" s="324"/>
      <c r="L127" s="324"/>
      <c r="M127" s="320">
        <v>2.6069999999999999E-2</v>
      </c>
      <c r="N127" s="324"/>
      <c r="O127" s="324"/>
      <c r="P127" s="324"/>
      <c r="Q127" s="324"/>
      <c r="R127" s="324"/>
      <c r="S127" s="324"/>
      <c r="T127" s="324"/>
      <c r="U127" s="324"/>
      <c r="V127" s="324"/>
      <c r="W127" s="324"/>
      <c r="X127" s="324"/>
      <c r="Y127" s="324"/>
      <c r="Z127" s="323">
        <v>108.855918</v>
      </c>
      <c r="AA127" s="352"/>
      <c r="AB127" s="39"/>
      <c r="AC127" s="75">
        <v>0</v>
      </c>
      <c r="AD127" s="75">
        <v>0</v>
      </c>
      <c r="AE127" s="75">
        <v>0</v>
      </c>
      <c r="AF127" s="75">
        <v>0</v>
      </c>
      <c r="AG127" s="75">
        <v>0</v>
      </c>
      <c r="AH127" s="75">
        <v>0</v>
      </c>
      <c r="AI127" s="75">
        <v>0</v>
      </c>
      <c r="AJ127" s="75">
        <v>0</v>
      </c>
      <c r="AK127" s="75">
        <v>0</v>
      </c>
      <c r="AL127" s="75">
        <v>0</v>
      </c>
      <c r="AM127" s="75">
        <v>0</v>
      </c>
      <c r="AN127" s="75">
        <v>0</v>
      </c>
      <c r="AO127" s="75">
        <v>0</v>
      </c>
      <c r="AP127" s="75">
        <v>0</v>
      </c>
      <c r="AQ127" s="75">
        <v>0</v>
      </c>
      <c r="AR127" s="75">
        <v>0</v>
      </c>
      <c r="AS127" s="75">
        <v>0</v>
      </c>
      <c r="AT127" s="75">
        <v>0</v>
      </c>
      <c r="AU127" s="75">
        <v>0</v>
      </c>
      <c r="AV127" s="75">
        <v>0</v>
      </c>
      <c r="AW127" s="75">
        <v>0</v>
      </c>
      <c r="AX127" s="75">
        <v>0</v>
      </c>
      <c r="AY127" s="75">
        <v>0</v>
      </c>
      <c r="BA127" s="75">
        <v>0</v>
      </c>
    </row>
    <row r="128" spans="2:53" s="88" customFormat="1" ht="17.100000000000001" customHeight="1">
      <c r="B128" s="316"/>
      <c r="C128" s="198" t="s">
        <v>279</v>
      </c>
      <c r="D128" s="326"/>
      <c r="E128" s="326">
        <v>3.5</v>
      </c>
      <c r="F128" s="326"/>
      <c r="G128" s="320">
        <v>2.816541</v>
      </c>
      <c r="H128" s="326"/>
      <c r="I128" s="320">
        <v>99.61936</v>
      </c>
      <c r="J128" s="320">
        <v>2.8889360000000002</v>
      </c>
      <c r="K128" s="326"/>
      <c r="L128" s="326"/>
      <c r="M128" s="320">
        <v>2.6069999999999999E-2</v>
      </c>
      <c r="N128" s="326"/>
      <c r="O128" s="326"/>
      <c r="P128" s="326"/>
      <c r="Q128" s="326"/>
      <c r="R128" s="326"/>
      <c r="S128" s="326"/>
      <c r="T128" s="326"/>
      <c r="U128" s="326"/>
      <c r="V128" s="326"/>
      <c r="W128" s="326"/>
      <c r="X128" s="326"/>
      <c r="Y128" s="326"/>
      <c r="Z128" s="323">
        <v>108.85090700000001</v>
      </c>
      <c r="AA128" s="354"/>
      <c r="AB128" s="87"/>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BA128" s="73">
        <v>0</v>
      </c>
    </row>
    <row r="129" spans="2:53" s="36" customFormat="1" ht="17.100000000000001" customHeight="1">
      <c r="B129" s="445"/>
      <c r="C129" s="198" t="s">
        <v>280</v>
      </c>
      <c r="D129" s="320"/>
      <c r="E129" s="320"/>
      <c r="F129" s="320"/>
      <c r="G129" s="320"/>
      <c r="H129" s="320"/>
      <c r="I129" s="320">
        <v>5.0109999999999998E-3</v>
      </c>
      <c r="J129" s="320"/>
      <c r="K129" s="320"/>
      <c r="L129" s="320"/>
      <c r="M129" s="320"/>
      <c r="N129" s="320"/>
      <c r="O129" s="320"/>
      <c r="P129" s="320"/>
      <c r="Q129" s="320"/>
      <c r="R129" s="320"/>
      <c r="S129" s="320"/>
      <c r="T129" s="320"/>
      <c r="U129" s="320"/>
      <c r="V129" s="320"/>
      <c r="W129" s="320"/>
      <c r="X129" s="320"/>
      <c r="Y129" s="320"/>
      <c r="Z129" s="323">
        <v>5.0109999999999998E-3</v>
      </c>
      <c r="AA129" s="351"/>
      <c r="AB129" s="35"/>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BA129" s="73">
        <v>0</v>
      </c>
    </row>
    <row r="130" spans="2:53" s="40" customFormat="1" ht="30" customHeight="1">
      <c r="B130" s="449"/>
      <c r="C130" s="195" t="s">
        <v>292</v>
      </c>
      <c r="D130" s="325">
        <v>0</v>
      </c>
      <c r="E130" s="325">
        <v>3.5</v>
      </c>
      <c r="F130" s="325">
        <v>0</v>
      </c>
      <c r="G130" s="325">
        <v>2.816541</v>
      </c>
      <c r="H130" s="325">
        <v>0</v>
      </c>
      <c r="I130" s="325">
        <v>105.36110699999999</v>
      </c>
      <c r="J130" s="325">
        <v>2.8889360000000002</v>
      </c>
      <c r="K130" s="325">
        <v>0</v>
      </c>
      <c r="L130" s="325">
        <v>0</v>
      </c>
      <c r="M130" s="325">
        <v>2.6069999999999999E-2</v>
      </c>
      <c r="N130" s="325">
        <v>0</v>
      </c>
      <c r="O130" s="325">
        <v>0</v>
      </c>
      <c r="P130" s="325">
        <v>0</v>
      </c>
      <c r="Q130" s="325">
        <v>0</v>
      </c>
      <c r="R130" s="325">
        <v>0</v>
      </c>
      <c r="S130" s="325">
        <v>0</v>
      </c>
      <c r="T130" s="325">
        <v>0</v>
      </c>
      <c r="U130" s="325">
        <v>0</v>
      </c>
      <c r="V130" s="325">
        <v>0</v>
      </c>
      <c r="W130" s="325">
        <v>0</v>
      </c>
      <c r="X130" s="325">
        <v>0</v>
      </c>
      <c r="Y130" s="325">
        <v>0</v>
      </c>
      <c r="Z130" s="323">
        <v>114.592654</v>
      </c>
      <c r="AA130" s="350"/>
      <c r="AB130" s="39"/>
      <c r="AC130" s="75">
        <v>0</v>
      </c>
      <c r="AD130" s="75">
        <v>0</v>
      </c>
      <c r="AE130" s="75">
        <v>0</v>
      </c>
      <c r="AF130" s="75">
        <v>0</v>
      </c>
      <c r="AG130" s="75">
        <v>0</v>
      </c>
      <c r="AH130" s="75">
        <v>0</v>
      </c>
      <c r="AI130" s="75">
        <v>0</v>
      </c>
      <c r="AJ130" s="75">
        <v>0</v>
      </c>
      <c r="AK130" s="75">
        <v>0</v>
      </c>
      <c r="AL130" s="75">
        <v>0</v>
      </c>
      <c r="AM130" s="75">
        <v>0</v>
      </c>
      <c r="AN130" s="75">
        <v>0</v>
      </c>
      <c r="AO130" s="75">
        <v>0</v>
      </c>
      <c r="AP130" s="75">
        <v>0</v>
      </c>
      <c r="AQ130" s="75">
        <v>0</v>
      </c>
      <c r="AR130" s="75">
        <v>0</v>
      </c>
      <c r="AS130" s="75">
        <v>0</v>
      </c>
      <c r="AT130" s="75">
        <v>0</v>
      </c>
      <c r="AU130" s="75">
        <v>0</v>
      </c>
      <c r="AV130" s="75">
        <v>0</v>
      </c>
      <c r="AW130" s="75">
        <v>0</v>
      </c>
      <c r="AX130" s="75">
        <v>0</v>
      </c>
      <c r="AY130" s="75">
        <v>0</v>
      </c>
      <c r="BA130" s="75">
        <v>0</v>
      </c>
    </row>
    <row r="131" spans="2:53" s="88" customFormat="1" ht="17.100000000000001" customHeight="1">
      <c r="B131" s="316"/>
      <c r="C131" s="317" t="s">
        <v>281</v>
      </c>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7">
        <v>0</v>
      </c>
      <c r="AA131" s="353"/>
      <c r="AB131" s="87"/>
      <c r="AC131" s="84">
        <v>0</v>
      </c>
      <c r="AD131" s="84">
        <v>0</v>
      </c>
      <c r="AE131" s="84">
        <v>0</v>
      </c>
      <c r="AF131" s="84">
        <v>0</v>
      </c>
      <c r="AG131" s="84">
        <v>0</v>
      </c>
      <c r="AH131" s="84">
        <v>0</v>
      </c>
      <c r="AI131" s="84">
        <v>0</v>
      </c>
      <c r="AJ131" s="84">
        <v>0</v>
      </c>
      <c r="AK131" s="84">
        <v>0</v>
      </c>
      <c r="AL131" s="84">
        <v>0</v>
      </c>
      <c r="AM131" s="84">
        <v>0</v>
      </c>
      <c r="AN131" s="84">
        <v>0</v>
      </c>
      <c r="AO131" s="84">
        <v>0</v>
      </c>
      <c r="AP131" s="84">
        <v>0</v>
      </c>
      <c r="AQ131" s="84">
        <v>0</v>
      </c>
      <c r="AR131" s="84">
        <v>0</v>
      </c>
      <c r="AS131" s="84">
        <v>0</v>
      </c>
      <c r="AT131" s="84">
        <v>0</v>
      </c>
      <c r="AU131" s="84">
        <v>0</v>
      </c>
      <c r="AV131" s="84">
        <v>0</v>
      </c>
      <c r="AW131" s="84">
        <v>0</v>
      </c>
      <c r="AX131" s="84">
        <v>0</v>
      </c>
      <c r="AY131" s="84">
        <v>0</v>
      </c>
      <c r="BA131" s="84">
        <v>0</v>
      </c>
    </row>
    <row r="132" spans="2:53" s="88" customFormat="1" ht="17.100000000000001" customHeight="1">
      <c r="B132" s="318"/>
      <c r="C132" s="319" t="s">
        <v>282</v>
      </c>
      <c r="D132" s="328"/>
      <c r="E132" s="328"/>
      <c r="F132" s="328"/>
      <c r="G132" s="328">
        <v>2.816541</v>
      </c>
      <c r="H132" s="328"/>
      <c r="I132" s="328">
        <v>5.37</v>
      </c>
      <c r="J132" s="328">
        <v>0.803311</v>
      </c>
      <c r="K132" s="328"/>
      <c r="L132" s="328"/>
      <c r="M132" s="328">
        <v>2.6069999999999999E-2</v>
      </c>
      <c r="N132" s="328"/>
      <c r="O132" s="328"/>
      <c r="P132" s="328"/>
      <c r="Q132" s="328"/>
      <c r="R132" s="328"/>
      <c r="S132" s="328"/>
      <c r="T132" s="328"/>
      <c r="U132" s="328"/>
      <c r="V132" s="328"/>
      <c r="W132" s="328"/>
      <c r="X132" s="328"/>
      <c r="Y132" s="328"/>
      <c r="Z132" s="327">
        <v>9.0159220000000015</v>
      </c>
      <c r="AA132" s="354"/>
      <c r="AB132" s="87"/>
      <c r="AC132" s="84">
        <v>0</v>
      </c>
      <c r="AD132" s="84">
        <v>0</v>
      </c>
      <c r="AE132" s="84">
        <v>0</v>
      </c>
      <c r="AF132" s="84">
        <v>0</v>
      </c>
      <c r="AG132" s="84">
        <v>0</v>
      </c>
      <c r="AH132" s="84">
        <v>0</v>
      </c>
      <c r="AI132" s="84">
        <v>0</v>
      </c>
      <c r="AJ132" s="84">
        <v>0</v>
      </c>
      <c r="AK132" s="84">
        <v>0</v>
      </c>
      <c r="AL132" s="84">
        <v>0</v>
      </c>
      <c r="AM132" s="84">
        <v>0</v>
      </c>
      <c r="AN132" s="84">
        <v>0</v>
      </c>
      <c r="AO132" s="84">
        <v>0</v>
      </c>
      <c r="AP132" s="84">
        <v>0</v>
      </c>
      <c r="AQ132" s="84">
        <v>0</v>
      </c>
      <c r="AR132" s="84">
        <v>0</v>
      </c>
      <c r="AS132" s="84">
        <v>0</v>
      </c>
      <c r="AT132" s="84">
        <v>0</v>
      </c>
      <c r="AU132" s="84">
        <v>0</v>
      </c>
      <c r="AV132" s="84">
        <v>0</v>
      </c>
      <c r="AW132" s="84">
        <v>0</v>
      </c>
      <c r="AX132" s="84">
        <v>0</v>
      </c>
      <c r="AY132" s="84">
        <v>0</v>
      </c>
      <c r="BA132" s="84">
        <v>0</v>
      </c>
    </row>
    <row r="133" spans="2:53" s="40" customFormat="1" ht="30" customHeight="1">
      <c r="B133" s="450"/>
      <c r="C133" s="202" t="s">
        <v>296</v>
      </c>
      <c r="D133" s="335">
        <v>0</v>
      </c>
      <c r="E133" s="335">
        <v>7</v>
      </c>
      <c r="F133" s="335">
        <v>0</v>
      </c>
      <c r="G133" s="335">
        <v>5.6330819999999999</v>
      </c>
      <c r="H133" s="335">
        <v>0</v>
      </c>
      <c r="I133" s="335">
        <v>196.20486399999999</v>
      </c>
      <c r="J133" s="335">
        <v>178.892247</v>
      </c>
      <c r="K133" s="335">
        <v>0</v>
      </c>
      <c r="L133" s="335">
        <v>0</v>
      </c>
      <c r="M133" s="335">
        <v>5.2139999999999999E-2</v>
      </c>
      <c r="N133" s="335">
        <v>0</v>
      </c>
      <c r="O133" s="335">
        <v>0</v>
      </c>
      <c r="P133" s="335">
        <v>0</v>
      </c>
      <c r="Q133" s="335">
        <v>0</v>
      </c>
      <c r="R133" s="335">
        <v>0</v>
      </c>
      <c r="S133" s="335">
        <v>0</v>
      </c>
      <c r="T133" s="335">
        <v>0</v>
      </c>
      <c r="U133" s="335">
        <v>0</v>
      </c>
      <c r="V133" s="335">
        <v>0</v>
      </c>
      <c r="W133" s="335">
        <v>0</v>
      </c>
      <c r="X133" s="335">
        <v>0</v>
      </c>
      <c r="Y133" s="335">
        <v>0</v>
      </c>
      <c r="Z133" s="327">
        <v>387.78233299999999</v>
      </c>
      <c r="AA133" s="350"/>
      <c r="AB133" s="39"/>
      <c r="AC133" s="75">
        <v>0</v>
      </c>
      <c r="AD133" s="75">
        <v>0</v>
      </c>
      <c r="AE133" s="75">
        <v>0</v>
      </c>
      <c r="AF133" s="75">
        <v>0</v>
      </c>
      <c r="AG133" s="75">
        <v>0</v>
      </c>
      <c r="AH133" s="75">
        <v>0</v>
      </c>
      <c r="AI133" s="75">
        <v>0</v>
      </c>
      <c r="AJ133" s="75">
        <v>0</v>
      </c>
      <c r="AK133" s="75">
        <v>0</v>
      </c>
      <c r="AL133" s="75">
        <v>0</v>
      </c>
      <c r="AM133" s="75">
        <v>0</v>
      </c>
      <c r="AN133" s="75">
        <v>0</v>
      </c>
      <c r="AO133" s="75">
        <v>0</v>
      </c>
      <c r="AP133" s="75">
        <v>0</v>
      </c>
      <c r="AQ133" s="75">
        <v>0</v>
      </c>
      <c r="AR133" s="75">
        <v>0</v>
      </c>
      <c r="AS133" s="75">
        <v>0</v>
      </c>
      <c r="AT133" s="75">
        <v>0</v>
      </c>
      <c r="AU133" s="75">
        <v>0</v>
      </c>
      <c r="AV133" s="75">
        <v>0</v>
      </c>
      <c r="AW133" s="75">
        <v>0</v>
      </c>
      <c r="AX133" s="75">
        <v>0</v>
      </c>
      <c r="AY133" s="75">
        <v>0</v>
      </c>
      <c r="BA133" s="75">
        <v>0</v>
      </c>
    </row>
    <row r="134" spans="2:53" s="40" customFormat="1" ht="30" customHeight="1">
      <c r="B134" s="450"/>
      <c r="C134" s="202" t="s">
        <v>284</v>
      </c>
      <c r="D134" s="335">
        <v>3105.437876</v>
      </c>
      <c r="E134" s="335">
        <v>7</v>
      </c>
      <c r="F134" s="335">
        <v>4726.466942</v>
      </c>
      <c r="G134" s="335">
        <v>7017.3246369999997</v>
      </c>
      <c r="H134" s="335">
        <v>1401.1107010000001</v>
      </c>
      <c r="I134" s="335">
        <v>144632.09963400001</v>
      </c>
      <c r="J134" s="335">
        <v>30596.555562999998</v>
      </c>
      <c r="K134" s="335">
        <v>614.47757999999999</v>
      </c>
      <c r="L134" s="335">
        <v>0</v>
      </c>
      <c r="M134" s="335">
        <v>6423.7894159999996</v>
      </c>
      <c r="N134" s="335">
        <v>0</v>
      </c>
      <c r="O134" s="335">
        <v>3.481217</v>
      </c>
      <c r="P134" s="335">
        <v>306.04717600000004</v>
      </c>
      <c r="Q134" s="335">
        <v>1888.224037</v>
      </c>
      <c r="R134" s="335">
        <v>50.756935999999996</v>
      </c>
      <c r="S134" s="335">
        <v>0</v>
      </c>
      <c r="T134" s="335">
        <v>115.12554900000001</v>
      </c>
      <c r="U134" s="335">
        <v>1.1444910000000001</v>
      </c>
      <c r="V134" s="335">
        <v>341.72049199999998</v>
      </c>
      <c r="W134" s="335">
        <v>0</v>
      </c>
      <c r="X134" s="335">
        <v>27.305898999999997</v>
      </c>
      <c r="Y134" s="335">
        <v>476.60491000000002</v>
      </c>
      <c r="Z134" s="327">
        <v>201734.673056</v>
      </c>
      <c r="AA134" s="350"/>
      <c r="AB134" s="39"/>
      <c r="AC134" s="75">
        <v>2.2737367544323206E-13</v>
      </c>
      <c r="AD134" s="75">
        <v>0</v>
      </c>
      <c r="AE134" s="75">
        <v>1.1368683772161603E-13</v>
      </c>
      <c r="AF134" s="75">
        <v>-6.2350125062948791E-13</v>
      </c>
      <c r="AG134" s="75">
        <v>1.1368683772161603E-13</v>
      </c>
      <c r="AH134" s="75">
        <v>1.3926637620897964E-11</v>
      </c>
      <c r="AI134" s="75">
        <v>-2.0454749005693884E-12</v>
      </c>
      <c r="AJ134" s="75">
        <v>0</v>
      </c>
      <c r="AK134" s="75">
        <v>0</v>
      </c>
      <c r="AL134" s="75">
        <v>-2.1885965262313789E-13</v>
      </c>
      <c r="AM134" s="75">
        <v>0</v>
      </c>
      <c r="AN134" s="75">
        <v>-1.1102230246251565E-16</v>
      </c>
      <c r="AO134" s="75">
        <v>0</v>
      </c>
      <c r="AP134" s="75">
        <v>0</v>
      </c>
      <c r="AQ134" s="75">
        <v>-3.5527136788005009E-15</v>
      </c>
      <c r="AR134" s="75">
        <v>0</v>
      </c>
      <c r="AS134" s="75">
        <v>0</v>
      </c>
      <c r="AT134" s="75">
        <v>9.7144514654701197E-17</v>
      </c>
      <c r="AU134" s="75">
        <v>0</v>
      </c>
      <c r="AV134" s="75">
        <v>0</v>
      </c>
      <c r="AW134" s="75">
        <v>0</v>
      </c>
      <c r="AX134" s="75">
        <v>-1.4210854715202004E-14</v>
      </c>
      <c r="AY134" s="75">
        <v>1.0103917702508625E-11</v>
      </c>
      <c r="BA134" s="75">
        <v>0</v>
      </c>
    </row>
    <row r="135" spans="2:53" s="88" customFormat="1" ht="17.100000000000001" customHeight="1">
      <c r="B135" s="316"/>
      <c r="C135" s="317" t="s">
        <v>281</v>
      </c>
      <c r="D135" s="326">
        <v>1.0950570000000002</v>
      </c>
      <c r="E135" s="326">
        <v>0</v>
      </c>
      <c r="F135" s="326">
        <v>0.56745000000000001</v>
      </c>
      <c r="G135" s="326">
        <v>1.0917540000000001</v>
      </c>
      <c r="H135" s="326">
        <v>31.05</v>
      </c>
      <c r="I135" s="326">
        <v>742.81304800000009</v>
      </c>
      <c r="J135" s="326">
        <v>44.301565000000004</v>
      </c>
      <c r="K135" s="326">
        <v>0</v>
      </c>
      <c r="L135" s="326">
        <v>0</v>
      </c>
      <c r="M135" s="326">
        <v>9.6459590000000013</v>
      </c>
      <c r="N135" s="326">
        <v>0</v>
      </c>
      <c r="O135" s="326">
        <v>0</v>
      </c>
      <c r="P135" s="326">
        <v>0.01</v>
      </c>
      <c r="Q135" s="326">
        <v>0</v>
      </c>
      <c r="R135" s="326">
        <v>0</v>
      </c>
      <c r="S135" s="326">
        <v>0</v>
      </c>
      <c r="T135" s="326">
        <v>0</v>
      </c>
      <c r="U135" s="326">
        <v>0</v>
      </c>
      <c r="V135" s="326">
        <v>0</v>
      </c>
      <c r="W135" s="326">
        <v>0</v>
      </c>
      <c r="X135" s="326">
        <v>0</v>
      </c>
      <c r="Y135" s="326">
        <v>0</v>
      </c>
      <c r="Z135" s="342">
        <v>830.57483300000001</v>
      </c>
      <c r="AA135" s="353"/>
      <c r="AB135" s="87"/>
      <c r="AC135" s="84">
        <v>0</v>
      </c>
      <c r="AD135" s="84">
        <v>0</v>
      </c>
      <c r="AE135" s="84">
        <v>0</v>
      </c>
      <c r="AF135" s="84">
        <v>0</v>
      </c>
      <c r="AG135" s="84">
        <v>0</v>
      </c>
      <c r="AH135" s="84">
        <v>0</v>
      </c>
      <c r="AI135" s="84">
        <v>0</v>
      </c>
      <c r="AJ135" s="84">
        <v>0</v>
      </c>
      <c r="AK135" s="84">
        <v>0</v>
      </c>
      <c r="AL135" s="84">
        <v>0</v>
      </c>
      <c r="AM135" s="84">
        <v>0</v>
      </c>
      <c r="AN135" s="84">
        <v>0</v>
      </c>
      <c r="AO135" s="84">
        <v>0</v>
      </c>
      <c r="AP135" s="84">
        <v>0</v>
      </c>
      <c r="AQ135" s="84">
        <v>0</v>
      </c>
      <c r="AR135" s="84">
        <v>0</v>
      </c>
      <c r="AS135" s="84">
        <v>0</v>
      </c>
      <c r="AT135" s="84">
        <v>0</v>
      </c>
      <c r="AU135" s="84">
        <v>0</v>
      </c>
      <c r="AV135" s="84">
        <v>0</v>
      </c>
      <c r="AW135" s="84">
        <v>0</v>
      </c>
      <c r="AX135" s="84">
        <v>0</v>
      </c>
      <c r="AY135" s="84">
        <v>0</v>
      </c>
      <c r="BA135" s="235">
        <v>0</v>
      </c>
    </row>
    <row r="136" spans="2:53" s="88" customFormat="1" ht="17.100000000000001" customHeight="1">
      <c r="B136" s="316"/>
      <c r="C136" s="319" t="s">
        <v>282</v>
      </c>
      <c r="D136" s="326">
        <v>36.039619999999999</v>
      </c>
      <c r="E136" s="326">
        <v>0</v>
      </c>
      <c r="F136" s="326">
        <v>25.746772</v>
      </c>
      <c r="G136" s="326">
        <v>11.007048000000001</v>
      </c>
      <c r="H136" s="326">
        <v>0.08</v>
      </c>
      <c r="I136" s="326">
        <v>2102.6799999999998</v>
      </c>
      <c r="J136" s="326">
        <v>441.15826100000004</v>
      </c>
      <c r="K136" s="326">
        <v>0</v>
      </c>
      <c r="L136" s="326">
        <v>0</v>
      </c>
      <c r="M136" s="326">
        <v>43.556069999999998</v>
      </c>
      <c r="N136" s="326">
        <v>0</v>
      </c>
      <c r="O136" s="326">
        <v>0</v>
      </c>
      <c r="P136" s="326">
        <v>0</v>
      </c>
      <c r="Q136" s="326">
        <v>3.9728489999999996</v>
      </c>
      <c r="R136" s="326">
        <v>0</v>
      </c>
      <c r="S136" s="326">
        <v>0</v>
      </c>
      <c r="T136" s="326">
        <v>14.326863999999999</v>
      </c>
      <c r="U136" s="326">
        <v>0.46</v>
      </c>
      <c r="V136" s="326">
        <v>0</v>
      </c>
      <c r="W136" s="326">
        <v>0</v>
      </c>
      <c r="X136" s="326">
        <v>0.90999999999999992</v>
      </c>
      <c r="Y136" s="326">
        <v>0</v>
      </c>
      <c r="Z136" s="342">
        <v>2679.937484</v>
      </c>
      <c r="AA136" s="353"/>
      <c r="AB136" s="87"/>
      <c r="AC136" s="84">
        <v>0</v>
      </c>
      <c r="AD136" s="84">
        <v>0</v>
      </c>
      <c r="AE136" s="84">
        <v>0</v>
      </c>
      <c r="AF136" s="84">
        <v>0</v>
      </c>
      <c r="AG136" s="84">
        <v>0</v>
      </c>
      <c r="AH136" s="84">
        <v>0</v>
      </c>
      <c r="AI136" s="84">
        <v>0</v>
      </c>
      <c r="AJ136" s="84">
        <v>0</v>
      </c>
      <c r="AK136" s="84">
        <v>0</v>
      </c>
      <c r="AL136" s="84">
        <v>0</v>
      </c>
      <c r="AM136" s="84">
        <v>0</v>
      </c>
      <c r="AN136" s="84">
        <v>0</v>
      </c>
      <c r="AO136" s="84">
        <v>0</v>
      </c>
      <c r="AP136" s="84">
        <v>0</v>
      </c>
      <c r="AQ136" s="84">
        <v>0</v>
      </c>
      <c r="AR136" s="84">
        <v>0</v>
      </c>
      <c r="AS136" s="84">
        <v>0</v>
      </c>
      <c r="AT136" s="84">
        <v>0</v>
      </c>
      <c r="AU136" s="84">
        <v>0</v>
      </c>
      <c r="AV136" s="84">
        <v>0</v>
      </c>
      <c r="AW136" s="84">
        <v>0</v>
      </c>
      <c r="AX136" s="84">
        <v>0</v>
      </c>
      <c r="AY136" s="84">
        <v>0</v>
      </c>
      <c r="BA136" s="235">
        <v>0</v>
      </c>
    </row>
    <row r="137" spans="2:53" s="176" customFormat="1" ht="9.9499999999999993" customHeight="1">
      <c r="B137" s="453"/>
      <c r="C137" s="454"/>
      <c r="D137" s="347"/>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8"/>
      <c r="AA137" s="356"/>
      <c r="AB137" s="178"/>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BA137" s="229"/>
    </row>
    <row r="138" spans="2:53" ht="84.75" customHeight="1">
      <c r="B138" s="55"/>
      <c r="C138" s="662" t="s">
        <v>372</v>
      </c>
      <c r="D138" s="662"/>
      <c r="E138" s="662"/>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138"/>
      <c r="AC138" s="58"/>
      <c r="AD138" s="58"/>
      <c r="AE138" s="58"/>
      <c r="AF138" s="58"/>
      <c r="BA138" s="52"/>
    </row>
    <row r="139" spans="2:53"/>
  </sheetData>
  <sheetProtection formatCells="0" formatColumns="0" formatRows="0" insertColumns="0" insertRows="0" insertHyperlinks="0" deleteColumns="0" deleteRows="0" sort="0" autoFilter="0" pivotTables="0"/>
  <dataConsolidate/>
  <mergeCells count="9">
    <mergeCell ref="D7:Z7"/>
    <mergeCell ref="AC7:AY7"/>
    <mergeCell ref="C138:Z138"/>
    <mergeCell ref="C2:Z2"/>
    <mergeCell ref="C3:Z3"/>
    <mergeCell ref="C4:Z4"/>
    <mergeCell ref="C5:Z5"/>
    <mergeCell ref="AC5:BA5"/>
    <mergeCell ref="D6:AA6"/>
  </mergeCells>
  <conditionalFormatting sqref="D9:K9 D10:Z137">
    <cfRule type="expression" dxfId="124" priority="1" stopIfTrue="1">
      <formula>AND(D9&lt;&gt;"",OR(D9&lt;0,NOT(ISNUMBER(D9))))</formula>
    </cfRule>
  </conditionalFormatting>
  <conditionalFormatting sqref="AA132 AA113 AA93 AA70 AA115:AA129 AA27 AA46 AA53:AA67 AA96:AA110 AA76:AA90 AA10:AA24 AA29:AA43">
    <cfRule type="expression" dxfId="123" priority="2" stopIfTrue="1">
      <formula>AA10=1</formula>
    </cfRule>
  </conditionalFormatting>
  <conditionalFormatting sqref="D6:AA6">
    <cfRule type="expression" dxfId="122" priority="3" stopIfTrue="1">
      <formula>COUNTA(D10:Z136)&lt;&gt;COUNTIF(D10:Z136,"&gt;=0")</formula>
    </cfRule>
  </conditionalFormatting>
  <conditionalFormatting sqref="AC9:BA137">
    <cfRule type="expression" dxfId="121" priority="4" stopIfTrue="1">
      <formula>ABS(AC9)&gt;10</formula>
    </cfRule>
  </conditionalFormatting>
  <pageMargins left="0.74803149606299213" right="0.74803149606299213" top="0.98425196850393704" bottom="0.98425196850393704" header="0.51181102362204722" footer="0.51181102362204722"/>
  <pageSetup paperSize="8" scale="46" fitToHeight="0" orientation="portrait" r:id="rId1"/>
  <headerFooter alignWithMargins="0">
    <oddFooter>&amp;R2016 Triennial Central Bank Survey</oddFooter>
  </headerFooter>
  <rowBreaks count="1" manualBreakCount="1">
    <brk id="74" min="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outlinePr summaryBelow="0" summaryRight="0"/>
    <pageSetUpPr fitToPage="1"/>
  </sheetPr>
  <dimension ref="B1:BF142"/>
  <sheetViews>
    <sheetView showGridLines="0" zoomScale="70" zoomScaleNormal="70" zoomScaleSheetLayoutView="70" workbookViewId="0">
      <pane xSplit="3" ySplit="8" topLeftCell="D125" activePane="bottomRight" state="frozen"/>
      <selection pane="topRight" activeCell="D1" sqref="D1"/>
      <selection pane="bottomLeft" activeCell="A9" sqref="A9"/>
      <selection pane="bottomRight" activeCell="C140" sqref="C140:AA140"/>
    </sheetView>
  </sheetViews>
  <sheetFormatPr defaultColWidth="0" defaultRowHeight="12" zeroHeight="1"/>
  <cols>
    <col min="1" max="2" width="1.7109375" style="51" customWidth="1"/>
    <col min="3" max="3" width="63" style="51" customWidth="1"/>
    <col min="4" max="9" width="7.7109375" style="51" customWidth="1"/>
    <col min="10" max="10" width="7.7109375" customWidth="1"/>
    <col min="11" max="15" width="7.7109375" style="54" customWidth="1"/>
    <col min="16" max="16" width="11" style="54" customWidth="1"/>
    <col min="17" max="23" width="7.7109375" style="54" customWidth="1"/>
    <col min="24" max="24" width="11.140625" style="51" customWidth="1"/>
    <col min="25" max="25" width="8.85546875" style="51" customWidth="1"/>
    <col min="26" max="26" width="12.7109375" style="51" customWidth="1"/>
    <col min="27" max="27" width="11.7109375" style="54" customWidth="1"/>
    <col min="28" max="28" width="1.7109375" style="139" customWidth="1"/>
    <col min="29" max="29" width="1.7109375" style="51" customWidth="1"/>
    <col min="30" max="33" width="6.7109375" style="57" hidden="1" customWidth="1"/>
    <col min="34" max="53" width="6.7109375" style="51" hidden="1" customWidth="1"/>
    <col min="54" max="54" width="1.7109375" style="51" hidden="1" customWidth="1"/>
    <col min="55" max="57" width="6.7109375" style="51" hidden="1" customWidth="1"/>
    <col min="58" max="58" width="9.140625" style="51" hidden="1" customWidth="1"/>
    <col min="59" max="16384" width="0" style="51" hidden="1"/>
  </cols>
  <sheetData>
    <row r="1" spans="2:57" s="26" customFormat="1" ht="20.100000000000001" customHeight="1">
      <c r="B1" s="22" t="s">
        <v>317</v>
      </c>
      <c r="C1" s="23"/>
      <c r="D1" s="24"/>
      <c r="E1" s="24"/>
      <c r="F1" s="24"/>
      <c r="G1" s="24"/>
      <c r="H1" s="24"/>
      <c r="I1" s="24"/>
      <c r="K1" s="30"/>
      <c r="L1" s="30"/>
      <c r="M1" s="30"/>
      <c r="N1" s="30"/>
      <c r="O1" s="30"/>
      <c r="P1" s="30"/>
      <c r="Q1" s="30"/>
      <c r="R1" s="30"/>
      <c r="S1" s="30"/>
      <c r="T1" s="30"/>
      <c r="U1" s="30"/>
      <c r="V1" s="30"/>
      <c r="W1" s="30"/>
      <c r="X1" s="24"/>
      <c r="Y1" s="24"/>
      <c r="Z1" s="24"/>
      <c r="AA1" s="245"/>
      <c r="AB1" s="135"/>
      <c r="AC1" s="24"/>
      <c r="AD1" s="59"/>
      <c r="AE1" s="59"/>
      <c r="AF1" s="59"/>
      <c r="AG1" s="59"/>
      <c r="AH1" s="25"/>
      <c r="BC1" s="50"/>
      <c r="BD1" s="50"/>
      <c r="BE1" s="50"/>
    </row>
    <row r="2" spans="2:57" s="26" customFormat="1" ht="20.100000000000001" customHeight="1">
      <c r="B2" s="27"/>
      <c r="C2" s="644" t="s">
        <v>344</v>
      </c>
      <c r="D2" s="644"/>
      <c r="E2" s="644"/>
      <c r="F2" s="644"/>
      <c r="G2" s="644"/>
      <c r="H2" s="644"/>
      <c r="I2" s="644"/>
      <c r="J2" s="644"/>
      <c r="K2" s="644"/>
      <c r="L2" s="644"/>
      <c r="M2" s="644"/>
      <c r="N2" s="644"/>
      <c r="O2" s="644"/>
      <c r="P2" s="644"/>
      <c r="Q2" s="644"/>
      <c r="R2" s="644"/>
      <c r="S2" s="644"/>
      <c r="T2" s="644"/>
      <c r="U2" s="644"/>
      <c r="V2" s="644"/>
      <c r="W2" s="644"/>
      <c r="X2" s="644"/>
      <c r="Y2" s="644"/>
      <c r="Z2" s="644"/>
      <c r="AA2" s="644"/>
      <c r="AB2" s="135"/>
      <c r="AC2" s="19"/>
      <c r="AD2" s="221" t="s">
        <v>64</v>
      </c>
      <c r="AE2" s="222">
        <v>0.11206500000116648</v>
      </c>
      <c r="AH2" s="25"/>
    </row>
    <row r="3" spans="2:57" s="26" customFormat="1" ht="20.100000000000001" customHeight="1">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135"/>
      <c r="AC3" s="19"/>
      <c r="AD3" s="223" t="s">
        <v>65</v>
      </c>
      <c r="AE3" s="224">
        <v>-4.0190001018345356E-3</v>
      </c>
      <c r="AF3" s="60"/>
      <c r="AH3" s="25"/>
      <c r="BC3" s="50"/>
      <c r="BD3" s="50"/>
      <c r="BE3" s="50"/>
    </row>
    <row r="4" spans="2:57" s="26" customFormat="1" ht="20.100000000000001" customHeight="1">
      <c r="C4" s="644" t="s">
        <v>274</v>
      </c>
      <c r="D4" s="644"/>
      <c r="E4" s="644"/>
      <c r="F4" s="644"/>
      <c r="G4" s="644"/>
      <c r="H4" s="644"/>
      <c r="I4" s="644"/>
      <c r="J4" s="644"/>
      <c r="K4" s="644"/>
      <c r="L4" s="644"/>
      <c r="M4" s="644"/>
      <c r="N4" s="644"/>
      <c r="O4" s="644"/>
      <c r="P4" s="644"/>
      <c r="Q4" s="644"/>
      <c r="R4" s="644"/>
      <c r="S4" s="644"/>
      <c r="T4" s="644"/>
      <c r="U4" s="644"/>
      <c r="V4" s="644"/>
      <c r="W4" s="644"/>
      <c r="X4" s="644"/>
      <c r="Y4" s="644"/>
      <c r="Z4" s="644"/>
      <c r="AA4" s="644"/>
      <c r="AB4" s="135"/>
      <c r="AC4" s="29"/>
      <c r="AF4" s="60"/>
      <c r="AG4" s="62"/>
      <c r="AH4" s="25"/>
      <c r="BC4" s="50"/>
      <c r="BD4" s="50"/>
      <c r="BE4" s="50"/>
    </row>
    <row r="5" spans="2:57" s="26" customFormat="1" ht="20.100000000000001" customHeight="1">
      <c r="C5" s="644" t="s">
        <v>306</v>
      </c>
      <c r="D5" s="644"/>
      <c r="E5" s="644"/>
      <c r="F5" s="644"/>
      <c r="G5" s="644"/>
      <c r="H5" s="644"/>
      <c r="I5" s="644"/>
      <c r="J5" s="644"/>
      <c r="K5" s="644"/>
      <c r="L5" s="644"/>
      <c r="M5" s="644"/>
      <c r="N5" s="644"/>
      <c r="O5" s="644"/>
      <c r="P5" s="644"/>
      <c r="Q5" s="644"/>
      <c r="R5" s="644"/>
      <c r="S5" s="644"/>
      <c r="T5" s="644"/>
      <c r="U5" s="644"/>
      <c r="V5" s="644"/>
      <c r="W5" s="644"/>
      <c r="X5" s="644"/>
      <c r="Y5" s="644"/>
      <c r="Z5" s="644"/>
      <c r="AA5" s="644"/>
      <c r="AB5" s="136"/>
      <c r="AC5" s="28"/>
      <c r="AD5" s="655" t="s">
        <v>62</v>
      </c>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7"/>
    </row>
    <row r="6" spans="2:57" s="26" customFormat="1" ht="39.950000000000003" customHeight="1">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24"/>
      <c r="AH6" s="25"/>
    </row>
    <row r="7" spans="2:57" s="36" customFormat="1" ht="27.95" customHeight="1">
      <c r="B7" s="32"/>
      <c r="C7" s="33" t="str">
        <f>A2_RUS!C7</f>
        <v>Виды операций</v>
      </c>
      <c r="D7" s="660" t="s">
        <v>318</v>
      </c>
      <c r="E7" s="661"/>
      <c r="F7" s="661"/>
      <c r="G7" s="661"/>
      <c r="H7" s="661"/>
      <c r="I7" s="661"/>
      <c r="J7" s="661"/>
      <c r="K7" s="661"/>
      <c r="L7" s="661"/>
      <c r="M7" s="661"/>
      <c r="N7" s="661"/>
      <c r="O7" s="661"/>
      <c r="P7" s="661"/>
      <c r="Q7" s="664"/>
      <c r="R7" s="665" t="s">
        <v>376</v>
      </c>
      <c r="S7" s="666"/>
      <c r="T7" s="666"/>
      <c r="U7" s="666"/>
      <c r="V7" s="666"/>
      <c r="W7" s="666"/>
      <c r="X7" s="666"/>
      <c r="Y7" s="667"/>
      <c r="Z7" s="668" t="s">
        <v>319</v>
      </c>
      <c r="AA7" s="668" t="s">
        <v>320</v>
      </c>
      <c r="AB7" s="146"/>
      <c r="AC7" s="34"/>
      <c r="AD7" s="655" t="s">
        <v>23</v>
      </c>
      <c r="AE7" s="656"/>
      <c r="AF7" s="656"/>
      <c r="AG7" s="656"/>
      <c r="AH7" s="656"/>
      <c r="AI7" s="656"/>
      <c r="AJ7" s="656"/>
      <c r="AK7" s="656"/>
      <c r="AL7" s="656"/>
      <c r="AM7" s="656"/>
      <c r="AN7" s="656"/>
      <c r="AO7" s="656"/>
      <c r="AP7" s="656"/>
      <c r="AQ7" s="656"/>
      <c r="AR7" s="655" t="s">
        <v>99</v>
      </c>
      <c r="AS7" s="656"/>
      <c r="AT7" s="656"/>
      <c r="AU7" s="656"/>
      <c r="AV7" s="656"/>
      <c r="AW7" s="656"/>
      <c r="AX7" s="656"/>
      <c r="AY7" s="657"/>
      <c r="AZ7" s="26"/>
      <c r="BA7" s="26"/>
      <c r="BC7" s="256" t="s">
        <v>22</v>
      </c>
      <c r="BD7" s="256" t="s">
        <v>3</v>
      </c>
      <c r="BE7" s="256" t="s">
        <v>8</v>
      </c>
    </row>
    <row r="8" spans="2:57" s="36" customFormat="1" ht="39.75" customHeight="1">
      <c r="B8" s="80"/>
      <c r="C8" s="81"/>
      <c r="D8" s="457" t="s">
        <v>7</v>
      </c>
      <c r="E8" s="457" t="s">
        <v>6</v>
      </c>
      <c r="F8" s="457" t="s">
        <v>5</v>
      </c>
      <c r="G8" s="457" t="s">
        <v>38</v>
      </c>
      <c r="H8" s="457" t="s">
        <v>24</v>
      </c>
      <c r="I8" s="457" t="s">
        <v>4</v>
      </c>
      <c r="J8" s="457" t="s">
        <v>29</v>
      </c>
      <c r="K8" s="457" t="s">
        <v>3</v>
      </c>
      <c r="L8" s="457" t="s">
        <v>42</v>
      </c>
      <c r="M8" s="457" t="s">
        <v>33</v>
      </c>
      <c r="N8" s="457" t="s">
        <v>25</v>
      </c>
      <c r="O8" s="457" t="s">
        <v>189</v>
      </c>
      <c r="P8" s="620" t="s">
        <v>304</v>
      </c>
      <c r="Q8" s="457" t="s">
        <v>292</v>
      </c>
      <c r="R8" s="457" t="s">
        <v>7</v>
      </c>
      <c r="S8" s="457" t="s">
        <v>26</v>
      </c>
      <c r="T8" s="457" t="s">
        <v>6</v>
      </c>
      <c r="U8" s="457" t="s">
        <v>41</v>
      </c>
      <c r="V8" s="457" t="s">
        <v>189</v>
      </c>
      <c r="W8" s="457" t="s">
        <v>37</v>
      </c>
      <c r="X8" s="620" t="s">
        <v>304</v>
      </c>
      <c r="Y8" s="159" t="s">
        <v>292</v>
      </c>
      <c r="Z8" s="669"/>
      <c r="AA8" s="669"/>
      <c r="AB8" s="147"/>
      <c r="AC8" s="37"/>
      <c r="AD8" s="161" t="s">
        <v>7</v>
      </c>
      <c r="AE8" s="161" t="s">
        <v>6</v>
      </c>
      <c r="AF8" s="161" t="s">
        <v>5</v>
      </c>
      <c r="AG8" s="161" t="s">
        <v>38</v>
      </c>
      <c r="AH8" s="161" t="s">
        <v>24</v>
      </c>
      <c r="AI8" s="161" t="s">
        <v>4</v>
      </c>
      <c r="AJ8" s="161" t="s">
        <v>29</v>
      </c>
      <c r="AK8" s="161" t="s">
        <v>3</v>
      </c>
      <c r="AL8" s="161" t="s">
        <v>42</v>
      </c>
      <c r="AM8" s="161" t="s">
        <v>33</v>
      </c>
      <c r="AN8" s="161" t="s">
        <v>25</v>
      </c>
      <c r="AO8" s="161" t="s">
        <v>189</v>
      </c>
      <c r="AP8" s="161" t="s">
        <v>118</v>
      </c>
      <c r="AQ8" s="161" t="s">
        <v>8</v>
      </c>
      <c r="AR8" s="161" t="s">
        <v>7</v>
      </c>
      <c r="AS8" s="161" t="s">
        <v>26</v>
      </c>
      <c r="AT8" s="161" t="s">
        <v>6</v>
      </c>
      <c r="AU8" s="161" t="s">
        <v>41</v>
      </c>
      <c r="AV8" s="161" t="s">
        <v>189</v>
      </c>
      <c r="AW8" s="161" t="s">
        <v>37</v>
      </c>
      <c r="AX8" s="161" t="s">
        <v>118</v>
      </c>
      <c r="AY8" s="161" t="s">
        <v>8</v>
      </c>
      <c r="AZ8" s="256" t="s">
        <v>117</v>
      </c>
      <c r="BA8" s="256" t="s">
        <v>8</v>
      </c>
      <c r="BC8" s="256" t="s">
        <v>8</v>
      </c>
      <c r="BD8" s="256" t="s">
        <v>8</v>
      </c>
      <c r="BE8" s="256" t="s">
        <v>8</v>
      </c>
    </row>
    <row r="9" spans="2:57" s="40" customFormat="1" ht="30" customHeight="1">
      <c r="B9" s="442"/>
      <c r="C9" s="443" t="s">
        <v>321</v>
      </c>
      <c r="D9" s="320"/>
      <c r="E9" s="320"/>
      <c r="F9" s="320"/>
      <c r="G9" s="320"/>
      <c r="H9" s="320"/>
      <c r="I9" s="320"/>
      <c r="J9" s="321"/>
      <c r="K9" s="321"/>
      <c r="L9" s="321"/>
      <c r="M9" s="321"/>
      <c r="N9" s="321"/>
      <c r="O9" s="321"/>
      <c r="P9" s="321"/>
      <c r="Q9" s="321"/>
      <c r="R9" s="321"/>
      <c r="S9" s="321"/>
      <c r="T9" s="321"/>
      <c r="U9" s="321"/>
      <c r="V9" s="321"/>
      <c r="W9" s="321"/>
      <c r="X9" s="321"/>
      <c r="Y9" s="321"/>
      <c r="Z9" s="321"/>
      <c r="AA9" s="334"/>
      <c r="AB9" s="350"/>
      <c r="AC9" s="39"/>
      <c r="AD9" s="69"/>
      <c r="AE9" s="69"/>
      <c r="AF9" s="69"/>
      <c r="AG9" s="69"/>
      <c r="AH9" s="69"/>
      <c r="AI9" s="69"/>
      <c r="AJ9" s="69"/>
      <c r="AK9" s="69"/>
      <c r="AL9" s="69"/>
      <c r="AM9" s="69"/>
      <c r="AN9" s="69"/>
      <c r="AO9" s="69"/>
      <c r="AP9" s="69"/>
      <c r="AQ9" s="69"/>
      <c r="AR9" s="69"/>
      <c r="AS9" s="69"/>
      <c r="AT9" s="69"/>
      <c r="AU9" s="69"/>
      <c r="AV9" s="69"/>
      <c r="AW9" s="69"/>
      <c r="AX9" s="69"/>
      <c r="AY9" s="69"/>
      <c r="AZ9" s="69"/>
      <c r="BA9" s="69"/>
      <c r="BC9" s="64"/>
      <c r="BD9" s="64"/>
      <c r="BE9" s="64"/>
    </row>
    <row r="10" spans="2:57" s="36" customFormat="1" ht="17.100000000000001" customHeight="1">
      <c r="B10" s="444"/>
      <c r="C10" s="183" t="s">
        <v>278</v>
      </c>
      <c r="D10" s="320">
        <v>2.4026649999999998</v>
      </c>
      <c r="E10" s="320">
        <v>3.6772179999999999</v>
      </c>
      <c r="F10" s="320">
        <v>471.96821599999998</v>
      </c>
      <c r="G10" s="320">
        <v>0.88538600000000001</v>
      </c>
      <c r="H10" s="357">
        <v>6.3070000000000001E-3</v>
      </c>
      <c r="I10" s="320">
        <v>252.593301</v>
      </c>
      <c r="J10" s="320"/>
      <c r="K10" s="320">
        <v>152.723837</v>
      </c>
      <c r="L10" s="320">
        <v>61.152272000000004</v>
      </c>
      <c r="M10" s="320">
        <v>25.465661999999998</v>
      </c>
      <c r="N10" s="320">
        <v>50.719231000000001</v>
      </c>
      <c r="O10" s="320"/>
      <c r="P10" s="320">
        <v>0.83778799999999998</v>
      </c>
      <c r="Q10" s="338">
        <v>1022.4318830000001</v>
      </c>
      <c r="R10" s="320">
        <v>21.240639000000002</v>
      </c>
      <c r="S10" s="320"/>
      <c r="T10" s="357"/>
      <c r="U10" s="320">
        <v>1.6227419999999999</v>
      </c>
      <c r="V10" s="320"/>
      <c r="W10" s="320"/>
      <c r="X10" s="320">
        <v>14.121981</v>
      </c>
      <c r="Y10" s="338">
        <v>36.985362000000002</v>
      </c>
      <c r="Z10" s="338">
        <v>232.72945200000001</v>
      </c>
      <c r="AA10" s="323">
        <v>215603.34973700001</v>
      </c>
      <c r="AB10" s="351"/>
      <c r="AC10" s="35"/>
      <c r="AD10" s="72">
        <v>0</v>
      </c>
      <c r="AE10" s="72">
        <v>0</v>
      </c>
      <c r="AF10" s="72">
        <v>0</v>
      </c>
      <c r="AG10" s="72">
        <v>0</v>
      </c>
      <c r="AH10" s="72">
        <v>0</v>
      </c>
      <c r="AI10" s="72">
        <v>-9.9999999747524271E-7</v>
      </c>
      <c r="AJ10" s="72">
        <v>0</v>
      </c>
      <c r="AK10" s="72">
        <v>0</v>
      </c>
      <c r="AL10" s="72">
        <v>-9.9999999747524271E-7</v>
      </c>
      <c r="AM10" s="72">
        <v>0</v>
      </c>
      <c r="AN10" s="72">
        <v>0</v>
      </c>
      <c r="AO10" s="72">
        <v>0</v>
      </c>
      <c r="AP10" s="72">
        <v>0</v>
      </c>
      <c r="AQ10" s="72">
        <v>-1.9999998812636477E-6</v>
      </c>
      <c r="AR10" s="72">
        <v>1.0000000010279564E-6</v>
      </c>
      <c r="AS10" s="72">
        <v>0</v>
      </c>
      <c r="AT10" s="72">
        <v>0</v>
      </c>
      <c r="AU10" s="72">
        <v>0</v>
      </c>
      <c r="AV10" s="72">
        <v>0</v>
      </c>
      <c r="AW10" s="72">
        <v>0</v>
      </c>
      <c r="AX10" s="72">
        <v>-9.9999999925159955E-7</v>
      </c>
      <c r="AY10" s="72">
        <v>0</v>
      </c>
      <c r="AZ10" s="72">
        <v>0</v>
      </c>
      <c r="BA10" s="72">
        <v>-2.0000152289867401E-6</v>
      </c>
      <c r="BC10" s="73">
        <v>0</v>
      </c>
      <c r="BD10" s="73">
        <v>0</v>
      </c>
      <c r="BE10" s="73">
        <v>1.8218315744888969E-11</v>
      </c>
    </row>
    <row r="11" spans="2:57" s="36" customFormat="1" ht="17.100000000000001" customHeight="1">
      <c r="B11" s="445"/>
      <c r="C11" s="198" t="s">
        <v>279</v>
      </c>
      <c r="D11" s="320">
        <v>2.3051590000000002</v>
      </c>
      <c r="E11" s="320">
        <v>2.2693029999999998</v>
      </c>
      <c r="F11" s="357">
        <v>0.433811</v>
      </c>
      <c r="G11" s="357">
        <v>0.19000700000000001</v>
      </c>
      <c r="H11" s="357"/>
      <c r="I11" s="320">
        <v>86.256873999999996</v>
      </c>
      <c r="J11" s="320"/>
      <c r="K11" s="320">
        <v>74.298125999999996</v>
      </c>
      <c r="L11" s="357">
        <v>0.120111</v>
      </c>
      <c r="M11" s="357"/>
      <c r="N11" s="357"/>
      <c r="O11" s="320"/>
      <c r="P11" s="320">
        <v>0.22520699999999999</v>
      </c>
      <c r="Q11" s="357">
        <v>166.09859800000001</v>
      </c>
      <c r="R11" s="320">
        <v>12.845877</v>
      </c>
      <c r="S11" s="320"/>
      <c r="T11" s="357"/>
      <c r="U11" s="320">
        <v>1.6227419999999999</v>
      </c>
      <c r="V11" s="320"/>
      <c r="W11" s="320"/>
      <c r="X11" s="320">
        <v>1.1243879999999999</v>
      </c>
      <c r="Y11" s="357">
        <v>15.593007</v>
      </c>
      <c r="Z11" s="320">
        <v>158.64446599999999</v>
      </c>
      <c r="AA11" s="540">
        <v>151370.24223199999</v>
      </c>
      <c r="AB11" s="351"/>
      <c r="AC11" s="35"/>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C11" s="73">
        <v>0</v>
      </c>
      <c r="BD11" s="72">
        <v>0</v>
      </c>
      <c r="BE11" s="73">
        <v>1.5347723092418164E-12</v>
      </c>
    </row>
    <row r="12" spans="2:57" s="36" customFormat="1" ht="17.100000000000001" customHeight="1">
      <c r="B12" s="445"/>
      <c r="C12" s="198" t="s">
        <v>280</v>
      </c>
      <c r="D12" s="320">
        <v>9.7505999999999995E-2</v>
      </c>
      <c r="E12" s="320">
        <v>1.407915</v>
      </c>
      <c r="F12" s="320">
        <v>471.53440499999999</v>
      </c>
      <c r="G12" s="320">
        <v>0.69537899999999997</v>
      </c>
      <c r="H12" s="357">
        <v>6.3070000000000001E-3</v>
      </c>
      <c r="I12" s="320">
        <v>166.33642800000001</v>
      </c>
      <c r="J12" s="320"/>
      <c r="K12" s="320">
        <v>78.425711000000007</v>
      </c>
      <c r="L12" s="320">
        <v>61.032162</v>
      </c>
      <c r="M12" s="320">
        <v>25.465661999999998</v>
      </c>
      <c r="N12" s="320">
        <v>50.719231000000001</v>
      </c>
      <c r="O12" s="320"/>
      <c r="P12" s="320">
        <v>0.61258100000000004</v>
      </c>
      <c r="Q12" s="357">
        <v>856.33328699999993</v>
      </c>
      <c r="R12" s="320">
        <v>8.3947610000000008</v>
      </c>
      <c r="S12" s="320"/>
      <c r="T12" s="357"/>
      <c r="U12" s="357"/>
      <c r="V12" s="320"/>
      <c r="W12" s="320"/>
      <c r="X12" s="320">
        <v>12.997593999999999</v>
      </c>
      <c r="Y12" s="357">
        <v>21.392355000000002</v>
      </c>
      <c r="Z12" s="320">
        <v>74.084986000000001</v>
      </c>
      <c r="AA12" s="540">
        <v>64233.107507000022</v>
      </c>
      <c r="AB12" s="351"/>
      <c r="AC12" s="35"/>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C12" s="73">
        <v>0</v>
      </c>
      <c r="BD12" s="72">
        <v>0</v>
      </c>
      <c r="BE12" s="73">
        <v>6.6080474425689317E-12</v>
      </c>
    </row>
    <row r="13" spans="2:57" s="36" customFormat="1" ht="30" customHeight="1">
      <c r="B13" s="444"/>
      <c r="C13" s="183" t="s">
        <v>283</v>
      </c>
      <c r="D13" s="320">
        <v>7.056756</v>
      </c>
      <c r="E13" s="320">
        <v>7.0192670000000001</v>
      </c>
      <c r="F13" s="320">
        <v>36.393374999999999</v>
      </c>
      <c r="G13" s="320">
        <v>2.2004359999999998</v>
      </c>
      <c r="H13" s="357">
        <v>2.0497999999999999E-2</v>
      </c>
      <c r="I13" s="320">
        <v>135.719651</v>
      </c>
      <c r="J13" s="320"/>
      <c r="K13" s="320">
        <v>88.846692000000004</v>
      </c>
      <c r="L13" s="357">
        <v>39.278053999999997</v>
      </c>
      <c r="M13" s="320">
        <v>29.932928</v>
      </c>
      <c r="N13" s="357">
        <v>23.090451000000002</v>
      </c>
      <c r="O13" s="320"/>
      <c r="P13" s="320">
        <v>21.472504000000001</v>
      </c>
      <c r="Q13" s="357">
        <v>391.03061200000008</v>
      </c>
      <c r="R13" s="320">
        <v>6.7326420000000002</v>
      </c>
      <c r="S13" s="320"/>
      <c r="T13" s="320">
        <v>0.54532999999999998</v>
      </c>
      <c r="U13" s="357">
        <v>1.8999029999999999</v>
      </c>
      <c r="V13" s="320"/>
      <c r="W13" s="320"/>
      <c r="X13" s="320">
        <v>76.886705000000006</v>
      </c>
      <c r="Y13" s="357">
        <v>86.064580000000007</v>
      </c>
      <c r="Z13" s="320">
        <v>77.098207000000002</v>
      </c>
      <c r="AA13" s="540">
        <v>138194.17691500002</v>
      </c>
      <c r="AB13" s="351"/>
      <c r="AC13" s="35"/>
      <c r="AD13" s="72">
        <v>0</v>
      </c>
      <c r="AE13" s="72">
        <v>0</v>
      </c>
      <c r="AF13" s="72">
        <v>0</v>
      </c>
      <c r="AG13" s="72">
        <v>0</v>
      </c>
      <c r="AH13" s="72">
        <v>9.9999999999753064E-7</v>
      </c>
      <c r="AI13" s="72">
        <v>0</v>
      </c>
      <c r="AJ13" s="72">
        <v>0</v>
      </c>
      <c r="AK13" s="72">
        <v>0</v>
      </c>
      <c r="AL13" s="72">
        <v>-1.0000000045806701E-6</v>
      </c>
      <c r="AM13" s="72">
        <v>9.9999999747524271E-7</v>
      </c>
      <c r="AN13" s="72">
        <v>0</v>
      </c>
      <c r="AO13" s="72">
        <v>0</v>
      </c>
      <c r="AP13" s="72">
        <v>0</v>
      </c>
      <c r="AQ13" s="72">
        <v>9.9999999747524271E-7</v>
      </c>
      <c r="AR13" s="72">
        <v>0</v>
      </c>
      <c r="AS13" s="72">
        <v>0</v>
      </c>
      <c r="AT13" s="72">
        <v>0</v>
      </c>
      <c r="AU13" s="72">
        <v>0</v>
      </c>
      <c r="AV13" s="72">
        <v>0</v>
      </c>
      <c r="AW13" s="72">
        <v>0</v>
      </c>
      <c r="AX13" s="72">
        <v>0</v>
      </c>
      <c r="AY13" s="72">
        <v>0</v>
      </c>
      <c r="AZ13" s="72">
        <v>0</v>
      </c>
      <c r="BA13" s="72">
        <v>2.0000152289867401E-6</v>
      </c>
      <c r="BC13" s="73">
        <v>0</v>
      </c>
      <c r="BD13" s="72">
        <v>0</v>
      </c>
      <c r="BE13" s="73">
        <v>1.4239276424632408E-11</v>
      </c>
    </row>
    <row r="14" spans="2:57" s="36" customFormat="1" ht="17.100000000000001" customHeight="1">
      <c r="B14" s="444"/>
      <c r="C14" s="198" t="s">
        <v>279</v>
      </c>
      <c r="D14" s="320"/>
      <c r="E14" s="320">
        <v>4.5669000000000001E-2</v>
      </c>
      <c r="F14" s="320">
        <v>20.408169999999998</v>
      </c>
      <c r="G14" s="320"/>
      <c r="H14" s="357">
        <v>1.219E-3</v>
      </c>
      <c r="I14" s="320">
        <v>25.478552000000001</v>
      </c>
      <c r="J14" s="320"/>
      <c r="K14" s="320">
        <v>27.385148000000001</v>
      </c>
      <c r="L14" s="320">
        <v>8.1361000000000003E-2</v>
      </c>
      <c r="M14" s="320">
        <v>0.51134800000000002</v>
      </c>
      <c r="N14" s="320"/>
      <c r="O14" s="320"/>
      <c r="P14" s="320"/>
      <c r="Q14" s="357">
        <v>73.911467000000002</v>
      </c>
      <c r="R14" s="320">
        <v>6.1898390000000001</v>
      </c>
      <c r="S14" s="320"/>
      <c r="T14" s="357"/>
      <c r="U14" s="357"/>
      <c r="V14" s="320"/>
      <c r="W14" s="320"/>
      <c r="X14" s="357"/>
      <c r="Y14" s="357">
        <v>6.1898390000000001</v>
      </c>
      <c r="Z14" s="320"/>
      <c r="AA14" s="323">
        <v>109374.489506</v>
      </c>
      <c r="AB14" s="351"/>
      <c r="AC14" s="35"/>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C14" s="73">
        <v>0</v>
      </c>
      <c r="BD14" s="72">
        <v>0</v>
      </c>
      <c r="BE14" s="73">
        <v>-4.0722980543250742E-12</v>
      </c>
    </row>
    <row r="15" spans="2:57" s="36" customFormat="1" ht="17.100000000000001" customHeight="1">
      <c r="B15" s="444"/>
      <c r="C15" s="198" t="s">
        <v>280</v>
      </c>
      <c r="D15" s="320">
        <v>7.056756</v>
      </c>
      <c r="E15" s="320">
        <v>6.973598</v>
      </c>
      <c r="F15" s="320">
        <v>15.985205000000001</v>
      </c>
      <c r="G15" s="320">
        <v>2.2004359999999998</v>
      </c>
      <c r="H15" s="357">
        <v>1.9278E-2</v>
      </c>
      <c r="I15" s="320">
        <v>110.24109900000001</v>
      </c>
      <c r="J15" s="320"/>
      <c r="K15" s="320">
        <v>61.461544000000004</v>
      </c>
      <c r="L15" s="320">
        <v>39.196694000000001</v>
      </c>
      <c r="M15" s="320">
        <v>29.421579000000001</v>
      </c>
      <c r="N15" s="357">
        <v>23.090451000000002</v>
      </c>
      <c r="O15" s="320"/>
      <c r="P15" s="320">
        <v>21.472504000000001</v>
      </c>
      <c r="Q15" s="357">
        <v>317.11914400000006</v>
      </c>
      <c r="R15" s="320">
        <v>0.54280300000000004</v>
      </c>
      <c r="S15" s="320"/>
      <c r="T15" s="320">
        <v>0.54532999999999998</v>
      </c>
      <c r="U15" s="320">
        <v>1.8999029999999999</v>
      </c>
      <c r="V15" s="320"/>
      <c r="W15" s="320"/>
      <c r="X15" s="320">
        <v>76.886705000000006</v>
      </c>
      <c r="Y15" s="357">
        <v>79.874741</v>
      </c>
      <c r="Z15" s="320">
        <v>77.098207000000002</v>
      </c>
      <c r="AA15" s="323">
        <v>28819.687406999998</v>
      </c>
      <c r="AB15" s="351"/>
      <c r="AC15" s="35"/>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C15" s="73">
        <v>0</v>
      </c>
      <c r="BD15" s="72">
        <v>0</v>
      </c>
      <c r="BE15" s="73">
        <v>-2.9274360713316128E-12</v>
      </c>
    </row>
    <row r="16" spans="2:57" s="40" customFormat="1" ht="30" customHeight="1">
      <c r="B16" s="446"/>
      <c r="C16" s="447" t="s">
        <v>285</v>
      </c>
      <c r="D16" s="357"/>
      <c r="E16" s="320">
        <v>4.5669000000000001E-2</v>
      </c>
      <c r="F16" s="320">
        <v>22.639744</v>
      </c>
      <c r="G16" s="320">
        <v>2.2004359999999998</v>
      </c>
      <c r="H16" s="357">
        <v>2.0497999999999999E-2</v>
      </c>
      <c r="I16" s="320">
        <v>111.63507</v>
      </c>
      <c r="J16" s="324"/>
      <c r="K16" s="320">
        <v>39.334955000000001</v>
      </c>
      <c r="L16" s="320">
        <v>27.391905000000001</v>
      </c>
      <c r="M16" s="320">
        <v>29.104962</v>
      </c>
      <c r="N16" s="357">
        <v>11.091996</v>
      </c>
      <c r="O16" s="324"/>
      <c r="P16" s="357">
        <v>5.9621E-2</v>
      </c>
      <c r="Q16" s="325">
        <v>243.524856</v>
      </c>
      <c r="R16" s="320">
        <v>6.21122</v>
      </c>
      <c r="S16" s="324"/>
      <c r="T16" s="357"/>
      <c r="U16" s="357"/>
      <c r="V16" s="324"/>
      <c r="W16" s="324"/>
      <c r="X16" s="357">
        <v>7.8973000000000002E-2</v>
      </c>
      <c r="Y16" s="325">
        <v>6.2901930000000004</v>
      </c>
      <c r="Z16" s="320">
        <v>52.610317999999999</v>
      </c>
      <c r="AA16" s="323">
        <v>115040.521471</v>
      </c>
      <c r="AB16" s="352"/>
      <c r="AC16" s="39"/>
      <c r="AD16" s="253">
        <v>0</v>
      </c>
      <c r="AE16" s="253">
        <v>0</v>
      </c>
      <c r="AF16" s="253">
        <v>0</v>
      </c>
      <c r="AG16" s="253">
        <v>0</v>
      </c>
      <c r="AH16" s="253">
        <v>0</v>
      </c>
      <c r="AI16" s="253">
        <v>0</v>
      </c>
      <c r="AJ16" s="253">
        <v>0</v>
      </c>
      <c r="AK16" s="253">
        <v>0</v>
      </c>
      <c r="AL16" s="253">
        <v>0</v>
      </c>
      <c r="AM16" s="253">
        <v>1.0000000010279564E-6</v>
      </c>
      <c r="AN16" s="253">
        <v>0</v>
      </c>
      <c r="AO16" s="253">
        <v>0</v>
      </c>
      <c r="AP16" s="253">
        <v>0</v>
      </c>
      <c r="AQ16" s="253">
        <v>1.0000000543186616E-6</v>
      </c>
      <c r="AR16" s="253">
        <v>0</v>
      </c>
      <c r="AS16" s="253">
        <v>0</v>
      </c>
      <c r="AT16" s="253">
        <v>0</v>
      </c>
      <c r="AU16" s="253">
        <v>0</v>
      </c>
      <c r="AV16" s="253">
        <v>0</v>
      </c>
      <c r="AW16" s="253">
        <v>0</v>
      </c>
      <c r="AX16" s="253">
        <v>0</v>
      </c>
      <c r="AY16" s="253">
        <v>0</v>
      </c>
      <c r="AZ16" s="253">
        <v>9.9999999747524271E-7</v>
      </c>
      <c r="BA16" s="253">
        <v>4.0000304579734802E-6</v>
      </c>
      <c r="BC16" s="75">
        <v>0</v>
      </c>
      <c r="BD16" s="253">
        <v>0</v>
      </c>
      <c r="BE16" s="75">
        <v>-3.815614491031738E-12</v>
      </c>
    </row>
    <row r="17" spans="2:57" s="36" customFormat="1" ht="17.100000000000001" customHeight="1">
      <c r="B17" s="445"/>
      <c r="C17" s="198" t="s">
        <v>286</v>
      </c>
      <c r="D17" s="320">
        <v>7.056756</v>
      </c>
      <c r="E17" s="320">
        <v>6.973598</v>
      </c>
      <c r="F17" s="320">
        <v>13.753631</v>
      </c>
      <c r="G17" s="320"/>
      <c r="H17" s="357"/>
      <c r="I17" s="320">
        <v>24.084581</v>
      </c>
      <c r="J17" s="320"/>
      <c r="K17" s="320">
        <v>49.511736999999997</v>
      </c>
      <c r="L17" s="357">
        <v>11.886149</v>
      </c>
      <c r="M17" s="357">
        <v>0.82796499999999995</v>
      </c>
      <c r="N17" s="357">
        <v>11.998455</v>
      </c>
      <c r="O17" s="320"/>
      <c r="P17" s="320">
        <v>21.412883000000001</v>
      </c>
      <c r="Q17" s="357">
        <v>147.50575499999999</v>
      </c>
      <c r="R17" s="320">
        <v>0.52142200000000005</v>
      </c>
      <c r="S17" s="320"/>
      <c r="T17" s="320">
        <v>0.54532999999999998</v>
      </c>
      <c r="U17" s="320">
        <v>1.8999029999999999</v>
      </c>
      <c r="V17" s="320"/>
      <c r="W17" s="320"/>
      <c r="X17" s="320">
        <v>76.807732000000001</v>
      </c>
      <c r="Y17" s="357">
        <v>79.774387000000004</v>
      </c>
      <c r="Z17" s="320">
        <v>24.487888000000002</v>
      </c>
      <c r="AA17" s="323">
        <v>22995.688489999997</v>
      </c>
      <c r="AB17" s="351"/>
      <c r="AC17" s="35"/>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C17" s="73">
        <v>0</v>
      </c>
      <c r="BD17" s="72">
        <v>0</v>
      </c>
      <c r="BE17" s="73">
        <v>-2.7355895326763857E-13</v>
      </c>
    </row>
    <row r="18" spans="2:57" s="36" customFormat="1" ht="17.100000000000001" customHeight="1">
      <c r="B18" s="445"/>
      <c r="C18" s="198" t="s">
        <v>287</v>
      </c>
      <c r="D18" s="357"/>
      <c r="E18" s="320"/>
      <c r="F18" s="320"/>
      <c r="G18" s="320"/>
      <c r="H18" s="357"/>
      <c r="I18" s="357"/>
      <c r="J18" s="320"/>
      <c r="K18" s="320"/>
      <c r="L18" s="320"/>
      <c r="M18" s="357"/>
      <c r="N18" s="357"/>
      <c r="O18" s="320"/>
      <c r="P18" s="320"/>
      <c r="Q18" s="357">
        <v>0</v>
      </c>
      <c r="R18" s="357"/>
      <c r="S18" s="320"/>
      <c r="T18" s="357"/>
      <c r="U18" s="357"/>
      <c r="V18" s="320"/>
      <c r="W18" s="320"/>
      <c r="X18" s="357"/>
      <c r="Y18" s="357">
        <v>0</v>
      </c>
      <c r="Z18" s="320"/>
      <c r="AA18" s="323">
        <v>0</v>
      </c>
      <c r="AB18" s="351"/>
      <c r="AC18" s="35"/>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C18" s="73">
        <v>0</v>
      </c>
      <c r="BD18" s="72">
        <v>0</v>
      </c>
      <c r="BE18" s="73">
        <v>0</v>
      </c>
    </row>
    <row r="19" spans="2:57" s="36" customFormat="1" ht="17.100000000000001" customHeight="1">
      <c r="B19" s="445"/>
      <c r="C19" s="198" t="s">
        <v>288</v>
      </c>
      <c r="D19" s="357"/>
      <c r="E19" s="320"/>
      <c r="F19" s="320"/>
      <c r="G19" s="320"/>
      <c r="H19" s="357"/>
      <c r="I19" s="357"/>
      <c r="J19" s="320"/>
      <c r="K19" s="320"/>
      <c r="L19" s="320"/>
      <c r="M19" s="357"/>
      <c r="N19" s="357"/>
      <c r="O19" s="320"/>
      <c r="P19" s="320"/>
      <c r="Q19" s="357">
        <v>0</v>
      </c>
      <c r="R19" s="357"/>
      <c r="S19" s="320"/>
      <c r="T19" s="357"/>
      <c r="U19" s="357"/>
      <c r="V19" s="320"/>
      <c r="W19" s="320"/>
      <c r="X19" s="357"/>
      <c r="Y19" s="357">
        <v>0</v>
      </c>
      <c r="Z19" s="320"/>
      <c r="AA19" s="323">
        <v>157.96695</v>
      </c>
      <c r="AB19" s="351"/>
      <c r="AC19" s="35"/>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C19" s="73">
        <v>0</v>
      </c>
      <c r="BD19" s="72">
        <v>0</v>
      </c>
      <c r="BE19" s="73">
        <v>0</v>
      </c>
    </row>
    <row r="20" spans="2:57" s="36" customFormat="1" ht="17.100000000000001" customHeight="1">
      <c r="B20" s="445"/>
      <c r="C20" s="451" t="s">
        <v>290</v>
      </c>
      <c r="D20" s="357"/>
      <c r="E20" s="320"/>
      <c r="F20" s="320"/>
      <c r="G20" s="320"/>
      <c r="H20" s="357"/>
      <c r="I20" s="357"/>
      <c r="J20" s="320"/>
      <c r="K20" s="320"/>
      <c r="L20" s="357"/>
      <c r="M20" s="357"/>
      <c r="N20" s="357"/>
      <c r="O20" s="320"/>
      <c r="P20" s="320"/>
      <c r="Q20" s="357">
        <v>0</v>
      </c>
      <c r="R20" s="357"/>
      <c r="S20" s="320"/>
      <c r="T20" s="357"/>
      <c r="U20" s="357"/>
      <c r="V20" s="320"/>
      <c r="W20" s="320"/>
      <c r="X20" s="357"/>
      <c r="Y20" s="357">
        <v>0</v>
      </c>
      <c r="Z20" s="320"/>
      <c r="AA20" s="323">
        <v>0</v>
      </c>
      <c r="AB20" s="351"/>
      <c r="AC20" s="35"/>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C20" s="73">
        <v>0</v>
      </c>
      <c r="BD20" s="72">
        <v>0</v>
      </c>
      <c r="BE20" s="73">
        <v>0</v>
      </c>
    </row>
    <row r="21" spans="2:57" s="36" customFormat="1" ht="17.100000000000001" customHeight="1">
      <c r="B21" s="445"/>
      <c r="C21" s="448" t="s">
        <v>289</v>
      </c>
      <c r="D21" s="357"/>
      <c r="E21" s="320"/>
      <c r="F21" s="320"/>
      <c r="G21" s="320"/>
      <c r="H21" s="357"/>
      <c r="I21" s="320"/>
      <c r="J21" s="320"/>
      <c r="K21" s="320"/>
      <c r="L21" s="357"/>
      <c r="M21" s="357"/>
      <c r="N21" s="357"/>
      <c r="O21" s="320"/>
      <c r="P21" s="320"/>
      <c r="Q21" s="357">
        <v>0</v>
      </c>
      <c r="R21" s="357"/>
      <c r="S21" s="320"/>
      <c r="T21" s="357"/>
      <c r="U21" s="357"/>
      <c r="V21" s="320"/>
      <c r="W21" s="320"/>
      <c r="X21" s="357"/>
      <c r="Y21" s="357">
        <v>0</v>
      </c>
      <c r="Z21" s="320"/>
      <c r="AA21" s="323">
        <v>0</v>
      </c>
      <c r="AB21" s="351"/>
      <c r="AC21" s="35"/>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C21" s="73">
        <v>0</v>
      </c>
      <c r="BD21" s="72">
        <v>0</v>
      </c>
      <c r="BE21" s="73">
        <v>0</v>
      </c>
    </row>
    <row r="22" spans="2:57" s="40" customFormat="1" ht="24.95" customHeight="1">
      <c r="B22" s="446"/>
      <c r="C22" s="195" t="s">
        <v>291</v>
      </c>
      <c r="D22" s="320">
        <v>170.12724800000001</v>
      </c>
      <c r="E22" s="320">
        <v>129.84355099999999</v>
      </c>
      <c r="F22" s="320">
        <v>4.3420019999999999</v>
      </c>
      <c r="G22" s="320">
        <v>0.78720000000000001</v>
      </c>
      <c r="H22" s="357">
        <v>2.3983999999999998E-2</v>
      </c>
      <c r="I22" s="320">
        <v>123.85160999999999</v>
      </c>
      <c r="J22" s="324"/>
      <c r="K22" s="320">
        <v>66.250654999999995</v>
      </c>
      <c r="L22" s="357">
        <v>0.49089899999999997</v>
      </c>
      <c r="M22" s="357">
        <v>0.26926800000000001</v>
      </c>
      <c r="N22" s="320">
        <v>3.8028050000000002</v>
      </c>
      <c r="O22" s="324"/>
      <c r="P22" s="320">
        <v>44.046996999999998</v>
      </c>
      <c r="Q22" s="325">
        <v>543.83621899999991</v>
      </c>
      <c r="R22" s="320">
        <v>35.990791000000002</v>
      </c>
      <c r="S22" s="324"/>
      <c r="T22" s="320">
        <v>0.54532999999999998</v>
      </c>
      <c r="U22" s="320">
        <v>1.089156</v>
      </c>
      <c r="V22" s="324"/>
      <c r="W22" s="324"/>
      <c r="X22" s="357">
        <v>131.412792</v>
      </c>
      <c r="Y22" s="325">
        <v>169.03806900000001</v>
      </c>
      <c r="Z22" s="324">
        <v>67.803798999999998</v>
      </c>
      <c r="AA22" s="323">
        <v>119174.766884</v>
      </c>
      <c r="AB22" s="352"/>
      <c r="AC22" s="39"/>
      <c r="AD22" s="253">
        <v>0</v>
      </c>
      <c r="AE22" s="253">
        <v>-9.9999999747524271E-7</v>
      </c>
      <c r="AF22" s="253">
        <v>0</v>
      </c>
      <c r="AG22" s="253">
        <v>0</v>
      </c>
      <c r="AH22" s="253">
        <v>0</v>
      </c>
      <c r="AI22" s="253">
        <v>0</v>
      </c>
      <c r="AJ22" s="253">
        <v>0</v>
      </c>
      <c r="AK22" s="253">
        <v>0</v>
      </c>
      <c r="AL22" s="253">
        <v>0</v>
      </c>
      <c r="AM22" s="253">
        <v>0</v>
      </c>
      <c r="AN22" s="253">
        <v>0</v>
      </c>
      <c r="AO22" s="253">
        <v>0</v>
      </c>
      <c r="AP22" s="253">
        <v>0</v>
      </c>
      <c r="AQ22" s="253">
        <v>-9.9999999747524271E-7</v>
      </c>
      <c r="AR22" s="253">
        <v>9.9999999747524271E-7</v>
      </c>
      <c r="AS22" s="253">
        <v>0</v>
      </c>
      <c r="AT22" s="253">
        <v>0</v>
      </c>
      <c r="AU22" s="253">
        <v>0</v>
      </c>
      <c r="AV22" s="253">
        <v>0</v>
      </c>
      <c r="AW22" s="253">
        <v>0</v>
      </c>
      <c r="AX22" s="253">
        <v>9.9999999747524271E-7</v>
      </c>
      <c r="AY22" s="253">
        <v>1.9999999949504854E-6</v>
      </c>
      <c r="AZ22" s="253">
        <v>0</v>
      </c>
      <c r="BA22" s="253">
        <v>0</v>
      </c>
      <c r="BC22" s="75">
        <v>0</v>
      </c>
      <c r="BD22" s="253">
        <v>0</v>
      </c>
      <c r="BE22" s="75">
        <v>5.7696070143720135E-12</v>
      </c>
    </row>
    <row r="23" spans="2:57" s="88" customFormat="1" ht="17.100000000000001" customHeight="1">
      <c r="B23" s="316"/>
      <c r="C23" s="198" t="s">
        <v>279</v>
      </c>
      <c r="D23" s="320">
        <v>153.08547300000001</v>
      </c>
      <c r="E23" s="320">
        <v>34.410449999999997</v>
      </c>
      <c r="F23" s="320">
        <v>4.1429479999999996</v>
      </c>
      <c r="G23" s="320">
        <v>0.78720000000000001</v>
      </c>
      <c r="H23" s="357">
        <v>2.1325E-2</v>
      </c>
      <c r="I23" s="320">
        <v>51.866660000000003</v>
      </c>
      <c r="J23" s="326"/>
      <c r="K23" s="320">
        <v>39.992122000000002</v>
      </c>
      <c r="L23" s="357">
        <v>0.49089899999999997</v>
      </c>
      <c r="M23" s="357">
        <v>0.259967</v>
      </c>
      <c r="N23" s="357">
        <v>3.8028050000000002</v>
      </c>
      <c r="O23" s="326"/>
      <c r="P23" s="320">
        <v>2.0960109999999998</v>
      </c>
      <c r="Q23" s="326">
        <v>290.95585999999997</v>
      </c>
      <c r="R23" s="320">
        <v>21.78912</v>
      </c>
      <c r="S23" s="326"/>
      <c r="T23" s="357"/>
      <c r="U23" s="357"/>
      <c r="V23" s="326"/>
      <c r="W23" s="326"/>
      <c r="X23" s="320">
        <v>36.727139999999999</v>
      </c>
      <c r="Y23" s="326">
        <v>58.516260000000003</v>
      </c>
      <c r="Z23" s="326">
        <v>36.302323000000001</v>
      </c>
      <c r="AA23" s="323">
        <v>89909.739323999995</v>
      </c>
      <c r="AB23" s="354"/>
      <c r="AC23" s="87"/>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C23" s="73">
        <v>0</v>
      </c>
      <c r="BD23" s="72">
        <v>0</v>
      </c>
      <c r="BE23" s="73">
        <v>1.1795009413617663E-12</v>
      </c>
    </row>
    <row r="24" spans="2:57" s="36" customFormat="1" ht="17.100000000000001" customHeight="1">
      <c r="B24" s="445"/>
      <c r="C24" s="198" t="s">
        <v>280</v>
      </c>
      <c r="D24" s="320">
        <v>17.041775000000001</v>
      </c>
      <c r="E24" s="320">
        <v>95.433102000000005</v>
      </c>
      <c r="F24" s="320">
        <v>0.19905400000000001</v>
      </c>
      <c r="G24" s="320"/>
      <c r="H24" s="357">
        <v>2.6589999999999999E-3</v>
      </c>
      <c r="I24" s="320">
        <v>71.984949999999998</v>
      </c>
      <c r="J24" s="326"/>
      <c r="K24" s="320">
        <v>26.258533</v>
      </c>
      <c r="L24" s="357"/>
      <c r="M24" s="357">
        <v>9.3010000000000002E-3</v>
      </c>
      <c r="N24" s="357"/>
      <c r="O24" s="326"/>
      <c r="P24" s="320">
        <v>41.950986</v>
      </c>
      <c r="Q24" s="357">
        <v>252.88036</v>
      </c>
      <c r="R24" s="320">
        <v>14.20167</v>
      </c>
      <c r="S24" s="326"/>
      <c r="T24" s="320">
        <v>0.54532999999999998</v>
      </c>
      <c r="U24" s="320">
        <v>1.089156</v>
      </c>
      <c r="V24" s="326"/>
      <c r="W24" s="326"/>
      <c r="X24" s="320">
        <v>94.685650999999993</v>
      </c>
      <c r="Y24" s="357">
        <v>110.521807</v>
      </c>
      <c r="Z24" s="326">
        <v>31.501476</v>
      </c>
      <c r="AA24" s="323">
        <v>29265.027559999999</v>
      </c>
      <c r="AB24" s="351"/>
      <c r="AC24" s="35"/>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C24" s="73">
        <v>0</v>
      </c>
      <c r="BD24" s="72">
        <v>0</v>
      </c>
      <c r="BE24" s="73">
        <v>1.4743761767022079E-12</v>
      </c>
    </row>
    <row r="25" spans="2:57" s="40" customFormat="1" ht="30" customHeight="1">
      <c r="B25" s="449"/>
      <c r="C25" s="195" t="s">
        <v>292</v>
      </c>
      <c r="D25" s="325">
        <v>179.58666900000003</v>
      </c>
      <c r="E25" s="325">
        <v>140.54003600000001</v>
      </c>
      <c r="F25" s="325">
        <v>512.70359299999996</v>
      </c>
      <c r="G25" s="325">
        <v>3.8730219999999997</v>
      </c>
      <c r="H25" s="357">
        <v>5.0788999999999994E-2</v>
      </c>
      <c r="I25" s="325">
        <v>512.16456199999993</v>
      </c>
      <c r="J25" s="325">
        <v>0</v>
      </c>
      <c r="K25" s="325">
        <v>307.82118400000002</v>
      </c>
      <c r="L25" s="325">
        <v>100.92122499999999</v>
      </c>
      <c r="M25" s="325">
        <v>55.667857999999995</v>
      </c>
      <c r="N25" s="325">
        <v>77.612487000000002</v>
      </c>
      <c r="O25" s="325">
        <v>0</v>
      </c>
      <c r="P25" s="325">
        <v>66.357288999999994</v>
      </c>
      <c r="Q25" s="325">
        <v>1957.298714</v>
      </c>
      <c r="R25" s="325">
        <v>63.964072000000002</v>
      </c>
      <c r="S25" s="325">
        <v>0</v>
      </c>
      <c r="T25" s="325">
        <v>1.09066</v>
      </c>
      <c r="U25" s="325">
        <v>4.6118009999999998</v>
      </c>
      <c r="V25" s="325">
        <v>0</v>
      </c>
      <c r="W25" s="325">
        <v>0</v>
      </c>
      <c r="X25" s="325">
        <v>222.42147800000001</v>
      </c>
      <c r="Y25" s="325">
        <v>292.08801099999999</v>
      </c>
      <c r="Z25" s="325">
        <v>377.63145800000001</v>
      </c>
      <c r="AA25" s="323">
        <v>472972.29353600001</v>
      </c>
      <c r="AB25" s="350"/>
      <c r="AC25" s="39"/>
      <c r="AD25" s="253">
        <v>0</v>
      </c>
      <c r="AE25" s="253">
        <v>0</v>
      </c>
      <c r="AF25" s="253">
        <v>-2.7533531010703882E-14</v>
      </c>
      <c r="AG25" s="253">
        <v>0</v>
      </c>
      <c r="AH25" s="253">
        <v>0</v>
      </c>
      <c r="AI25" s="253">
        <v>0</v>
      </c>
      <c r="AJ25" s="253">
        <v>0</v>
      </c>
      <c r="AK25" s="253">
        <v>0</v>
      </c>
      <c r="AL25" s="253">
        <v>-8.2156503822261584E-15</v>
      </c>
      <c r="AM25" s="253">
        <v>-3.2751579226442118E-15</v>
      </c>
      <c r="AN25" s="253">
        <v>0</v>
      </c>
      <c r="AO25" s="253">
        <v>0</v>
      </c>
      <c r="AP25" s="253">
        <v>0</v>
      </c>
      <c r="AQ25" s="253">
        <v>0</v>
      </c>
      <c r="AR25" s="253">
        <v>0</v>
      </c>
      <c r="AS25" s="253">
        <v>0</v>
      </c>
      <c r="AT25" s="253">
        <v>0</v>
      </c>
      <c r="AU25" s="253">
        <v>0</v>
      </c>
      <c r="AV25" s="253">
        <v>0</v>
      </c>
      <c r="AW25" s="253">
        <v>0</v>
      </c>
      <c r="AX25" s="253">
        <v>0</v>
      </c>
      <c r="AY25" s="253">
        <v>0</v>
      </c>
      <c r="AZ25" s="253">
        <v>0</v>
      </c>
      <c r="BA25" s="253">
        <v>0</v>
      </c>
      <c r="BC25" s="75">
        <v>0</v>
      </c>
      <c r="BD25" s="253">
        <v>0</v>
      </c>
      <c r="BE25" s="75">
        <v>-7.1622707764618099E-12</v>
      </c>
    </row>
    <row r="26" spans="2:57" s="88" customFormat="1" ht="17.100000000000001" customHeight="1">
      <c r="B26" s="316"/>
      <c r="C26" s="317" t="s">
        <v>281</v>
      </c>
      <c r="D26" s="326"/>
      <c r="E26" s="326"/>
      <c r="F26" s="326"/>
      <c r="G26" s="326"/>
      <c r="H26" s="326"/>
      <c r="I26" s="326"/>
      <c r="J26" s="326"/>
      <c r="K26" s="326"/>
      <c r="L26" s="326"/>
      <c r="M26" s="326"/>
      <c r="N26" s="326"/>
      <c r="O26" s="326"/>
      <c r="P26" s="326"/>
      <c r="Q26" s="326">
        <v>0</v>
      </c>
      <c r="R26" s="326"/>
      <c r="S26" s="326"/>
      <c r="T26" s="326"/>
      <c r="U26" s="326"/>
      <c r="V26" s="326"/>
      <c r="W26" s="326"/>
      <c r="X26" s="326"/>
      <c r="Y26" s="326">
        <v>0</v>
      </c>
      <c r="Z26" s="326"/>
      <c r="AA26" s="327">
        <v>5581.3419339999991</v>
      </c>
      <c r="AB26" s="353"/>
      <c r="AC26" s="87"/>
      <c r="AD26" s="84">
        <v>0</v>
      </c>
      <c r="AE26" s="84">
        <v>0</v>
      </c>
      <c r="AF26" s="84">
        <v>0</v>
      </c>
      <c r="AG26" s="84">
        <v>0</v>
      </c>
      <c r="AH26" s="84">
        <v>0</v>
      </c>
      <c r="AI26" s="84">
        <v>0</v>
      </c>
      <c r="AJ26" s="84">
        <v>0</v>
      </c>
      <c r="AK26" s="84">
        <v>0</v>
      </c>
      <c r="AL26" s="84">
        <v>0</v>
      </c>
      <c r="AM26" s="84">
        <v>0</v>
      </c>
      <c r="AN26" s="84">
        <v>0</v>
      </c>
      <c r="AO26" s="84">
        <v>0</v>
      </c>
      <c r="AP26" s="84">
        <v>0</v>
      </c>
      <c r="AQ26" s="84">
        <v>0</v>
      </c>
      <c r="AR26" s="84">
        <v>0</v>
      </c>
      <c r="AS26" s="84">
        <v>0</v>
      </c>
      <c r="AT26" s="84">
        <v>0</v>
      </c>
      <c r="AU26" s="84">
        <v>0</v>
      </c>
      <c r="AV26" s="84">
        <v>0</v>
      </c>
      <c r="AW26" s="84">
        <v>0</v>
      </c>
      <c r="AX26" s="84">
        <v>0</v>
      </c>
      <c r="AY26" s="84">
        <v>0</v>
      </c>
      <c r="AZ26" s="84">
        <v>0</v>
      </c>
      <c r="BA26" s="84">
        <v>0</v>
      </c>
      <c r="BC26" s="84">
        <v>0</v>
      </c>
      <c r="BD26" s="254">
        <v>0</v>
      </c>
      <c r="BE26" s="84">
        <v>-2.2737367544323206E-13</v>
      </c>
    </row>
    <row r="27" spans="2:57" s="88" customFormat="1" ht="17.100000000000001" customHeight="1">
      <c r="B27" s="318"/>
      <c r="C27" s="319" t="s">
        <v>282</v>
      </c>
      <c r="D27" s="328">
        <v>50.983497</v>
      </c>
      <c r="E27" s="328">
        <v>10.318656000000001</v>
      </c>
      <c r="F27" s="328">
        <v>3.35636</v>
      </c>
      <c r="G27" s="328"/>
      <c r="H27" s="328">
        <v>6.3860000000000002E-3</v>
      </c>
      <c r="I27" s="328">
        <v>4.7323490000000001</v>
      </c>
      <c r="J27" s="328"/>
      <c r="K27" s="328">
        <v>1.353793</v>
      </c>
      <c r="L27" s="328"/>
      <c r="M27" s="328">
        <v>1.1795E-2</v>
      </c>
      <c r="N27" s="328">
        <v>1.2031E-2</v>
      </c>
      <c r="O27" s="328"/>
      <c r="P27" s="328">
        <v>0.69712300000000005</v>
      </c>
      <c r="Q27" s="326">
        <v>71.471990000000005</v>
      </c>
      <c r="R27" s="328">
        <v>1.2923199999999999</v>
      </c>
      <c r="S27" s="328"/>
      <c r="T27" s="328"/>
      <c r="U27" s="328"/>
      <c r="V27" s="328"/>
      <c r="W27" s="328"/>
      <c r="X27" s="328">
        <v>4.5081959999999999</v>
      </c>
      <c r="Y27" s="326">
        <v>5.800516</v>
      </c>
      <c r="Z27" s="328"/>
      <c r="AA27" s="327">
        <v>7733.5400840000002</v>
      </c>
      <c r="AB27" s="354"/>
      <c r="AC27" s="87"/>
      <c r="AD27" s="84">
        <v>0</v>
      </c>
      <c r="AE27" s="84">
        <v>0</v>
      </c>
      <c r="AF27" s="84">
        <v>0</v>
      </c>
      <c r="AG27" s="84">
        <v>0</v>
      </c>
      <c r="AH27" s="84">
        <v>0</v>
      </c>
      <c r="AI27" s="84">
        <v>0</v>
      </c>
      <c r="AJ27" s="84">
        <v>0</v>
      </c>
      <c r="AK27" s="84">
        <v>0</v>
      </c>
      <c r="AL27" s="84">
        <v>0</v>
      </c>
      <c r="AM27" s="84">
        <v>0</v>
      </c>
      <c r="AN27" s="84">
        <v>0</v>
      </c>
      <c r="AO27" s="84">
        <v>0</v>
      </c>
      <c r="AP27" s="84">
        <v>0</v>
      </c>
      <c r="AQ27" s="84">
        <v>0</v>
      </c>
      <c r="AR27" s="84">
        <v>0</v>
      </c>
      <c r="AS27" s="84">
        <v>0</v>
      </c>
      <c r="AT27" s="84">
        <v>0</v>
      </c>
      <c r="AU27" s="84">
        <v>0</v>
      </c>
      <c r="AV27" s="84">
        <v>0</v>
      </c>
      <c r="AW27" s="84">
        <v>0</v>
      </c>
      <c r="AX27" s="84">
        <v>0</v>
      </c>
      <c r="AY27" s="84">
        <v>0</v>
      </c>
      <c r="AZ27" s="84">
        <v>0</v>
      </c>
      <c r="BA27" s="84">
        <v>0</v>
      </c>
      <c r="BC27" s="84">
        <v>0</v>
      </c>
      <c r="BD27" s="254">
        <v>0</v>
      </c>
      <c r="BE27" s="84">
        <v>4.7073456244106637E-13</v>
      </c>
    </row>
    <row r="28" spans="2:57" s="40" customFormat="1" ht="30" customHeight="1">
      <c r="B28" s="450"/>
      <c r="C28" s="202" t="s">
        <v>322</v>
      </c>
      <c r="D28" s="324"/>
      <c r="E28" s="324"/>
      <c r="F28" s="324"/>
      <c r="G28" s="324"/>
      <c r="H28" s="324"/>
      <c r="I28" s="324"/>
      <c r="J28" s="324"/>
      <c r="K28" s="324"/>
      <c r="L28" s="324"/>
      <c r="M28" s="324"/>
      <c r="N28" s="324"/>
      <c r="O28" s="324"/>
      <c r="P28" s="324"/>
      <c r="Q28" s="325"/>
      <c r="R28" s="324"/>
      <c r="S28" s="324"/>
      <c r="T28" s="324"/>
      <c r="U28" s="324"/>
      <c r="V28" s="324"/>
      <c r="W28" s="324"/>
      <c r="X28" s="324"/>
      <c r="Y28" s="325"/>
      <c r="Z28" s="324"/>
      <c r="AA28" s="323"/>
      <c r="AB28" s="350"/>
      <c r="AC28" s="39"/>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C28" s="77"/>
      <c r="BD28" s="77"/>
      <c r="BE28" s="77"/>
    </row>
    <row r="29" spans="2:57" s="36" customFormat="1" ht="17.100000000000001" customHeight="1">
      <c r="B29" s="444"/>
      <c r="C29" s="183" t="s">
        <v>278</v>
      </c>
      <c r="D29" s="320"/>
      <c r="E29" s="320"/>
      <c r="F29" s="320"/>
      <c r="G29" s="320"/>
      <c r="H29" s="320"/>
      <c r="I29" s="320"/>
      <c r="J29" s="320"/>
      <c r="K29" s="320"/>
      <c r="L29" s="320"/>
      <c r="M29" s="320"/>
      <c r="N29" s="320"/>
      <c r="O29" s="320"/>
      <c r="P29" s="320"/>
      <c r="Q29" s="357">
        <v>0</v>
      </c>
      <c r="R29" s="320"/>
      <c r="S29" s="320"/>
      <c r="T29" s="320"/>
      <c r="U29" s="320"/>
      <c r="V29" s="320"/>
      <c r="W29" s="320"/>
      <c r="X29" s="320"/>
      <c r="Y29" s="357">
        <v>0</v>
      </c>
      <c r="Z29" s="320"/>
      <c r="AA29" s="323">
        <v>1333.4908789999999</v>
      </c>
      <c r="AB29" s="351"/>
      <c r="AC29" s="35"/>
      <c r="AD29" s="72">
        <v>0</v>
      </c>
      <c r="AE29" s="72">
        <v>0</v>
      </c>
      <c r="AF29" s="72">
        <v>0</v>
      </c>
      <c r="AG29" s="72">
        <v>0</v>
      </c>
      <c r="AH29" s="72">
        <v>0</v>
      </c>
      <c r="AI29" s="72">
        <v>0</v>
      </c>
      <c r="AJ29" s="72">
        <v>0</v>
      </c>
      <c r="AK29" s="72">
        <v>0</v>
      </c>
      <c r="AL29" s="72">
        <v>0</v>
      </c>
      <c r="AM29" s="72">
        <v>0</v>
      </c>
      <c r="AN29" s="72">
        <v>0</v>
      </c>
      <c r="AO29" s="72">
        <v>0</v>
      </c>
      <c r="AP29" s="72">
        <v>0</v>
      </c>
      <c r="AQ29" s="72">
        <v>0</v>
      </c>
      <c r="AR29" s="72">
        <v>0</v>
      </c>
      <c r="AS29" s="72">
        <v>0</v>
      </c>
      <c r="AT29" s="72">
        <v>0</v>
      </c>
      <c r="AU29" s="72">
        <v>0</v>
      </c>
      <c r="AV29" s="72">
        <v>0</v>
      </c>
      <c r="AW29" s="72">
        <v>0</v>
      </c>
      <c r="AX29" s="72">
        <v>0</v>
      </c>
      <c r="AY29" s="72">
        <v>0</v>
      </c>
      <c r="AZ29" s="72">
        <v>0</v>
      </c>
      <c r="BA29" s="72">
        <v>0</v>
      </c>
      <c r="BC29" s="73">
        <v>0</v>
      </c>
      <c r="BD29" s="72">
        <v>0</v>
      </c>
      <c r="BE29" s="73">
        <v>0</v>
      </c>
    </row>
    <row r="30" spans="2:57" s="36" customFormat="1" ht="17.100000000000001" customHeight="1">
      <c r="B30" s="445"/>
      <c r="C30" s="198" t="s">
        <v>279</v>
      </c>
      <c r="D30" s="320"/>
      <c r="E30" s="320"/>
      <c r="F30" s="320"/>
      <c r="G30" s="320"/>
      <c r="H30" s="320"/>
      <c r="I30" s="320"/>
      <c r="J30" s="320"/>
      <c r="K30" s="320"/>
      <c r="L30" s="320"/>
      <c r="M30" s="320"/>
      <c r="N30" s="320"/>
      <c r="O30" s="320"/>
      <c r="P30" s="320"/>
      <c r="Q30" s="357">
        <v>0</v>
      </c>
      <c r="R30" s="320"/>
      <c r="S30" s="320"/>
      <c r="T30" s="320"/>
      <c r="U30" s="320"/>
      <c r="V30" s="320"/>
      <c r="W30" s="320"/>
      <c r="X30" s="320"/>
      <c r="Y30" s="357">
        <v>0</v>
      </c>
      <c r="Z30" s="320"/>
      <c r="AA30" s="323">
        <v>31.640470000000001</v>
      </c>
      <c r="AB30" s="351"/>
      <c r="AC30" s="35"/>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C30" s="73">
        <v>0</v>
      </c>
      <c r="BD30" s="72">
        <v>0</v>
      </c>
      <c r="BE30" s="73">
        <v>1.7763568394002505E-15</v>
      </c>
    </row>
    <row r="31" spans="2:57" s="36" customFormat="1" ht="17.100000000000001" customHeight="1">
      <c r="B31" s="445"/>
      <c r="C31" s="198" t="s">
        <v>280</v>
      </c>
      <c r="D31" s="320"/>
      <c r="E31" s="320"/>
      <c r="F31" s="320"/>
      <c r="G31" s="320"/>
      <c r="H31" s="320"/>
      <c r="I31" s="320"/>
      <c r="J31" s="320"/>
      <c r="K31" s="320"/>
      <c r="L31" s="320"/>
      <c r="M31" s="320"/>
      <c r="N31" s="320"/>
      <c r="O31" s="320"/>
      <c r="P31" s="320"/>
      <c r="Q31" s="357">
        <v>0</v>
      </c>
      <c r="R31" s="320"/>
      <c r="S31" s="320"/>
      <c r="T31" s="320"/>
      <c r="U31" s="320"/>
      <c r="V31" s="320"/>
      <c r="W31" s="320"/>
      <c r="X31" s="320"/>
      <c r="Y31" s="357">
        <v>0</v>
      </c>
      <c r="Z31" s="320"/>
      <c r="AA31" s="323">
        <v>1301.8504090000001</v>
      </c>
      <c r="AB31" s="351"/>
      <c r="AC31" s="35"/>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C31" s="73">
        <v>0</v>
      </c>
      <c r="BD31" s="72">
        <v>0</v>
      </c>
      <c r="BE31" s="73">
        <v>1.1368683772161603E-13</v>
      </c>
    </row>
    <row r="32" spans="2:57" s="36" customFormat="1" ht="30" customHeight="1">
      <c r="B32" s="444"/>
      <c r="C32" s="183" t="s">
        <v>283</v>
      </c>
      <c r="D32" s="320"/>
      <c r="E32" s="320"/>
      <c r="F32" s="320"/>
      <c r="G32" s="320"/>
      <c r="H32" s="320"/>
      <c r="I32" s="320"/>
      <c r="J32" s="320"/>
      <c r="K32" s="320"/>
      <c r="L32" s="320"/>
      <c r="M32" s="320"/>
      <c r="N32" s="320"/>
      <c r="O32" s="320"/>
      <c r="P32" s="320"/>
      <c r="Q32" s="357">
        <v>0</v>
      </c>
      <c r="R32" s="320"/>
      <c r="S32" s="320"/>
      <c r="T32" s="320"/>
      <c r="U32" s="320"/>
      <c r="V32" s="320"/>
      <c r="W32" s="320"/>
      <c r="X32" s="320">
        <v>1.9598359999999999</v>
      </c>
      <c r="Y32" s="357">
        <v>1.9598359999999999</v>
      </c>
      <c r="Z32" s="320">
        <v>36.390509000000002</v>
      </c>
      <c r="AA32" s="323">
        <v>1967.4676890000001</v>
      </c>
      <c r="AB32" s="351"/>
      <c r="AC32" s="35"/>
      <c r="AD32" s="72">
        <v>0</v>
      </c>
      <c r="AE32" s="72">
        <v>0</v>
      </c>
      <c r="AF32" s="72">
        <v>0</v>
      </c>
      <c r="AG32" s="72">
        <v>0</v>
      </c>
      <c r="AH32" s="72">
        <v>0</v>
      </c>
      <c r="AI32" s="72">
        <v>0</v>
      </c>
      <c r="AJ32" s="72">
        <v>0</v>
      </c>
      <c r="AK32" s="72">
        <v>0</v>
      </c>
      <c r="AL32" s="72">
        <v>0</v>
      </c>
      <c r="AM32" s="72">
        <v>0</v>
      </c>
      <c r="AN32" s="72">
        <v>0</v>
      </c>
      <c r="AO32" s="72">
        <v>0</v>
      </c>
      <c r="AP32" s="72">
        <v>0</v>
      </c>
      <c r="AQ32" s="72">
        <v>0</v>
      </c>
      <c r="AR32" s="72">
        <v>0</v>
      </c>
      <c r="AS32" s="72">
        <v>0</v>
      </c>
      <c r="AT32" s="72">
        <v>0</v>
      </c>
      <c r="AU32" s="72">
        <v>0</v>
      </c>
      <c r="AV32" s="72">
        <v>0</v>
      </c>
      <c r="AW32" s="72">
        <v>0</v>
      </c>
      <c r="AX32" s="72">
        <v>0</v>
      </c>
      <c r="AY32" s="72">
        <v>0</v>
      </c>
      <c r="AZ32" s="72">
        <v>0</v>
      </c>
      <c r="BA32" s="72">
        <v>0</v>
      </c>
      <c r="BC32" s="73">
        <v>0</v>
      </c>
      <c r="BD32" s="72">
        <v>0</v>
      </c>
      <c r="BE32" s="73">
        <v>8.5265128291212022E-14</v>
      </c>
    </row>
    <row r="33" spans="2:57" s="36" customFormat="1" ht="17.100000000000001" customHeight="1">
      <c r="B33" s="444"/>
      <c r="C33" s="198" t="s">
        <v>279</v>
      </c>
      <c r="D33" s="320"/>
      <c r="E33" s="320"/>
      <c r="F33" s="320"/>
      <c r="G33" s="320"/>
      <c r="H33" s="320"/>
      <c r="I33" s="320"/>
      <c r="J33" s="320"/>
      <c r="K33" s="320"/>
      <c r="L33" s="320"/>
      <c r="M33" s="320"/>
      <c r="N33" s="320"/>
      <c r="O33" s="320"/>
      <c r="P33" s="320"/>
      <c r="Q33" s="357">
        <v>0</v>
      </c>
      <c r="R33" s="320"/>
      <c r="S33" s="320"/>
      <c r="T33" s="320"/>
      <c r="U33" s="320"/>
      <c r="V33" s="320"/>
      <c r="W33" s="320"/>
      <c r="X33" s="320"/>
      <c r="Y33" s="357">
        <v>0</v>
      </c>
      <c r="Z33" s="320"/>
      <c r="AA33" s="323">
        <v>753.64489600000002</v>
      </c>
      <c r="AB33" s="351"/>
      <c r="AC33" s="35"/>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C33" s="73">
        <v>0</v>
      </c>
      <c r="BD33" s="72">
        <v>0</v>
      </c>
      <c r="BE33" s="73">
        <v>-1.4210854715202004E-14</v>
      </c>
    </row>
    <row r="34" spans="2:57" s="36" customFormat="1" ht="17.100000000000001" customHeight="1">
      <c r="B34" s="444"/>
      <c r="C34" s="198" t="s">
        <v>280</v>
      </c>
      <c r="D34" s="320"/>
      <c r="E34" s="320"/>
      <c r="F34" s="320"/>
      <c r="G34" s="320"/>
      <c r="H34" s="320"/>
      <c r="I34" s="320"/>
      <c r="J34" s="320"/>
      <c r="K34" s="320"/>
      <c r="L34" s="320"/>
      <c r="M34" s="320"/>
      <c r="N34" s="320"/>
      <c r="O34" s="320"/>
      <c r="P34" s="320"/>
      <c r="Q34" s="357">
        <v>0</v>
      </c>
      <c r="R34" s="320"/>
      <c r="S34" s="320"/>
      <c r="T34" s="320"/>
      <c r="U34" s="320"/>
      <c r="V34" s="320"/>
      <c r="W34" s="320"/>
      <c r="X34" s="320">
        <v>1.9598359999999999</v>
      </c>
      <c r="Y34" s="357">
        <v>1.9598359999999999</v>
      </c>
      <c r="Z34" s="320">
        <v>36.390509000000002</v>
      </c>
      <c r="AA34" s="323">
        <v>1213.822793</v>
      </c>
      <c r="AB34" s="351"/>
      <c r="AC34" s="35"/>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C34" s="73">
        <v>0</v>
      </c>
      <c r="BD34" s="72">
        <v>0</v>
      </c>
      <c r="BE34" s="73">
        <v>0</v>
      </c>
    </row>
    <row r="35" spans="2:57" s="40" customFormat="1" ht="30" customHeight="1">
      <c r="B35" s="446"/>
      <c r="C35" s="447" t="s">
        <v>285</v>
      </c>
      <c r="D35" s="324"/>
      <c r="E35" s="324"/>
      <c r="F35" s="324"/>
      <c r="G35" s="324"/>
      <c r="H35" s="324"/>
      <c r="I35" s="324"/>
      <c r="J35" s="324"/>
      <c r="K35" s="324"/>
      <c r="L35" s="324"/>
      <c r="M35" s="324"/>
      <c r="N35" s="324"/>
      <c r="O35" s="324"/>
      <c r="P35" s="324"/>
      <c r="Q35" s="325">
        <v>0</v>
      </c>
      <c r="R35" s="324"/>
      <c r="S35" s="324"/>
      <c r="T35" s="324"/>
      <c r="U35" s="324"/>
      <c r="V35" s="324"/>
      <c r="W35" s="324"/>
      <c r="X35" s="324"/>
      <c r="Y35" s="325">
        <v>0</v>
      </c>
      <c r="Z35" s="324">
        <v>36.384765000000002</v>
      </c>
      <c r="AA35" s="323">
        <v>531.68807500000003</v>
      </c>
      <c r="AB35" s="352"/>
      <c r="AC35" s="39"/>
      <c r="AD35" s="253">
        <v>0</v>
      </c>
      <c r="AE35" s="253">
        <v>0</v>
      </c>
      <c r="AF35" s="253">
        <v>0</v>
      </c>
      <c r="AG35" s="253">
        <v>0</v>
      </c>
      <c r="AH35" s="253">
        <v>0</v>
      </c>
      <c r="AI35" s="253">
        <v>0</v>
      </c>
      <c r="AJ35" s="253">
        <v>0</v>
      </c>
      <c r="AK35" s="253">
        <v>0</v>
      </c>
      <c r="AL35" s="253">
        <v>0</v>
      </c>
      <c r="AM35" s="253">
        <v>0</v>
      </c>
      <c r="AN35" s="253">
        <v>0</v>
      </c>
      <c r="AO35" s="253">
        <v>0</v>
      </c>
      <c r="AP35" s="253">
        <v>0</v>
      </c>
      <c r="AQ35" s="253">
        <v>0</v>
      </c>
      <c r="AR35" s="253">
        <v>0</v>
      </c>
      <c r="AS35" s="253">
        <v>0</v>
      </c>
      <c r="AT35" s="253">
        <v>0</v>
      </c>
      <c r="AU35" s="253">
        <v>0</v>
      </c>
      <c r="AV35" s="253">
        <v>0</v>
      </c>
      <c r="AW35" s="253">
        <v>0</v>
      </c>
      <c r="AX35" s="253">
        <v>0</v>
      </c>
      <c r="AY35" s="253">
        <v>0</v>
      </c>
      <c r="AZ35" s="253">
        <v>0</v>
      </c>
      <c r="BA35" s="253">
        <v>9.9999988378840499E-7</v>
      </c>
      <c r="BC35" s="75">
        <v>0</v>
      </c>
      <c r="BD35" s="253">
        <v>0</v>
      </c>
      <c r="BE35" s="75">
        <v>0</v>
      </c>
    </row>
    <row r="36" spans="2:57" s="36" customFormat="1" ht="17.100000000000001" customHeight="1">
      <c r="B36" s="445"/>
      <c r="C36" s="198" t="s">
        <v>286</v>
      </c>
      <c r="D36" s="320"/>
      <c r="E36" s="320"/>
      <c r="F36" s="320"/>
      <c r="G36" s="320"/>
      <c r="H36" s="320"/>
      <c r="I36" s="320"/>
      <c r="J36" s="320"/>
      <c r="K36" s="320"/>
      <c r="L36" s="320"/>
      <c r="M36" s="320"/>
      <c r="N36" s="320"/>
      <c r="O36" s="320"/>
      <c r="P36" s="320"/>
      <c r="Q36" s="357">
        <v>0</v>
      </c>
      <c r="R36" s="320"/>
      <c r="S36" s="320"/>
      <c r="T36" s="320"/>
      <c r="U36" s="320"/>
      <c r="V36" s="320"/>
      <c r="W36" s="320"/>
      <c r="X36" s="320">
        <v>1.9598359999999999</v>
      </c>
      <c r="Y36" s="357">
        <v>1.9598359999999999</v>
      </c>
      <c r="Z36" s="320">
        <v>5.744E-3</v>
      </c>
      <c r="AA36" s="323">
        <v>1435.7796130000002</v>
      </c>
      <c r="AB36" s="351"/>
      <c r="AC36" s="35"/>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C36" s="73">
        <v>0</v>
      </c>
      <c r="BD36" s="72">
        <v>0</v>
      </c>
      <c r="BE36" s="73">
        <v>1.0943936729068682E-13</v>
      </c>
    </row>
    <row r="37" spans="2:57" s="36" customFormat="1" ht="17.100000000000001" customHeight="1">
      <c r="B37" s="445"/>
      <c r="C37" s="198" t="s">
        <v>287</v>
      </c>
      <c r="D37" s="320"/>
      <c r="E37" s="320"/>
      <c r="F37" s="320"/>
      <c r="G37" s="320"/>
      <c r="H37" s="320"/>
      <c r="I37" s="320"/>
      <c r="J37" s="320"/>
      <c r="K37" s="320"/>
      <c r="L37" s="320"/>
      <c r="M37" s="320"/>
      <c r="N37" s="320"/>
      <c r="O37" s="320"/>
      <c r="P37" s="320"/>
      <c r="Q37" s="357">
        <v>0</v>
      </c>
      <c r="R37" s="320"/>
      <c r="S37" s="320"/>
      <c r="T37" s="320"/>
      <c r="U37" s="320"/>
      <c r="V37" s="320"/>
      <c r="W37" s="320"/>
      <c r="X37" s="320"/>
      <c r="Y37" s="357">
        <v>0</v>
      </c>
      <c r="Z37" s="320"/>
      <c r="AA37" s="323">
        <v>0</v>
      </c>
      <c r="AB37" s="351"/>
      <c r="AC37" s="35"/>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C37" s="73">
        <v>0</v>
      </c>
      <c r="BD37" s="72">
        <v>0</v>
      </c>
      <c r="BE37" s="73">
        <v>0</v>
      </c>
    </row>
    <row r="38" spans="2:57" s="36" customFormat="1" ht="17.100000000000001" customHeight="1">
      <c r="B38" s="445"/>
      <c r="C38" s="198" t="s">
        <v>288</v>
      </c>
      <c r="D38" s="320"/>
      <c r="E38" s="320"/>
      <c r="F38" s="320"/>
      <c r="G38" s="320"/>
      <c r="H38" s="320"/>
      <c r="I38" s="320"/>
      <c r="J38" s="320"/>
      <c r="K38" s="320"/>
      <c r="L38" s="320"/>
      <c r="M38" s="320"/>
      <c r="N38" s="320"/>
      <c r="O38" s="320"/>
      <c r="P38" s="320"/>
      <c r="Q38" s="357">
        <v>0</v>
      </c>
      <c r="R38" s="320"/>
      <c r="S38" s="320"/>
      <c r="T38" s="320"/>
      <c r="U38" s="320"/>
      <c r="V38" s="320"/>
      <c r="W38" s="320"/>
      <c r="X38" s="320"/>
      <c r="Y38" s="357">
        <v>0</v>
      </c>
      <c r="Z38" s="320"/>
      <c r="AA38" s="323">
        <v>0</v>
      </c>
      <c r="AB38" s="351"/>
      <c r="AC38" s="35"/>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C38" s="73">
        <v>0</v>
      </c>
      <c r="BD38" s="72">
        <v>0</v>
      </c>
      <c r="BE38" s="73">
        <v>0</v>
      </c>
    </row>
    <row r="39" spans="2:57" s="36" customFormat="1" ht="17.100000000000001" customHeight="1">
      <c r="B39" s="445"/>
      <c r="C39" s="451" t="s">
        <v>290</v>
      </c>
      <c r="D39" s="320"/>
      <c r="E39" s="320"/>
      <c r="F39" s="320"/>
      <c r="G39" s="320"/>
      <c r="H39" s="320"/>
      <c r="I39" s="320"/>
      <c r="J39" s="320"/>
      <c r="K39" s="320"/>
      <c r="L39" s="320"/>
      <c r="M39" s="320"/>
      <c r="N39" s="320"/>
      <c r="O39" s="320"/>
      <c r="P39" s="320"/>
      <c r="Q39" s="357">
        <v>0</v>
      </c>
      <c r="R39" s="320"/>
      <c r="S39" s="320"/>
      <c r="T39" s="320"/>
      <c r="U39" s="320"/>
      <c r="V39" s="320"/>
      <c r="W39" s="320"/>
      <c r="X39" s="320"/>
      <c r="Y39" s="357">
        <v>0</v>
      </c>
      <c r="Z39" s="320"/>
      <c r="AA39" s="323">
        <v>0</v>
      </c>
      <c r="AB39" s="351"/>
      <c r="AC39" s="35"/>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C39" s="73">
        <v>0</v>
      </c>
      <c r="BD39" s="72">
        <v>0</v>
      </c>
      <c r="BE39" s="73">
        <v>0</v>
      </c>
    </row>
    <row r="40" spans="2:57" s="36" customFormat="1" ht="17.100000000000001" customHeight="1">
      <c r="B40" s="445"/>
      <c r="C40" s="448" t="s">
        <v>289</v>
      </c>
      <c r="D40" s="320"/>
      <c r="E40" s="320"/>
      <c r="F40" s="320"/>
      <c r="G40" s="320"/>
      <c r="H40" s="320"/>
      <c r="I40" s="320"/>
      <c r="J40" s="320"/>
      <c r="K40" s="320"/>
      <c r="L40" s="320"/>
      <c r="M40" s="320"/>
      <c r="N40" s="320"/>
      <c r="O40" s="320"/>
      <c r="P40" s="320"/>
      <c r="Q40" s="357">
        <v>0</v>
      </c>
      <c r="R40" s="320"/>
      <c r="S40" s="320"/>
      <c r="T40" s="320"/>
      <c r="U40" s="320"/>
      <c r="V40" s="320"/>
      <c r="W40" s="320"/>
      <c r="X40" s="320"/>
      <c r="Y40" s="357">
        <v>0</v>
      </c>
      <c r="Z40" s="320"/>
      <c r="AA40" s="323">
        <v>0</v>
      </c>
      <c r="AB40" s="351"/>
      <c r="AC40" s="35"/>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C40" s="73"/>
      <c r="BD40" s="72"/>
      <c r="BE40" s="73">
        <v>0</v>
      </c>
    </row>
    <row r="41" spans="2:57" s="40" customFormat="1" ht="24.95" customHeight="1">
      <c r="B41" s="446"/>
      <c r="C41" s="195" t="s">
        <v>291</v>
      </c>
      <c r="D41" s="324"/>
      <c r="E41" s="324"/>
      <c r="F41" s="324"/>
      <c r="G41" s="324"/>
      <c r="H41" s="324"/>
      <c r="I41" s="324"/>
      <c r="J41" s="324"/>
      <c r="K41" s="324"/>
      <c r="L41" s="324"/>
      <c r="M41" s="324"/>
      <c r="N41" s="324"/>
      <c r="O41" s="324"/>
      <c r="P41" s="324"/>
      <c r="Q41" s="325">
        <v>0</v>
      </c>
      <c r="R41" s="324"/>
      <c r="S41" s="324"/>
      <c r="T41" s="324"/>
      <c r="U41" s="324"/>
      <c r="V41" s="324"/>
      <c r="W41" s="324"/>
      <c r="X41" s="324">
        <v>4.229069</v>
      </c>
      <c r="Y41" s="325">
        <v>4.229069</v>
      </c>
      <c r="Z41" s="324"/>
      <c r="AA41" s="323">
        <v>17960.142304000001</v>
      </c>
      <c r="AB41" s="352"/>
      <c r="AC41" s="39"/>
      <c r="AD41" s="253">
        <v>0</v>
      </c>
      <c r="AE41" s="253">
        <v>0</v>
      </c>
      <c r="AF41" s="253">
        <v>0</v>
      </c>
      <c r="AG41" s="253">
        <v>0</v>
      </c>
      <c r="AH41" s="253">
        <v>0</v>
      </c>
      <c r="AI41" s="253">
        <v>0</v>
      </c>
      <c r="AJ41" s="253">
        <v>0</v>
      </c>
      <c r="AK41" s="253">
        <v>0</v>
      </c>
      <c r="AL41" s="253">
        <v>0</v>
      </c>
      <c r="AM41" s="253">
        <v>0</v>
      </c>
      <c r="AN41" s="253">
        <v>0</v>
      </c>
      <c r="AO41" s="253">
        <v>0</v>
      </c>
      <c r="AP41" s="253">
        <v>0</v>
      </c>
      <c r="AQ41" s="253">
        <v>0</v>
      </c>
      <c r="AR41" s="253">
        <v>0</v>
      </c>
      <c r="AS41" s="253">
        <v>0</v>
      </c>
      <c r="AT41" s="253">
        <v>0</v>
      </c>
      <c r="AU41" s="253">
        <v>0</v>
      </c>
      <c r="AV41" s="253">
        <v>0</v>
      </c>
      <c r="AW41" s="253">
        <v>0</v>
      </c>
      <c r="AX41" s="253">
        <v>0</v>
      </c>
      <c r="AY41" s="253">
        <v>0</v>
      </c>
      <c r="AZ41" s="253">
        <v>0</v>
      </c>
      <c r="BA41" s="253">
        <v>0</v>
      </c>
      <c r="BC41" s="75">
        <v>0</v>
      </c>
      <c r="BD41" s="253">
        <v>0</v>
      </c>
      <c r="BE41" s="75">
        <v>1.1182166304024577E-12</v>
      </c>
    </row>
    <row r="42" spans="2:57" s="88" customFormat="1" ht="17.100000000000001" customHeight="1">
      <c r="B42" s="316"/>
      <c r="C42" s="198" t="s">
        <v>279</v>
      </c>
      <c r="D42" s="326"/>
      <c r="E42" s="326"/>
      <c r="F42" s="326"/>
      <c r="G42" s="326"/>
      <c r="H42" s="326"/>
      <c r="I42" s="326"/>
      <c r="J42" s="326"/>
      <c r="K42" s="326"/>
      <c r="L42" s="326"/>
      <c r="M42" s="326"/>
      <c r="N42" s="326"/>
      <c r="O42" s="326"/>
      <c r="P42" s="326"/>
      <c r="Q42" s="326">
        <v>0</v>
      </c>
      <c r="R42" s="326"/>
      <c r="S42" s="326"/>
      <c r="T42" s="326"/>
      <c r="U42" s="326"/>
      <c r="V42" s="326"/>
      <c r="W42" s="326"/>
      <c r="X42" s="326"/>
      <c r="Y42" s="326">
        <v>0</v>
      </c>
      <c r="Z42" s="326"/>
      <c r="AA42" s="323">
        <v>7560.8060599999999</v>
      </c>
      <c r="AB42" s="354"/>
      <c r="AC42" s="87"/>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C42" s="73">
        <v>0</v>
      </c>
      <c r="BD42" s="72">
        <v>0</v>
      </c>
      <c r="BE42" s="73">
        <v>1.7053025658242404E-13</v>
      </c>
    </row>
    <row r="43" spans="2:57" s="36" customFormat="1" ht="17.100000000000001" customHeight="1">
      <c r="B43" s="445"/>
      <c r="C43" s="198" t="s">
        <v>280</v>
      </c>
      <c r="D43" s="320"/>
      <c r="E43" s="320"/>
      <c r="F43" s="320"/>
      <c r="G43" s="320"/>
      <c r="H43" s="320"/>
      <c r="I43" s="320"/>
      <c r="J43" s="320"/>
      <c r="K43" s="320"/>
      <c r="L43" s="320"/>
      <c r="M43" s="320"/>
      <c r="N43" s="320"/>
      <c r="O43" s="320"/>
      <c r="P43" s="320"/>
      <c r="Q43" s="357">
        <v>0</v>
      </c>
      <c r="R43" s="320"/>
      <c r="S43" s="320"/>
      <c r="T43" s="320"/>
      <c r="U43" s="320"/>
      <c r="V43" s="320"/>
      <c r="W43" s="320"/>
      <c r="X43" s="320">
        <v>4.229069</v>
      </c>
      <c r="Y43" s="357">
        <v>4.229069</v>
      </c>
      <c r="Z43" s="320"/>
      <c r="AA43" s="323">
        <v>10399.336244</v>
      </c>
      <c r="AB43" s="351"/>
      <c r="AC43" s="35"/>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C43" s="73">
        <v>0</v>
      </c>
      <c r="BD43" s="72">
        <v>0</v>
      </c>
      <c r="BE43" s="73">
        <v>6.6613381477509392E-14</v>
      </c>
    </row>
    <row r="44" spans="2:57" s="40" customFormat="1" ht="30" customHeight="1">
      <c r="B44" s="449"/>
      <c r="C44" s="195" t="s">
        <v>292</v>
      </c>
      <c r="D44" s="325">
        <v>0</v>
      </c>
      <c r="E44" s="325">
        <v>0</v>
      </c>
      <c r="F44" s="325">
        <v>0</v>
      </c>
      <c r="G44" s="325">
        <v>0</v>
      </c>
      <c r="H44" s="325">
        <v>0</v>
      </c>
      <c r="I44" s="325">
        <v>0</v>
      </c>
      <c r="J44" s="325">
        <v>0</v>
      </c>
      <c r="K44" s="325">
        <v>0</v>
      </c>
      <c r="L44" s="325">
        <v>0</v>
      </c>
      <c r="M44" s="325">
        <v>0</v>
      </c>
      <c r="N44" s="325">
        <v>0</v>
      </c>
      <c r="O44" s="325">
        <v>0</v>
      </c>
      <c r="P44" s="325">
        <v>0</v>
      </c>
      <c r="Q44" s="325">
        <v>0</v>
      </c>
      <c r="R44" s="325">
        <v>0</v>
      </c>
      <c r="S44" s="325">
        <v>0</v>
      </c>
      <c r="T44" s="325">
        <v>0</v>
      </c>
      <c r="U44" s="325">
        <v>0</v>
      </c>
      <c r="V44" s="325">
        <v>0</v>
      </c>
      <c r="W44" s="325">
        <v>0</v>
      </c>
      <c r="X44" s="325">
        <v>6.1889050000000001</v>
      </c>
      <c r="Y44" s="325">
        <v>6.1889050000000001</v>
      </c>
      <c r="Z44" s="325">
        <v>36.390509000000002</v>
      </c>
      <c r="AA44" s="323">
        <v>21261.100871999999</v>
      </c>
      <c r="AB44" s="350"/>
      <c r="AC44" s="39"/>
      <c r="AD44" s="253">
        <v>0</v>
      </c>
      <c r="AE44" s="253">
        <v>0</v>
      </c>
      <c r="AF44" s="253">
        <v>0</v>
      </c>
      <c r="AG44" s="253">
        <v>0</v>
      </c>
      <c r="AH44" s="253">
        <v>0</v>
      </c>
      <c r="AI44" s="253">
        <v>0</v>
      </c>
      <c r="AJ44" s="253">
        <v>0</v>
      </c>
      <c r="AK44" s="253">
        <v>0</v>
      </c>
      <c r="AL44" s="253">
        <v>0</v>
      </c>
      <c r="AM44" s="253">
        <v>0</v>
      </c>
      <c r="AN44" s="253">
        <v>0</v>
      </c>
      <c r="AO44" s="253">
        <v>0</v>
      </c>
      <c r="AP44" s="253">
        <v>0</v>
      </c>
      <c r="AQ44" s="253">
        <v>0</v>
      </c>
      <c r="AR44" s="253">
        <v>0</v>
      </c>
      <c r="AS44" s="253">
        <v>0</v>
      </c>
      <c r="AT44" s="253">
        <v>0</v>
      </c>
      <c r="AU44" s="253">
        <v>0</v>
      </c>
      <c r="AV44" s="253">
        <v>0</v>
      </c>
      <c r="AW44" s="253">
        <v>0</v>
      </c>
      <c r="AX44" s="253">
        <v>0</v>
      </c>
      <c r="AY44" s="253">
        <v>0</v>
      </c>
      <c r="AZ44" s="253">
        <v>0</v>
      </c>
      <c r="BA44" s="253">
        <v>0</v>
      </c>
      <c r="BC44" s="75">
        <v>0</v>
      </c>
      <c r="BD44" s="253">
        <v>0</v>
      </c>
      <c r="BE44" s="75">
        <v>7.2475359047530219E-13</v>
      </c>
    </row>
    <row r="45" spans="2:57" s="88" customFormat="1" ht="17.100000000000001" customHeight="1">
      <c r="B45" s="316"/>
      <c r="C45" s="317" t="s">
        <v>281</v>
      </c>
      <c r="D45" s="326"/>
      <c r="E45" s="326"/>
      <c r="F45" s="326"/>
      <c r="G45" s="326"/>
      <c r="H45" s="326"/>
      <c r="I45" s="326"/>
      <c r="J45" s="326"/>
      <c r="K45" s="326"/>
      <c r="L45" s="326"/>
      <c r="M45" s="326"/>
      <c r="N45" s="326"/>
      <c r="O45" s="326"/>
      <c r="P45" s="326"/>
      <c r="Q45" s="326">
        <v>0</v>
      </c>
      <c r="R45" s="326"/>
      <c r="S45" s="326"/>
      <c r="T45" s="326"/>
      <c r="U45" s="326"/>
      <c r="V45" s="326"/>
      <c r="W45" s="326"/>
      <c r="X45" s="326"/>
      <c r="Y45" s="326">
        <v>0</v>
      </c>
      <c r="Z45" s="326"/>
      <c r="AA45" s="327">
        <v>5461.1205380000001</v>
      </c>
      <c r="AB45" s="353"/>
      <c r="AC45" s="87"/>
      <c r="AD45" s="84">
        <v>0</v>
      </c>
      <c r="AE45" s="84">
        <v>0</v>
      </c>
      <c r="AF45" s="84">
        <v>0</v>
      </c>
      <c r="AG45" s="84">
        <v>0</v>
      </c>
      <c r="AH45" s="84">
        <v>0</v>
      </c>
      <c r="AI45" s="84">
        <v>0</v>
      </c>
      <c r="AJ45" s="84">
        <v>0</v>
      </c>
      <c r="AK45" s="84">
        <v>0</v>
      </c>
      <c r="AL45" s="84">
        <v>0</v>
      </c>
      <c r="AM45" s="84">
        <v>0</v>
      </c>
      <c r="AN45" s="84">
        <v>0</v>
      </c>
      <c r="AO45" s="84">
        <v>0</v>
      </c>
      <c r="AP45" s="84">
        <v>0</v>
      </c>
      <c r="AQ45" s="84">
        <v>0</v>
      </c>
      <c r="AR45" s="84">
        <v>0</v>
      </c>
      <c r="AS45" s="84">
        <v>0</v>
      </c>
      <c r="AT45" s="84">
        <v>0</v>
      </c>
      <c r="AU45" s="84">
        <v>0</v>
      </c>
      <c r="AV45" s="84">
        <v>0</v>
      </c>
      <c r="AW45" s="84">
        <v>0</v>
      </c>
      <c r="AX45" s="84">
        <v>0</v>
      </c>
      <c r="AY45" s="84">
        <v>0</v>
      </c>
      <c r="AZ45" s="84">
        <v>0</v>
      </c>
      <c r="BA45" s="84">
        <v>0</v>
      </c>
      <c r="BC45" s="84">
        <v>0</v>
      </c>
      <c r="BD45" s="254">
        <v>0</v>
      </c>
      <c r="BE45" s="84">
        <v>3.4106051316484809E-13</v>
      </c>
    </row>
    <row r="46" spans="2:57" s="88" customFormat="1" ht="17.100000000000001" customHeight="1">
      <c r="B46" s="318"/>
      <c r="C46" s="319" t="s">
        <v>282</v>
      </c>
      <c r="D46" s="328"/>
      <c r="E46" s="328"/>
      <c r="F46" s="328"/>
      <c r="G46" s="328"/>
      <c r="H46" s="328"/>
      <c r="I46" s="328"/>
      <c r="J46" s="328"/>
      <c r="K46" s="328"/>
      <c r="L46" s="328"/>
      <c r="M46" s="328"/>
      <c r="N46" s="328"/>
      <c r="O46" s="328"/>
      <c r="P46" s="328"/>
      <c r="Q46" s="326">
        <v>0</v>
      </c>
      <c r="R46" s="328"/>
      <c r="S46" s="328"/>
      <c r="T46" s="328"/>
      <c r="U46" s="328"/>
      <c r="V46" s="328"/>
      <c r="W46" s="328"/>
      <c r="X46" s="328"/>
      <c r="Y46" s="326">
        <v>0</v>
      </c>
      <c r="Z46" s="328"/>
      <c r="AA46" s="327">
        <v>5297.4607349999997</v>
      </c>
      <c r="AB46" s="354"/>
      <c r="AC46" s="87"/>
      <c r="AD46" s="84">
        <v>0</v>
      </c>
      <c r="AE46" s="84">
        <v>0</v>
      </c>
      <c r="AF46" s="84">
        <v>0</v>
      </c>
      <c r="AG46" s="84">
        <v>0</v>
      </c>
      <c r="AH46" s="84">
        <v>0</v>
      </c>
      <c r="AI46" s="84">
        <v>0</v>
      </c>
      <c r="AJ46" s="84">
        <v>0</v>
      </c>
      <c r="AK46" s="84">
        <v>0</v>
      </c>
      <c r="AL46" s="84">
        <v>0</v>
      </c>
      <c r="AM46" s="84">
        <v>0</v>
      </c>
      <c r="AN46" s="84">
        <v>0</v>
      </c>
      <c r="AO46" s="84">
        <v>0</v>
      </c>
      <c r="AP46" s="84">
        <v>0</v>
      </c>
      <c r="AQ46" s="84">
        <v>0</v>
      </c>
      <c r="AR46" s="84">
        <v>0</v>
      </c>
      <c r="AS46" s="84">
        <v>0</v>
      </c>
      <c r="AT46" s="84">
        <v>0</v>
      </c>
      <c r="AU46" s="84">
        <v>0</v>
      </c>
      <c r="AV46" s="84">
        <v>0</v>
      </c>
      <c r="AW46" s="84">
        <v>0</v>
      </c>
      <c r="AX46" s="84">
        <v>0</v>
      </c>
      <c r="AY46" s="84">
        <v>0</v>
      </c>
      <c r="AZ46" s="84">
        <v>0</v>
      </c>
      <c r="BA46" s="84">
        <v>0</v>
      </c>
      <c r="BC46" s="84">
        <v>0</v>
      </c>
      <c r="BD46" s="254">
        <v>0</v>
      </c>
      <c r="BE46" s="84">
        <v>-2.2737367544323206E-13</v>
      </c>
    </row>
    <row r="47" spans="2:57" s="88" customFormat="1" ht="17.100000000000001" customHeight="1">
      <c r="B47" s="318"/>
      <c r="C47" s="319" t="s">
        <v>323</v>
      </c>
      <c r="D47" s="330"/>
      <c r="E47" s="330"/>
      <c r="F47" s="330"/>
      <c r="G47" s="330"/>
      <c r="H47" s="330"/>
      <c r="I47" s="330"/>
      <c r="J47" s="330"/>
      <c r="K47" s="330"/>
      <c r="L47" s="330"/>
      <c r="M47" s="330"/>
      <c r="N47" s="330"/>
      <c r="O47" s="330"/>
      <c r="P47" s="330"/>
      <c r="Q47" s="462">
        <v>0</v>
      </c>
      <c r="R47" s="330"/>
      <c r="S47" s="330"/>
      <c r="T47" s="330"/>
      <c r="U47" s="330"/>
      <c r="V47" s="330"/>
      <c r="W47" s="330"/>
      <c r="X47" s="330"/>
      <c r="Y47" s="462">
        <v>1.96</v>
      </c>
      <c r="Z47" s="462"/>
      <c r="AA47" s="458">
        <v>18658.96</v>
      </c>
      <c r="AB47" s="455"/>
      <c r="AC47" s="87"/>
      <c r="AD47" s="252"/>
      <c r="AE47" s="252"/>
      <c r="AF47" s="252"/>
      <c r="AG47" s="252"/>
      <c r="AH47" s="252"/>
      <c r="AI47" s="252"/>
      <c r="AJ47" s="252"/>
      <c r="AK47" s="252"/>
      <c r="AL47" s="252"/>
      <c r="AM47" s="252"/>
      <c r="AN47" s="252"/>
      <c r="AO47" s="252"/>
      <c r="AP47" s="252"/>
      <c r="AQ47" s="84">
        <v>0</v>
      </c>
      <c r="AR47" s="252"/>
      <c r="AS47" s="252"/>
      <c r="AT47" s="252"/>
      <c r="AU47" s="252"/>
      <c r="AV47" s="252"/>
      <c r="AW47" s="252"/>
      <c r="AX47" s="252"/>
      <c r="AY47" s="84">
        <v>0</v>
      </c>
      <c r="AZ47" s="84">
        <v>0</v>
      </c>
      <c r="BA47" s="84">
        <v>0</v>
      </c>
      <c r="BC47" s="252"/>
      <c r="BD47" s="252"/>
      <c r="BE47" s="84">
        <v>-8.730793865652231E-13</v>
      </c>
    </row>
    <row r="48" spans="2:57" s="36" customFormat="1" ht="24.95" customHeight="1">
      <c r="B48" s="444"/>
      <c r="C48" s="452" t="s">
        <v>301</v>
      </c>
      <c r="D48" s="320"/>
      <c r="E48" s="320"/>
      <c r="F48" s="320"/>
      <c r="G48" s="320"/>
      <c r="H48" s="320"/>
      <c r="I48" s="320"/>
      <c r="J48" s="320"/>
      <c r="K48" s="320"/>
      <c r="L48" s="320"/>
      <c r="M48" s="320"/>
      <c r="N48" s="320"/>
      <c r="O48" s="320"/>
      <c r="P48" s="320"/>
      <c r="Q48" s="357"/>
      <c r="R48" s="320"/>
      <c r="S48" s="320"/>
      <c r="T48" s="320"/>
      <c r="U48" s="320"/>
      <c r="V48" s="320"/>
      <c r="W48" s="320"/>
      <c r="X48" s="320"/>
      <c r="Y48" s="357"/>
      <c r="Z48" s="320"/>
      <c r="AA48" s="338"/>
      <c r="AB48" s="355"/>
      <c r="AC48" s="35"/>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C48" s="78"/>
      <c r="BD48" s="78"/>
      <c r="BE48" s="78"/>
    </row>
    <row r="49" spans="2:57" s="36" customFormat="1" ht="17.100000000000001" customHeight="1">
      <c r="B49" s="445"/>
      <c r="C49" s="198" t="s">
        <v>298</v>
      </c>
      <c r="D49" s="320"/>
      <c r="E49" s="320"/>
      <c r="F49" s="320"/>
      <c r="G49" s="320"/>
      <c r="H49" s="320"/>
      <c r="I49" s="320"/>
      <c r="J49" s="320"/>
      <c r="K49" s="320"/>
      <c r="L49" s="320"/>
      <c r="M49" s="320"/>
      <c r="N49" s="320"/>
      <c r="O49" s="320"/>
      <c r="P49" s="320"/>
      <c r="Q49" s="357">
        <v>0</v>
      </c>
      <c r="R49" s="320"/>
      <c r="S49" s="320"/>
      <c r="T49" s="320"/>
      <c r="U49" s="320"/>
      <c r="V49" s="320"/>
      <c r="W49" s="320"/>
      <c r="X49" s="320">
        <v>6.1889050000000001</v>
      </c>
      <c r="Y49" s="357">
        <v>6.1889050000000001</v>
      </c>
      <c r="Z49" s="320">
        <v>36.390509000000002</v>
      </c>
      <c r="AA49" s="338">
        <v>512.81829299999993</v>
      </c>
      <c r="AB49" s="355"/>
      <c r="AC49" s="35"/>
      <c r="AD49" s="72">
        <v>0</v>
      </c>
      <c r="AE49" s="72">
        <v>0</v>
      </c>
      <c r="AF49" s="72">
        <v>0</v>
      </c>
      <c r="AG49" s="72">
        <v>0</v>
      </c>
      <c r="AH49" s="72">
        <v>0</v>
      </c>
      <c r="AI49" s="72">
        <v>0</v>
      </c>
      <c r="AJ49" s="72">
        <v>0</v>
      </c>
      <c r="AK49" s="72">
        <v>0</v>
      </c>
      <c r="AL49" s="72">
        <v>0</v>
      </c>
      <c r="AM49" s="72">
        <v>0</v>
      </c>
      <c r="AN49" s="72">
        <v>0</v>
      </c>
      <c r="AO49" s="72">
        <v>0</v>
      </c>
      <c r="AP49" s="72">
        <v>0</v>
      </c>
      <c r="AQ49" s="72">
        <v>0</v>
      </c>
      <c r="AR49" s="72">
        <v>0</v>
      </c>
      <c r="AS49" s="72">
        <v>0</v>
      </c>
      <c r="AT49" s="72">
        <v>0</v>
      </c>
      <c r="AU49" s="72">
        <v>0</v>
      </c>
      <c r="AV49" s="72">
        <v>0</v>
      </c>
      <c r="AW49" s="72">
        <v>0</v>
      </c>
      <c r="AX49" s="72">
        <v>0</v>
      </c>
      <c r="AY49" s="72">
        <v>0</v>
      </c>
      <c r="AZ49" s="72">
        <v>0</v>
      </c>
      <c r="BA49" s="72">
        <v>0.11206500000116648</v>
      </c>
      <c r="BC49" s="72">
        <v>0</v>
      </c>
      <c r="BD49" s="72">
        <v>0</v>
      </c>
      <c r="BE49" s="72">
        <v>-7.1054273576010019E-14</v>
      </c>
    </row>
    <row r="50" spans="2:57" s="36" customFormat="1" ht="17.100000000000001" customHeight="1">
      <c r="B50" s="445"/>
      <c r="C50" s="198" t="s">
        <v>299</v>
      </c>
      <c r="D50" s="320"/>
      <c r="E50" s="320"/>
      <c r="F50" s="320"/>
      <c r="G50" s="320"/>
      <c r="H50" s="320"/>
      <c r="I50" s="320"/>
      <c r="J50" s="320"/>
      <c r="K50" s="320"/>
      <c r="L50" s="320"/>
      <c r="M50" s="320"/>
      <c r="N50" s="320"/>
      <c r="O50" s="320"/>
      <c r="P50" s="320"/>
      <c r="Q50" s="357">
        <v>0</v>
      </c>
      <c r="R50" s="320"/>
      <c r="S50" s="320"/>
      <c r="T50" s="320"/>
      <c r="U50" s="320"/>
      <c r="V50" s="320"/>
      <c r="W50" s="320"/>
      <c r="X50" s="320"/>
      <c r="Y50" s="357">
        <v>0</v>
      </c>
      <c r="Z50" s="320"/>
      <c r="AA50" s="338">
        <v>20739.416155999999</v>
      </c>
      <c r="AB50" s="355"/>
      <c r="AC50" s="35"/>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C50" s="72">
        <v>0</v>
      </c>
      <c r="BD50" s="72">
        <v>0</v>
      </c>
      <c r="BE50" s="72">
        <v>-1.1368683772161603E-13</v>
      </c>
    </row>
    <row r="51" spans="2:57" s="36" customFormat="1" ht="17.100000000000001" customHeight="1">
      <c r="B51" s="444"/>
      <c r="C51" s="198" t="s">
        <v>300</v>
      </c>
      <c r="D51" s="320"/>
      <c r="E51" s="320"/>
      <c r="F51" s="320"/>
      <c r="G51" s="320"/>
      <c r="H51" s="320"/>
      <c r="I51" s="320"/>
      <c r="J51" s="320"/>
      <c r="K51" s="320"/>
      <c r="L51" s="320"/>
      <c r="M51" s="320"/>
      <c r="N51" s="320"/>
      <c r="O51" s="320"/>
      <c r="P51" s="320"/>
      <c r="Q51" s="357">
        <v>0</v>
      </c>
      <c r="R51" s="320"/>
      <c r="S51" s="320"/>
      <c r="T51" s="320"/>
      <c r="U51" s="320"/>
      <c r="V51" s="320"/>
      <c r="W51" s="320"/>
      <c r="X51" s="320"/>
      <c r="Y51" s="357">
        <v>0</v>
      </c>
      <c r="Z51" s="320"/>
      <c r="AA51" s="338">
        <v>8.7543579999999999</v>
      </c>
      <c r="AB51" s="355"/>
      <c r="AC51" s="35"/>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C51" s="72">
        <v>0</v>
      </c>
      <c r="BD51" s="72">
        <v>0</v>
      </c>
      <c r="BE51" s="72">
        <v>-4.4408920985006262E-16</v>
      </c>
    </row>
    <row r="52" spans="2:57" s="40" customFormat="1" ht="30" customHeight="1">
      <c r="B52" s="450"/>
      <c r="C52" s="202" t="s">
        <v>324</v>
      </c>
      <c r="D52" s="333"/>
      <c r="E52" s="333"/>
      <c r="F52" s="333"/>
      <c r="G52" s="333"/>
      <c r="H52" s="333"/>
      <c r="I52" s="333"/>
      <c r="J52" s="333"/>
      <c r="K52" s="333"/>
      <c r="L52" s="333"/>
      <c r="M52" s="333"/>
      <c r="N52" s="333"/>
      <c r="O52" s="333"/>
      <c r="P52" s="333"/>
      <c r="Q52" s="335"/>
      <c r="R52" s="333"/>
      <c r="S52" s="333"/>
      <c r="T52" s="333"/>
      <c r="U52" s="333"/>
      <c r="V52" s="333"/>
      <c r="W52" s="333"/>
      <c r="X52" s="333"/>
      <c r="Y52" s="335"/>
      <c r="Z52" s="333"/>
      <c r="AA52" s="338"/>
      <c r="AB52" s="350"/>
      <c r="AC52" s="39"/>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C52" s="79"/>
      <c r="BD52" s="79"/>
      <c r="BE52" s="79"/>
    </row>
    <row r="53" spans="2:57" s="36" customFormat="1" ht="17.100000000000001" customHeight="1">
      <c r="B53" s="444"/>
      <c r="C53" s="183" t="s">
        <v>278</v>
      </c>
      <c r="D53" s="357"/>
      <c r="E53" s="320">
        <v>26.390540999999999</v>
      </c>
      <c r="F53" s="357">
        <v>0.37354999999999999</v>
      </c>
      <c r="G53" s="357">
        <v>3.2203740000000001</v>
      </c>
      <c r="H53" s="320"/>
      <c r="I53" s="357">
        <v>234.462312</v>
      </c>
      <c r="J53" s="320"/>
      <c r="K53" s="357"/>
      <c r="L53" s="320"/>
      <c r="M53" s="320"/>
      <c r="N53" s="320"/>
      <c r="O53" s="357"/>
      <c r="P53" s="357"/>
      <c r="Q53" s="357">
        <v>264.446777</v>
      </c>
      <c r="R53" s="320"/>
      <c r="S53" s="320"/>
      <c r="T53" s="320"/>
      <c r="U53" s="320"/>
      <c r="V53" s="320"/>
      <c r="W53" s="320"/>
      <c r="X53" s="320"/>
      <c r="Y53" s="357">
        <v>0</v>
      </c>
      <c r="Z53" s="320">
        <v>173.553788</v>
      </c>
      <c r="AA53" s="323">
        <v>436773.31772300001</v>
      </c>
      <c r="AB53" s="351"/>
      <c r="AC53" s="35"/>
      <c r="AD53" s="72">
        <v>0</v>
      </c>
      <c r="AE53" s="72">
        <v>0</v>
      </c>
      <c r="AF53" s="72">
        <v>0</v>
      </c>
      <c r="AG53" s="72">
        <v>0</v>
      </c>
      <c r="AH53" s="72">
        <v>0</v>
      </c>
      <c r="AI53" s="72">
        <v>0</v>
      </c>
      <c r="AJ53" s="72">
        <v>0</v>
      </c>
      <c r="AK53" s="72">
        <v>0</v>
      </c>
      <c r="AL53" s="72">
        <v>0</v>
      </c>
      <c r="AM53" s="72">
        <v>0</v>
      </c>
      <c r="AN53" s="72">
        <v>0</v>
      </c>
      <c r="AO53" s="72">
        <v>0</v>
      </c>
      <c r="AP53" s="72">
        <v>0</v>
      </c>
      <c r="AQ53" s="72">
        <v>0</v>
      </c>
      <c r="AR53" s="72">
        <v>0</v>
      </c>
      <c r="AS53" s="72">
        <v>0</v>
      </c>
      <c r="AT53" s="72">
        <v>0</v>
      </c>
      <c r="AU53" s="72">
        <v>0</v>
      </c>
      <c r="AV53" s="72">
        <v>0</v>
      </c>
      <c r="AW53" s="72">
        <v>0</v>
      </c>
      <c r="AX53" s="72">
        <v>0</v>
      </c>
      <c r="AY53" s="72">
        <v>0</v>
      </c>
      <c r="AZ53" s="72">
        <v>0</v>
      </c>
      <c r="BA53" s="72">
        <v>0</v>
      </c>
      <c r="BC53" s="73">
        <v>0</v>
      </c>
      <c r="BD53" s="72">
        <v>0</v>
      </c>
      <c r="BE53" s="73">
        <v>-5.1727511163335294E-12</v>
      </c>
    </row>
    <row r="54" spans="2:57" s="36" customFormat="1" ht="17.100000000000001" customHeight="1">
      <c r="B54" s="445"/>
      <c r="C54" s="198" t="s">
        <v>279</v>
      </c>
      <c r="D54" s="357"/>
      <c r="E54" s="357"/>
      <c r="F54" s="357"/>
      <c r="G54" s="357"/>
      <c r="H54" s="320"/>
      <c r="I54" s="357"/>
      <c r="J54" s="320"/>
      <c r="K54" s="357"/>
      <c r="L54" s="320"/>
      <c r="M54" s="320"/>
      <c r="N54" s="320"/>
      <c r="O54" s="357"/>
      <c r="P54" s="357"/>
      <c r="Q54" s="357">
        <v>0</v>
      </c>
      <c r="R54" s="320"/>
      <c r="S54" s="320"/>
      <c r="T54" s="320"/>
      <c r="U54" s="320"/>
      <c r="V54" s="320"/>
      <c r="W54" s="320"/>
      <c r="X54" s="320"/>
      <c r="Y54" s="357">
        <v>0</v>
      </c>
      <c r="Z54" s="320">
        <v>173.553788</v>
      </c>
      <c r="AA54" s="323">
        <v>345955.03629200003</v>
      </c>
      <c r="AB54" s="351"/>
      <c r="AC54" s="35"/>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C54" s="73">
        <v>0</v>
      </c>
      <c r="BD54" s="72">
        <v>0</v>
      </c>
      <c r="BE54" s="73">
        <v>-6.1959326558280736E-12</v>
      </c>
    </row>
    <row r="55" spans="2:57" s="36" customFormat="1" ht="17.100000000000001" customHeight="1">
      <c r="B55" s="445"/>
      <c r="C55" s="198" t="s">
        <v>280</v>
      </c>
      <c r="D55" s="357"/>
      <c r="E55" s="320">
        <v>26.390540999999999</v>
      </c>
      <c r="F55" s="357">
        <v>0.37354999999999999</v>
      </c>
      <c r="G55" s="357">
        <v>3.2203740000000001</v>
      </c>
      <c r="H55" s="320"/>
      <c r="I55" s="357">
        <v>234.462312</v>
      </c>
      <c r="J55" s="320"/>
      <c r="K55" s="357"/>
      <c r="L55" s="320"/>
      <c r="M55" s="320"/>
      <c r="N55" s="320"/>
      <c r="O55" s="357"/>
      <c r="P55" s="357"/>
      <c r="Q55" s="357">
        <v>264.446777</v>
      </c>
      <c r="R55" s="320"/>
      <c r="S55" s="320"/>
      <c r="T55" s="320"/>
      <c r="U55" s="320"/>
      <c r="V55" s="320"/>
      <c r="W55" s="320"/>
      <c r="X55" s="320"/>
      <c r="Y55" s="357">
        <v>0</v>
      </c>
      <c r="Z55" s="320"/>
      <c r="AA55" s="323">
        <v>90818.28143100001</v>
      </c>
      <c r="AB55" s="351"/>
      <c r="AC55" s="35"/>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C55" s="73">
        <v>0</v>
      </c>
      <c r="BD55" s="72">
        <v>0</v>
      </c>
      <c r="BE55" s="73">
        <v>4.6611603465862572E-12</v>
      </c>
    </row>
    <row r="56" spans="2:57" s="36" customFormat="1" ht="30" customHeight="1">
      <c r="B56" s="444"/>
      <c r="C56" s="183" t="s">
        <v>283</v>
      </c>
      <c r="D56" s="357">
        <v>1.51783</v>
      </c>
      <c r="E56" s="357">
        <v>3.3193199999999998</v>
      </c>
      <c r="F56" s="357">
        <v>155.75342800000001</v>
      </c>
      <c r="G56" s="357">
        <v>3.232002</v>
      </c>
      <c r="H56" s="320"/>
      <c r="I56" s="357">
        <v>8.0055230000000002</v>
      </c>
      <c r="J56" s="320"/>
      <c r="K56" s="357">
        <v>5.7401590000000002</v>
      </c>
      <c r="L56" s="320"/>
      <c r="M56" s="320"/>
      <c r="N56" s="320"/>
      <c r="O56" s="357">
        <v>0.14856900000000001</v>
      </c>
      <c r="P56" s="320">
        <v>4.0415840000000003</v>
      </c>
      <c r="Q56" s="357">
        <v>181.75841500000004</v>
      </c>
      <c r="R56" s="320">
        <v>1.1448750000000001</v>
      </c>
      <c r="S56" s="320"/>
      <c r="T56" s="320">
        <v>0.69331900000000002</v>
      </c>
      <c r="U56" s="320">
        <v>2.8819949999999999</v>
      </c>
      <c r="V56" s="320"/>
      <c r="W56" s="320"/>
      <c r="X56" s="320">
        <v>13.24119</v>
      </c>
      <c r="Y56" s="357">
        <v>17.961379000000001</v>
      </c>
      <c r="Z56" s="320">
        <v>9.5260739999999995</v>
      </c>
      <c r="AA56" s="323">
        <v>232348.20772999997</v>
      </c>
      <c r="AB56" s="351"/>
      <c r="AC56" s="35"/>
      <c r="AD56" s="72">
        <v>0</v>
      </c>
      <c r="AE56" s="72">
        <v>0</v>
      </c>
      <c r="AF56" s="72">
        <v>0</v>
      </c>
      <c r="AG56" s="72">
        <v>0</v>
      </c>
      <c r="AH56" s="72">
        <v>0</v>
      </c>
      <c r="AI56" s="72">
        <v>0</v>
      </c>
      <c r="AJ56" s="72">
        <v>0</v>
      </c>
      <c r="AK56" s="72">
        <v>0</v>
      </c>
      <c r="AL56" s="72">
        <v>0</v>
      </c>
      <c r="AM56" s="72">
        <v>0</v>
      </c>
      <c r="AN56" s="72">
        <v>0</v>
      </c>
      <c r="AO56" s="72">
        <v>0</v>
      </c>
      <c r="AP56" s="72">
        <v>0</v>
      </c>
      <c r="AQ56" s="72">
        <v>0</v>
      </c>
      <c r="AR56" s="72">
        <v>0</v>
      </c>
      <c r="AS56" s="72">
        <v>0</v>
      </c>
      <c r="AT56" s="72">
        <v>0</v>
      </c>
      <c r="AU56" s="72">
        <v>0</v>
      </c>
      <c r="AV56" s="72">
        <v>0</v>
      </c>
      <c r="AW56" s="72">
        <v>0</v>
      </c>
      <c r="AX56" s="72">
        <v>0</v>
      </c>
      <c r="AY56" s="72">
        <v>0</v>
      </c>
      <c r="AZ56" s="72">
        <v>0</v>
      </c>
      <c r="BA56" s="72">
        <v>0</v>
      </c>
      <c r="BC56" s="73">
        <v>0</v>
      </c>
      <c r="BD56" s="72">
        <v>0</v>
      </c>
      <c r="BE56" s="73">
        <v>-1.6440182548649318E-11</v>
      </c>
    </row>
    <row r="57" spans="2:57" s="36" customFormat="1" ht="17.100000000000001" customHeight="1">
      <c r="B57" s="444"/>
      <c r="C57" s="198" t="s">
        <v>279</v>
      </c>
      <c r="D57" s="357"/>
      <c r="E57" s="357"/>
      <c r="F57" s="320"/>
      <c r="G57" s="357"/>
      <c r="H57" s="320"/>
      <c r="I57" s="357">
        <v>0.46767999999999998</v>
      </c>
      <c r="J57" s="320"/>
      <c r="K57" s="357"/>
      <c r="L57" s="320"/>
      <c r="M57" s="320"/>
      <c r="N57" s="320"/>
      <c r="O57" s="357"/>
      <c r="P57" s="357"/>
      <c r="Q57" s="357">
        <v>0.46767999999999998</v>
      </c>
      <c r="R57" s="320"/>
      <c r="S57" s="320"/>
      <c r="T57" s="320"/>
      <c r="U57" s="320"/>
      <c r="V57" s="320"/>
      <c r="W57" s="320"/>
      <c r="X57" s="320"/>
      <c r="Y57" s="357">
        <v>0</v>
      </c>
      <c r="Z57" s="320"/>
      <c r="AA57" s="323">
        <v>161014.52706399997</v>
      </c>
      <c r="AB57" s="351"/>
      <c r="AC57" s="35"/>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C57" s="73">
        <v>0</v>
      </c>
      <c r="BD57" s="72">
        <v>0</v>
      </c>
      <c r="BE57" s="73">
        <v>-4.8018256038062646E-12</v>
      </c>
    </row>
    <row r="58" spans="2:57" s="36" customFormat="1" ht="17.100000000000001" customHeight="1">
      <c r="B58" s="444"/>
      <c r="C58" s="198" t="s">
        <v>280</v>
      </c>
      <c r="D58" s="357">
        <v>1.51783</v>
      </c>
      <c r="E58" s="320">
        <v>3.3193199999999998</v>
      </c>
      <c r="F58" s="320">
        <v>155.75342800000001</v>
      </c>
      <c r="G58" s="357">
        <v>3.232002</v>
      </c>
      <c r="H58" s="320"/>
      <c r="I58" s="320">
        <v>7.5378429999999996</v>
      </c>
      <c r="J58" s="320"/>
      <c r="K58" s="357">
        <v>5.7401590000000002</v>
      </c>
      <c r="L58" s="320"/>
      <c r="M58" s="320"/>
      <c r="N58" s="320"/>
      <c r="O58" s="357">
        <v>0.14856900000000001</v>
      </c>
      <c r="P58" s="320">
        <v>4.0415840000000003</v>
      </c>
      <c r="Q58" s="357">
        <v>181.29073500000004</v>
      </c>
      <c r="R58" s="320">
        <v>1.1448750000000001</v>
      </c>
      <c r="S58" s="320"/>
      <c r="T58" s="320">
        <v>0.69331900000000002</v>
      </c>
      <c r="U58" s="320">
        <v>2.8819949999999999</v>
      </c>
      <c r="V58" s="320"/>
      <c r="W58" s="320"/>
      <c r="X58" s="320">
        <v>13.24119</v>
      </c>
      <c r="Y58" s="357">
        <v>17.961379000000001</v>
      </c>
      <c r="Z58" s="320">
        <v>9.5260739999999995</v>
      </c>
      <c r="AA58" s="323">
        <v>71333.680666</v>
      </c>
      <c r="AB58" s="351"/>
      <c r="AC58" s="35"/>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C58" s="73">
        <v>0</v>
      </c>
      <c r="BD58" s="72">
        <v>0</v>
      </c>
      <c r="BE58" s="73">
        <v>-3.4514613389546867E-12</v>
      </c>
    </row>
    <row r="59" spans="2:57" s="40" customFormat="1" ht="30" customHeight="1">
      <c r="B59" s="446"/>
      <c r="C59" s="447" t="s">
        <v>285</v>
      </c>
      <c r="D59" s="357"/>
      <c r="E59" s="357"/>
      <c r="F59" s="320">
        <v>155.23007100000001</v>
      </c>
      <c r="G59" s="357">
        <v>3.232002</v>
      </c>
      <c r="H59" s="324"/>
      <c r="I59" s="357">
        <v>4.7525320000000004</v>
      </c>
      <c r="J59" s="324"/>
      <c r="K59" s="357"/>
      <c r="L59" s="324"/>
      <c r="M59" s="324"/>
      <c r="N59" s="324"/>
      <c r="O59" s="357">
        <v>0.14856900000000001</v>
      </c>
      <c r="P59" s="357"/>
      <c r="Q59" s="325">
        <v>163.36317400000001</v>
      </c>
      <c r="R59" s="324"/>
      <c r="S59" s="324"/>
      <c r="T59" s="324"/>
      <c r="U59" s="324"/>
      <c r="V59" s="324"/>
      <c r="W59" s="324"/>
      <c r="X59" s="324">
        <v>5.7511979999999996</v>
      </c>
      <c r="Y59" s="325">
        <v>5.7511979999999996</v>
      </c>
      <c r="Z59" s="324"/>
      <c r="AA59" s="323">
        <v>187059.87620500001</v>
      </c>
      <c r="AB59" s="352"/>
      <c r="AC59" s="39"/>
      <c r="AD59" s="253">
        <v>0</v>
      </c>
      <c r="AE59" s="253">
        <v>0</v>
      </c>
      <c r="AF59" s="253">
        <v>0</v>
      </c>
      <c r="AG59" s="253">
        <v>0</v>
      </c>
      <c r="AH59" s="253">
        <v>0</v>
      </c>
      <c r="AI59" s="253">
        <v>0</v>
      </c>
      <c r="AJ59" s="253">
        <v>0</v>
      </c>
      <c r="AK59" s="253">
        <v>0</v>
      </c>
      <c r="AL59" s="253">
        <v>0</v>
      </c>
      <c r="AM59" s="253">
        <v>0</v>
      </c>
      <c r="AN59" s="253">
        <v>0</v>
      </c>
      <c r="AO59" s="253">
        <v>0</v>
      </c>
      <c r="AP59" s="253">
        <v>0</v>
      </c>
      <c r="AQ59" s="253">
        <v>0</v>
      </c>
      <c r="AR59" s="253">
        <v>0</v>
      </c>
      <c r="AS59" s="253">
        <v>0</v>
      </c>
      <c r="AT59" s="253">
        <v>0</v>
      </c>
      <c r="AU59" s="253">
        <v>0</v>
      </c>
      <c r="AV59" s="253">
        <v>0</v>
      </c>
      <c r="AW59" s="253">
        <v>0</v>
      </c>
      <c r="AX59" s="253">
        <v>1.0000000010279564E-6</v>
      </c>
      <c r="AY59" s="253">
        <v>1.0000000010279564E-6</v>
      </c>
      <c r="AZ59" s="253">
        <v>0</v>
      </c>
      <c r="BA59" s="253">
        <v>1.9999570213258266E-6</v>
      </c>
      <c r="BC59" s="75">
        <v>0</v>
      </c>
      <c r="BD59" s="253">
        <v>0</v>
      </c>
      <c r="BE59" s="75">
        <v>2.1816326523094176E-11</v>
      </c>
    </row>
    <row r="60" spans="2:57" s="36" customFormat="1" ht="17.100000000000001" customHeight="1">
      <c r="B60" s="445"/>
      <c r="C60" s="198" t="s">
        <v>286</v>
      </c>
      <c r="D60" s="357">
        <v>1.51783</v>
      </c>
      <c r="E60" s="357">
        <v>3.3193199999999998</v>
      </c>
      <c r="F60" s="320">
        <v>0.52335699999999996</v>
      </c>
      <c r="G60" s="357"/>
      <c r="H60" s="320"/>
      <c r="I60" s="357">
        <v>3.2529910000000002</v>
      </c>
      <c r="J60" s="320"/>
      <c r="K60" s="357">
        <v>5.7401590000000002</v>
      </c>
      <c r="L60" s="320"/>
      <c r="M60" s="320"/>
      <c r="N60" s="320"/>
      <c r="O60" s="357"/>
      <c r="P60" s="357">
        <v>4.0415840000000003</v>
      </c>
      <c r="Q60" s="357">
        <v>18.395240999999999</v>
      </c>
      <c r="R60" s="320">
        <v>1.1448750000000001</v>
      </c>
      <c r="S60" s="320"/>
      <c r="T60" s="320">
        <v>0.69331900000000002</v>
      </c>
      <c r="U60" s="320">
        <v>2.8819949999999999</v>
      </c>
      <c r="V60" s="320"/>
      <c r="W60" s="320"/>
      <c r="X60" s="320">
        <v>7.4899909999999998</v>
      </c>
      <c r="Y60" s="357">
        <v>12.210179999999999</v>
      </c>
      <c r="Z60" s="320">
        <v>9.5260739999999995</v>
      </c>
      <c r="AA60" s="323">
        <v>45288.331523000008</v>
      </c>
      <c r="AB60" s="351"/>
      <c r="AC60" s="35"/>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C60" s="73">
        <v>0</v>
      </c>
      <c r="BD60" s="72">
        <v>0</v>
      </c>
      <c r="BE60" s="73">
        <v>-1.2754242106893798E-12</v>
      </c>
    </row>
    <row r="61" spans="2:57" s="36" customFormat="1" ht="17.100000000000001" customHeight="1">
      <c r="B61" s="445"/>
      <c r="C61" s="198" t="s">
        <v>287</v>
      </c>
      <c r="D61" s="357"/>
      <c r="E61" s="357"/>
      <c r="F61" s="357"/>
      <c r="G61" s="357"/>
      <c r="H61" s="320"/>
      <c r="I61" s="357"/>
      <c r="J61" s="320"/>
      <c r="K61" s="357"/>
      <c r="L61" s="320"/>
      <c r="M61" s="320"/>
      <c r="N61" s="320"/>
      <c r="O61" s="357"/>
      <c r="P61" s="357"/>
      <c r="Q61" s="357">
        <v>0</v>
      </c>
      <c r="R61" s="320"/>
      <c r="S61" s="320"/>
      <c r="T61" s="320"/>
      <c r="U61" s="320"/>
      <c r="V61" s="320"/>
      <c r="W61" s="320"/>
      <c r="X61" s="320"/>
      <c r="Y61" s="357">
        <v>0</v>
      </c>
      <c r="Z61" s="320"/>
      <c r="AA61" s="323">
        <v>0</v>
      </c>
      <c r="AB61" s="351"/>
      <c r="AC61" s="35"/>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C61" s="73">
        <v>0</v>
      </c>
      <c r="BD61" s="72">
        <v>0</v>
      </c>
      <c r="BE61" s="73">
        <v>0</v>
      </c>
    </row>
    <row r="62" spans="2:57" s="36" customFormat="1" ht="17.100000000000001" customHeight="1">
      <c r="B62" s="445"/>
      <c r="C62" s="198" t="s">
        <v>288</v>
      </c>
      <c r="D62" s="357"/>
      <c r="E62" s="357"/>
      <c r="F62" s="357"/>
      <c r="G62" s="357"/>
      <c r="H62" s="320"/>
      <c r="I62" s="357"/>
      <c r="J62" s="320"/>
      <c r="K62" s="357"/>
      <c r="L62" s="320"/>
      <c r="M62" s="320"/>
      <c r="N62" s="320"/>
      <c r="O62" s="357"/>
      <c r="P62" s="357"/>
      <c r="Q62" s="357">
        <v>0</v>
      </c>
      <c r="R62" s="320"/>
      <c r="S62" s="320"/>
      <c r="T62" s="320"/>
      <c r="U62" s="320"/>
      <c r="V62" s="320"/>
      <c r="W62" s="320"/>
      <c r="X62" s="320"/>
      <c r="Y62" s="357">
        <v>0</v>
      </c>
      <c r="Z62" s="320"/>
      <c r="AA62" s="323">
        <v>0</v>
      </c>
      <c r="AB62" s="351"/>
      <c r="AC62" s="35"/>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C62" s="73">
        <v>0</v>
      </c>
      <c r="BD62" s="72">
        <v>0</v>
      </c>
      <c r="BE62" s="73">
        <v>0</v>
      </c>
    </row>
    <row r="63" spans="2:57" s="36" customFormat="1" ht="17.100000000000001" customHeight="1">
      <c r="B63" s="445"/>
      <c r="C63" s="451" t="s">
        <v>290</v>
      </c>
      <c r="D63" s="357"/>
      <c r="E63" s="357"/>
      <c r="F63" s="357"/>
      <c r="G63" s="357"/>
      <c r="H63" s="320"/>
      <c r="I63" s="357"/>
      <c r="J63" s="320"/>
      <c r="K63" s="357"/>
      <c r="L63" s="320"/>
      <c r="M63" s="320"/>
      <c r="N63" s="320"/>
      <c r="O63" s="320"/>
      <c r="P63" s="357"/>
      <c r="Q63" s="357">
        <v>0</v>
      </c>
      <c r="R63" s="320"/>
      <c r="S63" s="320"/>
      <c r="T63" s="320"/>
      <c r="U63" s="320"/>
      <c r="V63" s="320"/>
      <c r="W63" s="320"/>
      <c r="X63" s="320"/>
      <c r="Y63" s="357">
        <v>0</v>
      </c>
      <c r="Z63" s="320"/>
      <c r="AA63" s="323">
        <v>0</v>
      </c>
      <c r="AB63" s="351"/>
      <c r="AC63" s="35"/>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C63" s="73">
        <v>0</v>
      </c>
      <c r="BD63" s="72">
        <v>0</v>
      </c>
      <c r="BE63" s="73">
        <v>0</v>
      </c>
    </row>
    <row r="64" spans="2:57" s="36" customFormat="1" ht="17.100000000000001" customHeight="1">
      <c r="B64" s="445"/>
      <c r="C64" s="448" t="s">
        <v>289</v>
      </c>
      <c r="D64" s="357"/>
      <c r="E64" s="357"/>
      <c r="F64" s="357"/>
      <c r="G64" s="357"/>
      <c r="H64" s="320"/>
      <c r="I64" s="357"/>
      <c r="J64" s="320"/>
      <c r="K64" s="357"/>
      <c r="L64" s="320"/>
      <c r="M64" s="320"/>
      <c r="N64" s="320"/>
      <c r="O64" s="357"/>
      <c r="P64" s="357"/>
      <c r="Q64" s="357">
        <v>0</v>
      </c>
      <c r="R64" s="320"/>
      <c r="S64" s="320"/>
      <c r="T64" s="320"/>
      <c r="U64" s="320"/>
      <c r="V64" s="320"/>
      <c r="W64" s="320"/>
      <c r="X64" s="320"/>
      <c r="Y64" s="357">
        <v>0</v>
      </c>
      <c r="Z64" s="320"/>
      <c r="AA64" s="323">
        <v>0</v>
      </c>
      <c r="AB64" s="351"/>
      <c r="AC64" s="35"/>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C64" s="73"/>
      <c r="BD64" s="72"/>
      <c r="BE64" s="73">
        <v>0</v>
      </c>
    </row>
    <row r="65" spans="2:57" s="40" customFormat="1" ht="24.95" customHeight="1">
      <c r="B65" s="446"/>
      <c r="C65" s="195" t="s">
        <v>291</v>
      </c>
      <c r="D65" s="357">
        <v>14.690771</v>
      </c>
      <c r="E65" s="357">
        <v>2.7423820000000001</v>
      </c>
      <c r="F65" s="357">
        <v>8.1200060000000001</v>
      </c>
      <c r="G65" s="357"/>
      <c r="H65" s="324"/>
      <c r="I65" s="320">
        <v>24.019686</v>
      </c>
      <c r="J65" s="324"/>
      <c r="K65" s="357">
        <v>165.88499300000001</v>
      </c>
      <c r="L65" s="324"/>
      <c r="M65" s="324"/>
      <c r="N65" s="324"/>
      <c r="O65" s="357"/>
      <c r="P65" s="357">
        <v>0.11249000000000001</v>
      </c>
      <c r="Q65" s="325">
        <v>215.57032800000002</v>
      </c>
      <c r="R65" s="324">
        <v>73.550645000000003</v>
      </c>
      <c r="S65" s="324"/>
      <c r="T65" s="324">
        <v>0.69345999999999997</v>
      </c>
      <c r="U65" s="324">
        <v>1.898787</v>
      </c>
      <c r="V65" s="324"/>
      <c r="W65" s="324"/>
      <c r="X65" s="324">
        <v>219.78858</v>
      </c>
      <c r="Y65" s="325">
        <v>295.93147199999999</v>
      </c>
      <c r="Z65" s="324">
        <v>24.024830999999999</v>
      </c>
      <c r="AA65" s="323">
        <v>27341.297487</v>
      </c>
      <c r="AB65" s="352"/>
      <c r="AC65" s="39"/>
      <c r="AD65" s="253">
        <v>-9.9999999925159955E-7</v>
      </c>
      <c r="AE65" s="253">
        <v>0</v>
      </c>
      <c r="AF65" s="253">
        <v>0</v>
      </c>
      <c r="AG65" s="253">
        <v>0</v>
      </c>
      <c r="AH65" s="253">
        <v>0</v>
      </c>
      <c r="AI65" s="253">
        <v>0</v>
      </c>
      <c r="AJ65" s="253">
        <v>0</v>
      </c>
      <c r="AK65" s="253">
        <v>-9.9999996905353328E-7</v>
      </c>
      <c r="AL65" s="253">
        <v>0</v>
      </c>
      <c r="AM65" s="253">
        <v>0</v>
      </c>
      <c r="AN65" s="253">
        <v>0</v>
      </c>
      <c r="AO65" s="253">
        <v>0</v>
      </c>
      <c r="AP65" s="253">
        <v>0</v>
      </c>
      <c r="AQ65" s="253">
        <v>-1.9999999949504854E-6</v>
      </c>
      <c r="AR65" s="253">
        <v>-9.9999999747524271E-7</v>
      </c>
      <c r="AS65" s="253">
        <v>0</v>
      </c>
      <c r="AT65" s="253">
        <v>0</v>
      </c>
      <c r="AU65" s="253">
        <v>0</v>
      </c>
      <c r="AV65" s="253">
        <v>0</v>
      </c>
      <c r="AW65" s="253">
        <v>0</v>
      </c>
      <c r="AX65" s="253">
        <v>0</v>
      </c>
      <c r="AY65" s="253">
        <v>-9.9999999747524271E-7</v>
      </c>
      <c r="AZ65" s="253">
        <v>0</v>
      </c>
      <c r="BA65" s="253">
        <v>-2.9999973776284605E-6</v>
      </c>
      <c r="BC65" s="75">
        <v>0</v>
      </c>
      <c r="BD65" s="253">
        <v>0</v>
      </c>
      <c r="BE65" s="75">
        <v>6.3238303482648917E-13</v>
      </c>
    </row>
    <row r="66" spans="2:57" s="88" customFormat="1" ht="17.100000000000001" customHeight="1">
      <c r="B66" s="316"/>
      <c r="C66" s="198" t="s">
        <v>279</v>
      </c>
      <c r="D66" s="357">
        <v>14.652267999999999</v>
      </c>
      <c r="E66" s="357">
        <v>1.8024150000000001</v>
      </c>
      <c r="F66" s="357">
        <v>7.5966579999999997</v>
      </c>
      <c r="G66" s="357"/>
      <c r="H66" s="326"/>
      <c r="I66" s="320">
        <v>21.543137000000002</v>
      </c>
      <c r="J66" s="326"/>
      <c r="K66" s="357">
        <v>165.82812999999999</v>
      </c>
      <c r="L66" s="326"/>
      <c r="M66" s="326"/>
      <c r="N66" s="326"/>
      <c r="O66" s="357"/>
      <c r="P66" s="357">
        <v>0.11249000000000001</v>
      </c>
      <c r="Q66" s="326">
        <v>211.535098</v>
      </c>
      <c r="R66" s="326">
        <v>72.914264000000003</v>
      </c>
      <c r="S66" s="326"/>
      <c r="T66" s="326"/>
      <c r="U66" s="326"/>
      <c r="V66" s="326"/>
      <c r="W66" s="326"/>
      <c r="X66" s="326">
        <v>218.90279699999999</v>
      </c>
      <c r="Y66" s="326">
        <v>291.81706099999997</v>
      </c>
      <c r="Z66" s="326">
        <v>19.053888000000001</v>
      </c>
      <c r="AA66" s="323">
        <v>6570.3294210000004</v>
      </c>
      <c r="AB66" s="354"/>
      <c r="AC66" s="87"/>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C66" s="73">
        <v>0</v>
      </c>
      <c r="BD66" s="72">
        <v>0</v>
      </c>
      <c r="BE66" s="73">
        <v>4.2632564145606011E-13</v>
      </c>
    </row>
    <row r="67" spans="2:57" s="36" customFormat="1" ht="17.100000000000001" customHeight="1">
      <c r="B67" s="445"/>
      <c r="C67" s="198" t="s">
        <v>280</v>
      </c>
      <c r="D67" s="357">
        <v>3.8503999999999997E-2</v>
      </c>
      <c r="E67" s="357">
        <v>0.939967</v>
      </c>
      <c r="F67" s="357">
        <v>0.52334800000000004</v>
      </c>
      <c r="G67" s="357"/>
      <c r="H67" s="320"/>
      <c r="I67" s="320">
        <v>2.4765489999999999</v>
      </c>
      <c r="J67" s="320"/>
      <c r="K67" s="320">
        <v>5.6863999999999998E-2</v>
      </c>
      <c r="L67" s="320"/>
      <c r="M67" s="320"/>
      <c r="N67" s="320"/>
      <c r="O67" s="357"/>
      <c r="P67" s="357"/>
      <c r="Q67" s="357">
        <v>4.0352319999999997</v>
      </c>
      <c r="R67" s="326">
        <v>0.636382</v>
      </c>
      <c r="S67" s="320"/>
      <c r="T67" s="326">
        <v>0.69345999999999997</v>
      </c>
      <c r="U67" s="326">
        <v>1.898787</v>
      </c>
      <c r="V67" s="320"/>
      <c r="W67" s="320"/>
      <c r="X67" s="326">
        <v>0.88578299999999999</v>
      </c>
      <c r="Y67" s="357">
        <v>4.1144119999999997</v>
      </c>
      <c r="Z67" s="320">
        <v>4.9709430000000001</v>
      </c>
      <c r="AA67" s="323">
        <v>20770.968068999999</v>
      </c>
      <c r="AB67" s="351"/>
      <c r="AC67" s="35"/>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C67" s="73">
        <v>0</v>
      </c>
      <c r="BD67" s="72">
        <v>0</v>
      </c>
      <c r="BE67" s="73">
        <v>-1.4779288903810084E-12</v>
      </c>
    </row>
    <row r="68" spans="2:57" s="40" customFormat="1" ht="30" customHeight="1">
      <c r="B68" s="449"/>
      <c r="C68" s="195" t="s">
        <v>292</v>
      </c>
      <c r="D68" s="325">
        <v>16.208601000000002</v>
      </c>
      <c r="E68" s="325">
        <v>32.452242999999996</v>
      </c>
      <c r="F68" s="325">
        <v>164.246984</v>
      </c>
      <c r="G68" s="325">
        <v>6.4523760000000001</v>
      </c>
      <c r="H68" s="325">
        <v>0</v>
      </c>
      <c r="I68" s="325">
        <v>266.48752100000002</v>
      </c>
      <c r="J68" s="325">
        <v>0</v>
      </c>
      <c r="K68" s="325">
        <v>171.62515200000001</v>
      </c>
      <c r="L68" s="325">
        <v>0</v>
      </c>
      <c r="M68" s="325">
        <v>0</v>
      </c>
      <c r="N68" s="325">
        <v>0</v>
      </c>
      <c r="O68" s="325">
        <v>0.14856900000000001</v>
      </c>
      <c r="P68" s="325">
        <v>4.1540740000000005</v>
      </c>
      <c r="Q68" s="325">
        <v>661.77551999999991</v>
      </c>
      <c r="R68" s="325">
        <v>74.695520000000002</v>
      </c>
      <c r="S68" s="325">
        <v>0</v>
      </c>
      <c r="T68" s="325">
        <v>1.386779</v>
      </c>
      <c r="U68" s="325">
        <v>4.7807820000000003</v>
      </c>
      <c r="V68" s="325">
        <v>0</v>
      </c>
      <c r="W68" s="325">
        <v>0</v>
      </c>
      <c r="X68" s="325">
        <v>233.02976999999998</v>
      </c>
      <c r="Y68" s="325">
        <v>313.89285100000001</v>
      </c>
      <c r="Z68" s="325">
        <v>207.104693</v>
      </c>
      <c r="AA68" s="540">
        <v>696462.82293999998</v>
      </c>
      <c r="AB68" s="350"/>
      <c r="AC68" s="39"/>
      <c r="AD68" s="253">
        <v>0</v>
      </c>
      <c r="AE68" s="253">
        <v>0</v>
      </c>
      <c r="AF68" s="253">
        <v>0</v>
      </c>
      <c r="AG68" s="253">
        <v>0</v>
      </c>
      <c r="AH68" s="253">
        <v>0</v>
      </c>
      <c r="AI68" s="253">
        <v>0</v>
      </c>
      <c r="AJ68" s="253">
        <v>0</v>
      </c>
      <c r="AK68" s="253">
        <v>0</v>
      </c>
      <c r="AL68" s="253">
        <v>0</v>
      </c>
      <c r="AM68" s="253">
        <v>0</v>
      </c>
      <c r="AN68" s="253">
        <v>0</v>
      </c>
      <c r="AO68" s="253">
        <v>0</v>
      </c>
      <c r="AP68" s="253">
        <v>1.9428902930940239E-16</v>
      </c>
      <c r="AQ68" s="253">
        <v>0</v>
      </c>
      <c r="AR68" s="253">
        <v>0</v>
      </c>
      <c r="AS68" s="253">
        <v>0</v>
      </c>
      <c r="AT68" s="253">
        <v>0</v>
      </c>
      <c r="AU68" s="253">
        <v>0</v>
      </c>
      <c r="AV68" s="253">
        <v>0</v>
      </c>
      <c r="AW68" s="253">
        <v>0</v>
      </c>
      <c r="AX68" s="253">
        <v>0</v>
      </c>
      <c r="AY68" s="253">
        <v>0</v>
      </c>
      <c r="AZ68" s="253">
        <v>0</v>
      </c>
      <c r="BA68" s="253">
        <v>0</v>
      </c>
      <c r="BC68" s="75">
        <v>0</v>
      </c>
      <c r="BD68" s="253">
        <v>0</v>
      </c>
      <c r="BE68" s="75">
        <v>-6.4517280407017097E-11</v>
      </c>
    </row>
    <row r="69" spans="2:57" s="88" customFormat="1" ht="17.100000000000001" customHeight="1">
      <c r="B69" s="316"/>
      <c r="C69" s="317" t="s">
        <v>281</v>
      </c>
      <c r="D69" s="326"/>
      <c r="E69" s="326"/>
      <c r="F69" s="326"/>
      <c r="G69" s="326"/>
      <c r="H69" s="326"/>
      <c r="I69" s="326"/>
      <c r="J69" s="326"/>
      <c r="K69" s="326"/>
      <c r="L69" s="326"/>
      <c r="M69" s="326"/>
      <c r="N69" s="326"/>
      <c r="O69" s="326"/>
      <c r="P69" s="326"/>
      <c r="Q69" s="326">
        <v>0</v>
      </c>
      <c r="R69" s="326"/>
      <c r="S69" s="326"/>
      <c r="T69" s="326"/>
      <c r="U69" s="326"/>
      <c r="V69" s="326"/>
      <c r="W69" s="326"/>
      <c r="X69" s="326"/>
      <c r="Y69" s="326">
        <v>0</v>
      </c>
      <c r="Z69" s="326"/>
      <c r="AA69" s="327">
        <v>36.852181000000002</v>
      </c>
      <c r="AB69" s="353"/>
      <c r="AC69" s="87"/>
      <c r="AD69" s="84">
        <v>0</v>
      </c>
      <c r="AE69" s="84">
        <v>0</v>
      </c>
      <c r="AF69" s="84">
        <v>0</v>
      </c>
      <c r="AG69" s="84">
        <v>0</v>
      </c>
      <c r="AH69" s="84">
        <v>0</v>
      </c>
      <c r="AI69" s="84">
        <v>0</v>
      </c>
      <c r="AJ69" s="84">
        <v>0</v>
      </c>
      <c r="AK69" s="84">
        <v>0</v>
      </c>
      <c r="AL69" s="84">
        <v>0</v>
      </c>
      <c r="AM69" s="84">
        <v>0</v>
      </c>
      <c r="AN69" s="84">
        <v>0</v>
      </c>
      <c r="AO69" s="84">
        <v>0</v>
      </c>
      <c r="AP69" s="84">
        <v>0</v>
      </c>
      <c r="AQ69" s="84">
        <v>0</v>
      </c>
      <c r="AR69" s="84">
        <v>0</v>
      </c>
      <c r="AS69" s="84">
        <v>0</v>
      </c>
      <c r="AT69" s="84">
        <v>0</v>
      </c>
      <c r="AU69" s="84">
        <v>0</v>
      </c>
      <c r="AV69" s="84">
        <v>0</v>
      </c>
      <c r="AW69" s="84">
        <v>0</v>
      </c>
      <c r="AX69" s="84">
        <v>0</v>
      </c>
      <c r="AY69" s="84">
        <v>0</v>
      </c>
      <c r="AZ69" s="84">
        <v>0</v>
      </c>
      <c r="BA69" s="84">
        <v>0</v>
      </c>
      <c r="BC69" s="84">
        <v>0</v>
      </c>
      <c r="BD69" s="254">
        <v>0</v>
      </c>
      <c r="BE69" s="84">
        <v>3.5527136788005009E-15</v>
      </c>
    </row>
    <row r="70" spans="2:57" s="88" customFormat="1" ht="16.5" customHeight="1">
      <c r="B70" s="318"/>
      <c r="C70" s="319" t="s">
        <v>282</v>
      </c>
      <c r="D70" s="328">
        <v>10.555730000000001</v>
      </c>
      <c r="E70" s="328">
        <v>1.8024150000000001</v>
      </c>
      <c r="F70" s="328">
        <v>6.3463580000000004</v>
      </c>
      <c r="G70" s="328"/>
      <c r="H70" s="328"/>
      <c r="I70" s="328">
        <v>4.3009690000000003</v>
      </c>
      <c r="J70" s="328"/>
      <c r="K70" s="328">
        <v>143.58621500000001</v>
      </c>
      <c r="L70" s="328"/>
      <c r="M70" s="328"/>
      <c r="N70" s="328"/>
      <c r="O70" s="328"/>
      <c r="P70" s="328">
        <v>0.11249000000000001</v>
      </c>
      <c r="Q70" s="326">
        <v>166.70417700000002</v>
      </c>
      <c r="R70" s="328">
        <v>67.900000000000006</v>
      </c>
      <c r="S70" s="328"/>
      <c r="T70" s="328"/>
      <c r="U70" s="328"/>
      <c r="V70" s="328"/>
      <c r="W70" s="328"/>
      <c r="X70" s="328">
        <v>191.339561</v>
      </c>
      <c r="Y70" s="326">
        <v>259.23956099999998</v>
      </c>
      <c r="Z70" s="328"/>
      <c r="AA70" s="327">
        <v>1419.3110550000001</v>
      </c>
      <c r="AB70" s="354"/>
      <c r="AC70" s="87"/>
      <c r="AD70" s="84">
        <v>0</v>
      </c>
      <c r="AE70" s="84">
        <v>0</v>
      </c>
      <c r="AF70" s="84">
        <v>0</v>
      </c>
      <c r="AG70" s="84">
        <v>0</v>
      </c>
      <c r="AH70" s="84">
        <v>0</v>
      </c>
      <c r="AI70" s="84">
        <v>0</v>
      </c>
      <c r="AJ70" s="84">
        <v>0</v>
      </c>
      <c r="AK70" s="84">
        <v>0</v>
      </c>
      <c r="AL70" s="84">
        <v>0</v>
      </c>
      <c r="AM70" s="84">
        <v>0</v>
      </c>
      <c r="AN70" s="84">
        <v>0</v>
      </c>
      <c r="AO70" s="84">
        <v>0</v>
      </c>
      <c r="AP70" s="84">
        <v>0</v>
      </c>
      <c r="AQ70" s="84">
        <v>0</v>
      </c>
      <c r="AR70" s="84">
        <v>0</v>
      </c>
      <c r="AS70" s="84">
        <v>0</v>
      </c>
      <c r="AT70" s="84">
        <v>0</v>
      </c>
      <c r="AU70" s="84">
        <v>0</v>
      </c>
      <c r="AV70" s="84">
        <v>0</v>
      </c>
      <c r="AW70" s="84">
        <v>0</v>
      </c>
      <c r="AX70" s="84">
        <v>0</v>
      </c>
      <c r="AY70" s="84">
        <v>0</v>
      </c>
      <c r="AZ70" s="84">
        <v>0</v>
      </c>
      <c r="BA70" s="84">
        <v>0</v>
      </c>
      <c r="BC70" s="84">
        <v>0</v>
      </c>
      <c r="BD70" s="254">
        <v>0</v>
      </c>
      <c r="BE70" s="84">
        <v>5.6843418860808015E-14</v>
      </c>
    </row>
    <row r="71" spans="2:57" s="36" customFormat="1" ht="24.95" customHeight="1">
      <c r="B71" s="444"/>
      <c r="C71" s="452" t="s">
        <v>301</v>
      </c>
      <c r="D71" s="320"/>
      <c r="E71" s="320"/>
      <c r="F71" s="320"/>
      <c r="G71" s="320"/>
      <c r="H71" s="320"/>
      <c r="I71" s="320"/>
      <c r="J71" s="320"/>
      <c r="K71" s="320"/>
      <c r="L71" s="320"/>
      <c r="M71" s="320"/>
      <c r="N71" s="320"/>
      <c r="O71" s="320"/>
      <c r="P71" s="320"/>
      <c r="Q71" s="357"/>
      <c r="R71" s="320"/>
      <c r="S71" s="320"/>
      <c r="T71" s="320"/>
      <c r="U71" s="320"/>
      <c r="V71" s="320"/>
      <c r="W71" s="320"/>
      <c r="X71" s="320"/>
      <c r="Y71" s="357"/>
      <c r="Z71" s="320"/>
      <c r="AA71" s="338"/>
      <c r="AB71" s="355"/>
      <c r="AC71" s="35"/>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C71" s="78"/>
      <c r="BD71" s="78"/>
      <c r="BE71" s="78"/>
    </row>
    <row r="72" spans="2:57" s="36" customFormat="1" ht="17.100000000000001" customHeight="1">
      <c r="B72" s="445"/>
      <c r="C72" s="198" t="s">
        <v>298</v>
      </c>
      <c r="D72" s="320">
        <v>16.208601000000002</v>
      </c>
      <c r="E72" s="320">
        <v>32.452243000000003</v>
      </c>
      <c r="F72" s="320">
        <v>110.49121</v>
      </c>
      <c r="G72" s="320">
        <v>3.232002</v>
      </c>
      <c r="H72" s="320"/>
      <c r="I72" s="320">
        <v>266.48752100000002</v>
      </c>
      <c r="J72" s="320"/>
      <c r="K72" s="320">
        <v>171.62515200000001</v>
      </c>
      <c r="L72" s="320"/>
      <c r="M72" s="320"/>
      <c r="N72" s="320"/>
      <c r="O72" s="320">
        <v>7.4510999999999994E-2</v>
      </c>
      <c r="P72" s="320">
        <v>4.1540739999999996</v>
      </c>
      <c r="Q72" s="357">
        <v>604.72531400000003</v>
      </c>
      <c r="R72" s="320">
        <v>74.695520000000002</v>
      </c>
      <c r="S72" s="320"/>
      <c r="T72" s="320">
        <v>1.386779</v>
      </c>
      <c r="U72" s="320">
        <v>4.7807820000000003</v>
      </c>
      <c r="V72" s="320"/>
      <c r="W72" s="320"/>
      <c r="X72" s="320">
        <v>231.59996699999999</v>
      </c>
      <c r="Y72" s="357">
        <v>312.46304800000001</v>
      </c>
      <c r="Z72" s="320">
        <v>207.104693</v>
      </c>
      <c r="AA72" s="338">
        <v>682990.47019200004</v>
      </c>
      <c r="AB72" s="355"/>
      <c r="AC72" s="35"/>
      <c r="AD72" s="72">
        <v>0</v>
      </c>
      <c r="AE72" s="72">
        <v>0</v>
      </c>
      <c r="AF72" s="72">
        <v>0</v>
      </c>
      <c r="AG72" s="72">
        <v>0</v>
      </c>
      <c r="AH72" s="72">
        <v>0</v>
      </c>
      <c r="AI72" s="72">
        <v>0</v>
      </c>
      <c r="AJ72" s="72">
        <v>0</v>
      </c>
      <c r="AK72" s="72">
        <v>0</v>
      </c>
      <c r="AL72" s="72">
        <v>0</v>
      </c>
      <c r="AM72" s="72">
        <v>0</v>
      </c>
      <c r="AN72" s="72">
        <v>0</v>
      </c>
      <c r="AO72" s="72">
        <v>-5.1199999999998469E-4</v>
      </c>
      <c r="AP72" s="72">
        <v>0</v>
      </c>
      <c r="AQ72" s="72">
        <v>-5.1200000007156632E-4</v>
      </c>
      <c r="AR72" s="72">
        <v>0</v>
      </c>
      <c r="AS72" s="72">
        <v>0</v>
      </c>
      <c r="AT72" s="72">
        <v>0</v>
      </c>
      <c r="AU72" s="72">
        <v>0</v>
      </c>
      <c r="AV72" s="72">
        <v>0</v>
      </c>
      <c r="AW72" s="72">
        <v>0</v>
      </c>
      <c r="AX72" s="72">
        <v>-3.5040000000208238E-3</v>
      </c>
      <c r="AY72" s="72">
        <v>-3.5040000000208238E-3</v>
      </c>
      <c r="AZ72" s="72">
        <v>0</v>
      </c>
      <c r="BA72" s="72">
        <v>-4.0190001018345356E-3</v>
      </c>
      <c r="BC72" s="72">
        <v>0</v>
      </c>
      <c r="BD72" s="72">
        <v>0</v>
      </c>
      <c r="BE72" s="72">
        <v>6.0083493735874072E-11</v>
      </c>
    </row>
    <row r="73" spans="2:57" s="36" customFormat="1" ht="17.100000000000001" customHeight="1">
      <c r="B73" s="445"/>
      <c r="C73" s="198" t="s">
        <v>299</v>
      </c>
      <c r="D73" s="320"/>
      <c r="E73" s="320"/>
      <c r="F73" s="320">
        <v>53.755774000000002</v>
      </c>
      <c r="G73" s="320">
        <v>3.2203740000000001</v>
      </c>
      <c r="H73" s="320"/>
      <c r="I73" s="320"/>
      <c r="J73" s="320"/>
      <c r="K73" s="320"/>
      <c r="L73" s="320"/>
      <c r="M73" s="320"/>
      <c r="N73" s="320"/>
      <c r="O73" s="320">
        <v>7.4569999999999997E-2</v>
      </c>
      <c r="P73" s="320"/>
      <c r="Q73" s="357">
        <v>57.050718000000003</v>
      </c>
      <c r="R73" s="320"/>
      <c r="S73" s="320"/>
      <c r="T73" s="320"/>
      <c r="U73" s="320"/>
      <c r="V73" s="320"/>
      <c r="W73" s="320"/>
      <c r="X73" s="320">
        <v>1.4333070000000001</v>
      </c>
      <c r="Y73" s="357">
        <v>1.4333070000000001</v>
      </c>
      <c r="Z73" s="320"/>
      <c r="AA73" s="338">
        <v>13466.566642</v>
      </c>
      <c r="AB73" s="355"/>
      <c r="AC73" s="35"/>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C73" s="78">
        <v>0</v>
      </c>
      <c r="BD73" s="78">
        <v>0</v>
      </c>
      <c r="BE73" s="78">
        <v>-7.1143091417980031E-13</v>
      </c>
    </row>
    <row r="74" spans="2:57" s="36" customFormat="1" ht="17.100000000000001" customHeight="1">
      <c r="B74" s="444"/>
      <c r="C74" s="198" t="s">
        <v>300</v>
      </c>
      <c r="D74" s="320"/>
      <c r="E74" s="320"/>
      <c r="F74" s="320"/>
      <c r="G74" s="320"/>
      <c r="H74" s="320"/>
      <c r="I74" s="320"/>
      <c r="J74" s="320"/>
      <c r="K74" s="320"/>
      <c r="L74" s="320"/>
      <c r="M74" s="320"/>
      <c r="N74" s="320"/>
      <c r="O74" s="320"/>
      <c r="P74" s="320"/>
      <c r="Q74" s="357">
        <v>0</v>
      </c>
      <c r="R74" s="320"/>
      <c r="S74" s="320"/>
      <c r="T74" s="320"/>
      <c r="U74" s="320"/>
      <c r="V74" s="320"/>
      <c r="W74" s="320"/>
      <c r="X74" s="320"/>
      <c r="Y74" s="357">
        <v>0</v>
      </c>
      <c r="Z74" s="320"/>
      <c r="AA74" s="338">
        <v>5.7901249999999997</v>
      </c>
      <c r="AB74" s="355"/>
      <c r="AC74" s="35"/>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C74" s="78">
        <v>0</v>
      </c>
      <c r="BD74" s="78">
        <v>0</v>
      </c>
      <c r="BE74" s="78">
        <v>0</v>
      </c>
    </row>
    <row r="75" spans="2:57" s="40" customFormat="1" ht="30" customHeight="1">
      <c r="B75" s="450"/>
      <c r="C75" s="202" t="s">
        <v>325</v>
      </c>
      <c r="D75" s="333"/>
      <c r="E75" s="333"/>
      <c r="F75" s="333"/>
      <c r="G75" s="333"/>
      <c r="H75" s="333"/>
      <c r="I75" s="333"/>
      <c r="J75" s="333"/>
      <c r="K75" s="333"/>
      <c r="L75" s="333"/>
      <c r="M75" s="333"/>
      <c r="N75" s="333"/>
      <c r="O75" s="333"/>
      <c r="P75" s="333"/>
      <c r="Q75" s="335"/>
      <c r="R75" s="333"/>
      <c r="S75" s="333"/>
      <c r="T75" s="333"/>
      <c r="U75" s="333"/>
      <c r="V75" s="333"/>
      <c r="W75" s="333"/>
      <c r="X75" s="333"/>
      <c r="Y75" s="335"/>
      <c r="Z75" s="333"/>
      <c r="AA75" s="338"/>
      <c r="AB75" s="350"/>
      <c r="AC75" s="39"/>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C75" s="79"/>
      <c r="BD75" s="79"/>
      <c r="BE75" s="79"/>
    </row>
    <row r="76" spans="2:57" s="36" customFormat="1" ht="17.100000000000001" customHeight="1">
      <c r="B76" s="444"/>
      <c r="C76" s="183" t="s">
        <v>278</v>
      </c>
      <c r="D76" s="320"/>
      <c r="E76" s="320"/>
      <c r="F76" s="320"/>
      <c r="G76" s="320"/>
      <c r="H76" s="320"/>
      <c r="I76" s="320"/>
      <c r="J76" s="320"/>
      <c r="K76" s="320"/>
      <c r="L76" s="320"/>
      <c r="M76" s="320"/>
      <c r="N76" s="320"/>
      <c r="O76" s="320"/>
      <c r="P76" s="320"/>
      <c r="Q76" s="357">
        <v>0</v>
      </c>
      <c r="R76" s="320"/>
      <c r="S76" s="320"/>
      <c r="T76" s="320"/>
      <c r="U76" s="320"/>
      <c r="V76" s="320"/>
      <c r="W76" s="320"/>
      <c r="X76" s="320"/>
      <c r="Y76" s="357">
        <v>0</v>
      </c>
      <c r="Z76" s="320"/>
      <c r="AA76" s="323">
        <v>637.25</v>
      </c>
      <c r="AB76" s="351"/>
      <c r="AC76" s="35"/>
      <c r="AD76" s="72">
        <v>0</v>
      </c>
      <c r="AE76" s="72">
        <v>0</v>
      </c>
      <c r="AF76" s="72">
        <v>0</v>
      </c>
      <c r="AG76" s="72">
        <v>0</v>
      </c>
      <c r="AH76" s="72">
        <v>0</v>
      </c>
      <c r="AI76" s="72">
        <v>0</v>
      </c>
      <c r="AJ76" s="72">
        <v>0</v>
      </c>
      <c r="AK76" s="72">
        <v>0</v>
      </c>
      <c r="AL76" s="72">
        <v>0</v>
      </c>
      <c r="AM76" s="72">
        <v>0</v>
      </c>
      <c r="AN76" s="72">
        <v>0</v>
      </c>
      <c r="AO76" s="72">
        <v>0</v>
      </c>
      <c r="AP76" s="72">
        <v>0</v>
      </c>
      <c r="AQ76" s="72">
        <v>0</v>
      </c>
      <c r="AR76" s="72">
        <v>0</v>
      </c>
      <c r="AS76" s="72">
        <v>0</v>
      </c>
      <c r="AT76" s="72">
        <v>0</v>
      </c>
      <c r="AU76" s="72">
        <v>0</v>
      </c>
      <c r="AV76" s="72">
        <v>0</v>
      </c>
      <c r="AW76" s="72">
        <v>0</v>
      </c>
      <c r="AX76" s="72">
        <v>0</v>
      </c>
      <c r="AY76" s="72">
        <v>0</v>
      </c>
      <c r="AZ76" s="72">
        <v>0</v>
      </c>
      <c r="BA76" s="72">
        <v>0</v>
      </c>
      <c r="BC76" s="73">
        <v>0</v>
      </c>
      <c r="BD76" s="72">
        <v>0</v>
      </c>
      <c r="BE76" s="73">
        <v>0</v>
      </c>
    </row>
    <row r="77" spans="2:57" s="36" customFormat="1" ht="17.100000000000001" customHeight="1">
      <c r="B77" s="445"/>
      <c r="C77" s="198" t="s">
        <v>279</v>
      </c>
      <c r="D77" s="320"/>
      <c r="E77" s="320"/>
      <c r="F77" s="320"/>
      <c r="G77" s="320"/>
      <c r="H77" s="320"/>
      <c r="I77" s="320"/>
      <c r="J77" s="320"/>
      <c r="K77" s="320"/>
      <c r="L77" s="320"/>
      <c r="M77" s="320"/>
      <c r="N77" s="320"/>
      <c r="O77" s="320"/>
      <c r="P77" s="320"/>
      <c r="Q77" s="357">
        <v>0</v>
      </c>
      <c r="R77" s="320"/>
      <c r="S77" s="320"/>
      <c r="T77" s="320"/>
      <c r="U77" s="320"/>
      <c r="V77" s="320"/>
      <c r="W77" s="320"/>
      <c r="X77" s="320"/>
      <c r="Y77" s="357">
        <v>0</v>
      </c>
      <c r="Z77" s="320"/>
      <c r="AA77" s="323">
        <v>0</v>
      </c>
      <c r="AB77" s="351"/>
      <c r="AC77" s="35"/>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C77" s="73">
        <v>0</v>
      </c>
      <c r="BD77" s="72">
        <v>0</v>
      </c>
      <c r="BE77" s="73">
        <v>0</v>
      </c>
    </row>
    <row r="78" spans="2:57" s="36" customFormat="1" ht="17.100000000000001" customHeight="1">
      <c r="B78" s="445"/>
      <c r="C78" s="198" t="s">
        <v>280</v>
      </c>
      <c r="D78" s="320"/>
      <c r="E78" s="320"/>
      <c r="F78" s="320"/>
      <c r="G78" s="320"/>
      <c r="H78" s="320"/>
      <c r="I78" s="320"/>
      <c r="J78" s="320"/>
      <c r="K78" s="320"/>
      <c r="L78" s="320"/>
      <c r="M78" s="320"/>
      <c r="N78" s="320"/>
      <c r="O78" s="320"/>
      <c r="P78" s="320"/>
      <c r="Q78" s="357">
        <v>0</v>
      </c>
      <c r="R78" s="320"/>
      <c r="S78" s="320"/>
      <c r="T78" s="320"/>
      <c r="U78" s="320"/>
      <c r="V78" s="320"/>
      <c r="W78" s="320"/>
      <c r="X78" s="320"/>
      <c r="Y78" s="357">
        <v>0</v>
      </c>
      <c r="Z78" s="320"/>
      <c r="AA78" s="323">
        <v>637.25</v>
      </c>
      <c r="AB78" s="351"/>
      <c r="AC78" s="35"/>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C78" s="73">
        <v>0</v>
      </c>
      <c r="BD78" s="72">
        <v>0</v>
      </c>
      <c r="BE78" s="73">
        <v>0</v>
      </c>
    </row>
    <row r="79" spans="2:57" s="36" customFormat="1" ht="30" customHeight="1">
      <c r="B79" s="444"/>
      <c r="C79" s="183" t="s">
        <v>283</v>
      </c>
      <c r="D79" s="320"/>
      <c r="E79" s="320"/>
      <c r="F79" s="320"/>
      <c r="G79" s="320"/>
      <c r="H79" s="320"/>
      <c r="I79" s="320"/>
      <c r="J79" s="320"/>
      <c r="K79" s="320"/>
      <c r="L79" s="320"/>
      <c r="M79" s="320"/>
      <c r="N79" s="320"/>
      <c r="O79" s="320"/>
      <c r="P79" s="320"/>
      <c r="Q79" s="357">
        <v>0</v>
      </c>
      <c r="R79" s="320"/>
      <c r="S79" s="320"/>
      <c r="T79" s="320"/>
      <c r="U79" s="320"/>
      <c r="V79" s="320"/>
      <c r="W79" s="320"/>
      <c r="X79" s="320"/>
      <c r="Y79" s="357">
        <v>0</v>
      </c>
      <c r="Z79" s="320">
        <v>58.175069000000001</v>
      </c>
      <c r="AA79" s="338">
        <v>412.17506900000001</v>
      </c>
      <c r="AB79" s="351"/>
      <c r="AC79" s="35"/>
      <c r="AD79" s="72">
        <v>0</v>
      </c>
      <c r="AE79" s="72">
        <v>0</v>
      </c>
      <c r="AF79" s="72">
        <v>0</v>
      </c>
      <c r="AG79" s="72">
        <v>0</v>
      </c>
      <c r="AH79" s="72">
        <v>0</v>
      </c>
      <c r="AI79" s="72">
        <v>0</v>
      </c>
      <c r="AJ79" s="72">
        <v>0</v>
      </c>
      <c r="AK79" s="72">
        <v>0</v>
      </c>
      <c r="AL79" s="72">
        <v>0</v>
      </c>
      <c r="AM79" s="72">
        <v>0</v>
      </c>
      <c r="AN79" s="72">
        <v>0</v>
      </c>
      <c r="AO79" s="72">
        <v>0</v>
      </c>
      <c r="AP79" s="72">
        <v>0</v>
      </c>
      <c r="AQ79" s="72">
        <v>0</v>
      </c>
      <c r="AR79" s="72">
        <v>0</v>
      </c>
      <c r="AS79" s="72">
        <v>0</v>
      </c>
      <c r="AT79" s="72">
        <v>0</v>
      </c>
      <c r="AU79" s="72">
        <v>0</v>
      </c>
      <c r="AV79" s="72">
        <v>0</v>
      </c>
      <c r="AW79" s="72">
        <v>0</v>
      </c>
      <c r="AX79" s="72">
        <v>0</v>
      </c>
      <c r="AY79" s="72">
        <v>0</v>
      </c>
      <c r="AZ79" s="72">
        <v>0</v>
      </c>
      <c r="BA79" s="72">
        <v>0</v>
      </c>
      <c r="BC79" s="73">
        <v>0</v>
      </c>
      <c r="BD79" s="72">
        <v>0</v>
      </c>
      <c r="BE79" s="73">
        <v>0</v>
      </c>
    </row>
    <row r="80" spans="2:57" s="36" customFormat="1" ht="17.100000000000001" customHeight="1">
      <c r="B80" s="444"/>
      <c r="C80" s="198" t="s">
        <v>279</v>
      </c>
      <c r="D80" s="320"/>
      <c r="E80" s="320"/>
      <c r="F80" s="320"/>
      <c r="G80" s="320"/>
      <c r="H80" s="320"/>
      <c r="I80" s="320"/>
      <c r="J80" s="320"/>
      <c r="K80" s="320"/>
      <c r="L80" s="320"/>
      <c r="M80" s="320"/>
      <c r="N80" s="320"/>
      <c r="O80" s="320"/>
      <c r="P80" s="320"/>
      <c r="Q80" s="357">
        <v>0</v>
      </c>
      <c r="R80" s="320"/>
      <c r="S80" s="320"/>
      <c r="T80" s="320"/>
      <c r="U80" s="320"/>
      <c r="V80" s="320"/>
      <c r="W80" s="320"/>
      <c r="X80" s="320"/>
      <c r="Y80" s="357">
        <v>0</v>
      </c>
      <c r="Z80" s="320"/>
      <c r="AA80" s="323">
        <v>77</v>
      </c>
      <c r="AB80" s="351"/>
      <c r="AC80" s="35"/>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C80" s="73">
        <v>0</v>
      </c>
      <c r="BD80" s="72">
        <v>0</v>
      </c>
      <c r="BE80" s="73">
        <v>0</v>
      </c>
    </row>
    <row r="81" spans="2:57" s="36" customFormat="1" ht="17.100000000000001" customHeight="1">
      <c r="B81" s="444"/>
      <c r="C81" s="198" t="s">
        <v>280</v>
      </c>
      <c r="D81" s="320"/>
      <c r="E81" s="320"/>
      <c r="F81" s="320"/>
      <c r="G81" s="320"/>
      <c r="H81" s="320"/>
      <c r="I81" s="320"/>
      <c r="J81" s="320"/>
      <c r="K81" s="320"/>
      <c r="L81" s="320"/>
      <c r="M81" s="320"/>
      <c r="N81" s="320"/>
      <c r="O81" s="320"/>
      <c r="P81" s="320"/>
      <c r="Q81" s="357">
        <v>0</v>
      </c>
      <c r="R81" s="320"/>
      <c r="S81" s="320"/>
      <c r="T81" s="320"/>
      <c r="U81" s="320"/>
      <c r="V81" s="320"/>
      <c r="W81" s="320"/>
      <c r="X81" s="320"/>
      <c r="Y81" s="357">
        <v>0</v>
      </c>
      <c r="Z81" s="320">
        <v>58.175069000000001</v>
      </c>
      <c r="AA81" s="323">
        <v>335.17506900000001</v>
      </c>
      <c r="AB81" s="351"/>
      <c r="AC81" s="35"/>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C81" s="73">
        <v>0</v>
      </c>
      <c r="BD81" s="72">
        <v>0</v>
      </c>
      <c r="BE81" s="73">
        <v>0</v>
      </c>
    </row>
    <row r="82" spans="2:57" s="40" customFormat="1" ht="30" customHeight="1">
      <c r="B82" s="446"/>
      <c r="C82" s="447" t="s">
        <v>285</v>
      </c>
      <c r="D82" s="324"/>
      <c r="E82" s="324"/>
      <c r="F82" s="324"/>
      <c r="G82" s="324"/>
      <c r="H82" s="324"/>
      <c r="I82" s="324"/>
      <c r="J82" s="324"/>
      <c r="K82" s="324"/>
      <c r="L82" s="324"/>
      <c r="M82" s="324"/>
      <c r="N82" s="324"/>
      <c r="O82" s="324"/>
      <c r="P82" s="324"/>
      <c r="Q82" s="325">
        <v>0</v>
      </c>
      <c r="R82" s="324"/>
      <c r="S82" s="324"/>
      <c r="T82" s="324"/>
      <c r="U82" s="324"/>
      <c r="V82" s="324"/>
      <c r="W82" s="324"/>
      <c r="X82" s="324"/>
      <c r="Y82" s="325">
        <v>0</v>
      </c>
      <c r="Z82" s="324"/>
      <c r="AA82" s="323">
        <v>77</v>
      </c>
      <c r="AB82" s="352"/>
      <c r="AC82" s="39"/>
      <c r="AD82" s="253">
        <v>0</v>
      </c>
      <c r="AE82" s="253">
        <v>0</v>
      </c>
      <c r="AF82" s="253">
        <v>0</v>
      </c>
      <c r="AG82" s="253">
        <v>0</v>
      </c>
      <c r="AH82" s="253">
        <v>0</v>
      </c>
      <c r="AI82" s="253">
        <v>0</v>
      </c>
      <c r="AJ82" s="253">
        <v>0</v>
      </c>
      <c r="AK82" s="253">
        <v>0</v>
      </c>
      <c r="AL82" s="253">
        <v>0</v>
      </c>
      <c r="AM82" s="253">
        <v>0</v>
      </c>
      <c r="AN82" s="253">
        <v>0</v>
      </c>
      <c r="AO82" s="253">
        <v>0</v>
      </c>
      <c r="AP82" s="253">
        <v>0</v>
      </c>
      <c r="AQ82" s="253">
        <v>0</v>
      </c>
      <c r="AR82" s="253">
        <v>0</v>
      </c>
      <c r="AS82" s="253">
        <v>0</v>
      </c>
      <c r="AT82" s="253">
        <v>0</v>
      </c>
      <c r="AU82" s="253">
        <v>0</v>
      </c>
      <c r="AV82" s="253">
        <v>0</v>
      </c>
      <c r="AW82" s="253">
        <v>0</v>
      </c>
      <c r="AX82" s="253">
        <v>0</v>
      </c>
      <c r="AY82" s="253">
        <v>0</v>
      </c>
      <c r="AZ82" s="253">
        <v>0</v>
      </c>
      <c r="BA82" s="253">
        <v>0</v>
      </c>
      <c r="BC82" s="75">
        <v>0</v>
      </c>
      <c r="BD82" s="253">
        <v>0</v>
      </c>
      <c r="BE82" s="75">
        <v>0</v>
      </c>
    </row>
    <row r="83" spans="2:57" s="36" customFormat="1" ht="17.100000000000001" customHeight="1">
      <c r="B83" s="445"/>
      <c r="C83" s="198" t="s">
        <v>286</v>
      </c>
      <c r="D83" s="320"/>
      <c r="E83" s="320"/>
      <c r="F83" s="320"/>
      <c r="G83" s="320"/>
      <c r="H83" s="320"/>
      <c r="I83" s="320"/>
      <c r="J83" s="320"/>
      <c r="K83" s="320"/>
      <c r="L83" s="320"/>
      <c r="M83" s="320"/>
      <c r="N83" s="320"/>
      <c r="O83" s="320"/>
      <c r="P83" s="320"/>
      <c r="Q83" s="357">
        <v>0</v>
      </c>
      <c r="R83" s="320"/>
      <c r="S83" s="320"/>
      <c r="T83" s="320"/>
      <c r="U83" s="320"/>
      <c r="V83" s="320"/>
      <c r="W83" s="320"/>
      <c r="X83" s="320"/>
      <c r="Y83" s="357">
        <v>0</v>
      </c>
      <c r="Z83" s="320">
        <v>58.175069000000001</v>
      </c>
      <c r="AA83" s="323">
        <v>335.17506900000001</v>
      </c>
      <c r="AB83" s="351"/>
      <c r="AC83" s="35"/>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C83" s="73">
        <v>0</v>
      </c>
      <c r="BD83" s="72">
        <v>0</v>
      </c>
      <c r="BE83" s="73">
        <v>0</v>
      </c>
    </row>
    <row r="84" spans="2:57" s="36" customFormat="1" ht="17.100000000000001" customHeight="1">
      <c r="B84" s="445"/>
      <c r="C84" s="198" t="s">
        <v>287</v>
      </c>
      <c r="D84" s="320"/>
      <c r="E84" s="320"/>
      <c r="F84" s="320"/>
      <c r="G84" s="320"/>
      <c r="H84" s="320"/>
      <c r="I84" s="320"/>
      <c r="J84" s="320"/>
      <c r="K84" s="320"/>
      <c r="L84" s="320"/>
      <c r="M84" s="320"/>
      <c r="N84" s="320"/>
      <c r="O84" s="320"/>
      <c r="P84" s="320"/>
      <c r="Q84" s="357">
        <v>0</v>
      </c>
      <c r="R84" s="320"/>
      <c r="S84" s="320"/>
      <c r="T84" s="320"/>
      <c r="U84" s="320"/>
      <c r="V84" s="320"/>
      <c r="W84" s="320"/>
      <c r="X84" s="320"/>
      <c r="Y84" s="357">
        <v>0</v>
      </c>
      <c r="Z84" s="320"/>
      <c r="AA84" s="323">
        <v>0</v>
      </c>
      <c r="AB84" s="351"/>
      <c r="AC84" s="35"/>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C84" s="73">
        <v>0</v>
      </c>
      <c r="BD84" s="72">
        <v>0</v>
      </c>
      <c r="BE84" s="73">
        <v>0</v>
      </c>
    </row>
    <row r="85" spans="2:57" s="36" customFormat="1" ht="17.100000000000001" customHeight="1">
      <c r="B85" s="445"/>
      <c r="C85" s="198" t="s">
        <v>288</v>
      </c>
      <c r="D85" s="320"/>
      <c r="E85" s="320"/>
      <c r="F85" s="320"/>
      <c r="G85" s="320"/>
      <c r="H85" s="320"/>
      <c r="I85" s="320"/>
      <c r="J85" s="320"/>
      <c r="K85" s="320"/>
      <c r="L85" s="320"/>
      <c r="M85" s="320"/>
      <c r="N85" s="320"/>
      <c r="O85" s="320"/>
      <c r="P85" s="320"/>
      <c r="Q85" s="357">
        <v>0</v>
      </c>
      <c r="R85" s="320"/>
      <c r="S85" s="320"/>
      <c r="T85" s="320"/>
      <c r="U85" s="320"/>
      <c r="V85" s="320"/>
      <c r="W85" s="320"/>
      <c r="X85" s="320"/>
      <c r="Y85" s="357">
        <v>0</v>
      </c>
      <c r="Z85" s="320"/>
      <c r="AA85" s="323">
        <v>0</v>
      </c>
      <c r="AB85" s="351"/>
      <c r="AC85" s="35"/>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C85" s="73">
        <v>0</v>
      </c>
      <c r="BD85" s="72">
        <v>0</v>
      </c>
      <c r="BE85" s="73">
        <v>0</v>
      </c>
    </row>
    <row r="86" spans="2:57" s="36" customFormat="1" ht="17.100000000000001" customHeight="1">
      <c r="B86" s="445"/>
      <c r="C86" s="451" t="s">
        <v>290</v>
      </c>
      <c r="D86" s="320"/>
      <c r="E86" s="320"/>
      <c r="F86" s="320"/>
      <c r="G86" s="320"/>
      <c r="H86" s="320"/>
      <c r="I86" s="320"/>
      <c r="J86" s="320"/>
      <c r="K86" s="320"/>
      <c r="L86" s="320"/>
      <c r="M86" s="320"/>
      <c r="N86" s="320"/>
      <c r="O86" s="320"/>
      <c r="P86" s="320"/>
      <c r="Q86" s="357">
        <v>0</v>
      </c>
      <c r="R86" s="320"/>
      <c r="S86" s="320"/>
      <c r="T86" s="320"/>
      <c r="U86" s="320"/>
      <c r="V86" s="320"/>
      <c r="W86" s="320"/>
      <c r="X86" s="320"/>
      <c r="Y86" s="357">
        <v>0</v>
      </c>
      <c r="Z86" s="320"/>
      <c r="AA86" s="323">
        <v>0</v>
      </c>
      <c r="AB86" s="351"/>
      <c r="AC86" s="35"/>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C86" s="73">
        <v>0</v>
      </c>
      <c r="BD86" s="72">
        <v>0</v>
      </c>
      <c r="BE86" s="73">
        <v>0</v>
      </c>
    </row>
    <row r="87" spans="2:57" s="36" customFormat="1" ht="17.100000000000001" customHeight="1">
      <c r="B87" s="445"/>
      <c r="C87" s="448" t="s">
        <v>289</v>
      </c>
      <c r="D87" s="320"/>
      <c r="E87" s="320"/>
      <c r="F87" s="320"/>
      <c r="G87" s="320"/>
      <c r="H87" s="320"/>
      <c r="I87" s="320"/>
      <c r="J87" s="320"/>
      <c r="K87" s="320"/>
      <c r="L87" s="320"/>
      <c r="M87" s="320"/>
      <c r="N87" s="320"/>
      <c r="O87" s="320"/>
      <c r="P87" s="320"/>
      <c r="Q87" s="357">
        <v>0</v>
      </c>
      <c r="R87" s="320"/>
      <c r="S87" s="320"/>
      <c r="T87" s="320"/>
      <c r="U87" s="320"/>
      <c r="V87" s="320"/>
      <c r="W87" s="320"/>
      <c r="X87" s="320"/>
      <c r="Y87" s="357">
        <v>0</v>
      </c>
      <c r="Z87" s="320"/>
      <c r="AA87" s="323">
        <v>0</v>
      </c>
      <c r="AB87" s="351"/>
      <c r="AC87" s="35"/>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C87" s="73"/>
      <c r="BD87" s="72"/>
      <c r="BE87" s="73">
        <v>0</v>
      </c>
    </row>
    <row r="88" spans="2:57" s="40" customFormat="1" ht="24.95" customHeight="1">
      <c r="B88" s="446"/>
      <c r="C88" s="195" t="s">
        <v>291</v>
      </c>
      <c r="D88" s="324"/>
      <c r="E88" s="324"/>
      <c r="F88" s="324"/>
      <c r="G88" s="324"/>
      <c r="H88" s="324"/>
      <c r="I88" s="324"/>
      <c r="J88" s="324"/>
      <c r="K88" s="324"/>
      <c r="L88" s="324"/>
      <c r="M88" s="324"/>
      <c r="N88" s="324"/>
      <c r="O88" s="324"/>
      <c r="P88" s="324"/>
      <c r="Q88" s="325">
        <v>0</v>
      </c>
      <c r="R88" s="324"/>
      <c r="S88" s="324"/>
      <c r="T88" s="324"/>
      <c r="U88" s="324"/>
      <c r="V88" s="324"/>
      <c r="W88" s="324"/>
      <c r="X88" s="324"/>
      <c r="Y88" s="325">
        <v>0</v>
      </c>
      <c r="Z88" s="324"/>
      <c r="AA88" s="323">
        <v>104</v>
      </c>
      <c r="AB88" s="352"/>
      <c r="AC88" s="39"/>
      <c r="AD88" s="253">
        <v>0</v>
      </c>
      <c r="AE88" s="253">
        <v>0</v>
      </c>
      <c r="AF88" s="253">
        <v>0</v>
      </c>
      <c r="AG88" s="253">
        <v>0</v>
      </c>
      <c r="AH88" s="253">
        <v>0</v>
      </c>
      <c r="AI88" s="253">
        <v>0</v>
      </c>
      <c r="AJ88" s="253">
        <v>0</v>
      </c>
      <c r="AK88" s="253">
        <v>0</v>
      </c>
      <c r="AL88" s="253">
        <v>0</v>
      </c>
      <c r="AM88" s="253">
        <v>0</v>
      </c>
      <c r="AN88" s="253">
        <v>0</v>
      </c>
      <c r="AO88" s="253">
        <v>0</v>
      </c>
      <c r="AP88" s="253">
        <v>0</v>
      </c>
      <c r="AQ88" s="253">
        <v>0</v>
      </c>
      <c r="AR88" s="253">
        <v>0</v>
      </c>
      <c r="AS88" s="253">
        <v>0</v>
      </c>
      <c r="AT88" s="253">
        <v>0</v>
      </c>
      <c r="AU88" s="253">
        <v>0</v>
      </c>
      <c r="AV88" s="253">
        <v>0</v>
      </c>
      <c r="AW88" s="253">
        <v>0</v>
      </c>
      <c r="AX88" s="253">
        <v>0</v>
      </c>
      <c r="AY88" s="253">
        <v>0</v>
      </c>
      <c r="AZ88" s="253">
        <v>0</v>
      </c>
      <c r="BA88" s="253">
        <v>0</v>
      </c>
      <c r="BC88" s="75">
        <v>0</v>
      </c>
      <c r="BD88" s="253">
        <v>0</v>
      </c>
      <c r="BE88" s="75">
        <v>0</v>
      </c>
    </row>
    <row r="89" spans="2:57" s="88" customFormat="1" ht="17.100000000000001" customHeight="1">
      <c r="B89" s="316"/>
      <c r="C89" s="198" t="s">
        <v>279</v>
      </c>
      <c r="D89" s="326"/>
      <c r="E89" s="326"/>
      <c r="F89" s="326"/>
      <c r="G89" s="326"/>
      <c r="H89" s="326"/>
      <c r="I89" s="326"/>
      <c r="J89" s="326"/>
      <c r="K89" s="326"/>
      <c r="L89" s="326"/>
      <c r="M89" s="326"/>
      <c r="N89" s="326"/>
      <c r="O89" s="326"/>
      <c r="P89" s="326"/>
      <c r="Q89" s="326">
        <v>0</v>
      </c>
      <c r="R89" s="326"/>
      <c r="S89" s="326"/>
      <c r="T89" s="326"/>
      <c r="U89" s="326"/>
      <c r="V89" s="326"/>
      <c r="W89" s="326"/>
      <c r="X89" s="326"/>
      <c r="Y89" s="326">
        <v>0</v>
      </c>
      <c r="Z89" s="326"/>
      <c r="AA89" s="323">
        <v>104</v>
      </c>
      <c r="AB89" s="354"/>
      <c r="AC89" s="87"/>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C89" s="73">
        <v>0</v>
      </c>
      <c r="BD89" s="72">
        <v>0</v>
      </c>
      <c r="BE89" s="73">
        <v>0</v>
      </c>
    </row>
    <row r="90" spans="2:57" s="36" customFormat="1" ht="17.100000000000001" customHeight="1">
      <c r="B90" s="445"/>
      <c r="C90" s="198" t="s">
        <v>280</v>
      </c>
      <c r="D90" s="320"/>
      <c r="E90" s="320"/>
      <c r="F90" s="320"/>
      <c r="G90" s="320"/>
      <c r="H90" s="320"/>
      <c r="I90" s="320"/>
      <c r="J90" s="320"/>
      <c r="K90" s="320"/>
      <c r="L90" s="320"/>
      <c r="M90" s="320"/>
      <c r="N90" s="320"/>
      <c r="O90" s="320"/>
      <c r="P90" s="320"/>
      <c r="Q90" s="357">
        <v>0</v>
      </c>
      <c r="R90" s="320"/>
      <c r="S90" s="320"/>
      <c r="T90" s="320"/>
      <c r="U90" s="320"/>
      <c r="V90" s="320"/>
      <c r="W90" s="320"/>
      <c r="X90" s="320"/>
      <c r="Y90" s="357">
        <v>0</v>
      </c>
      <c r="Z90" s="320"/>
      <c r="AA90" s="323">
        <v>0</v>
      </c>
      <c r="AB90" s="351"/>
      <c r="AC90" s="35"/>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C90" s="73">
        <v>0</v>
      </c>
      <c r="BD90" s="72">
        <v>0</v>
      </c>
      <c r="BE90" s="73">
        <v>0</v>
      </c>
    </row>
    <row r="91" spans="2:57" s="40" customFormat="1" ht="30" customHeight="1">
      <c r="B91" s="449"/>
      <c r="C91" s="195" t="s">
        <v>292</v>
      </c>
      <c r="D91" s="325">
        <v>0</v>
      </c>
      <c r="E91" s="325">
        <v>0</v>
      </c>
      <c r="F91" s="325">
        <v>0</v>
      </c>
      <c r="G91" s="325">
        <v>0</v>
      </c>
      <c r="H91" s="325">
        <v>0</v>
      </c>
      <c r="I91" s="325">
        <v>0</v>
      </c>
      <c r="J91" s="325">
        <v>0</v>
      </c>
      <c r="K91" s="325">
        <v>0</v>
      </c>
      <c r="L91" s="325">
        <v>0</v>
      </c>
      <c r="M91" s="325">
        <v>0</v>
      </c>
      <c r="N91" s="325">
        <v>0</v>
      </c>
      <c r="O91" s="325">
        <v>0</v>
      </c>
      <c r="P91" s="325">
        <v>0</v>
      </c>
      <c r="Q91" s="325">
        <v>0</v>
      </c>
      <c r="R91" s="325">
        <v>0</v>
      </c>
      <c r="S91" s="325">
        <v>0</v>
      </c>
      <c r="T91" s="325">
        <v>0</v>
      </c>
      <c r="U91" s="325">
        <v>0</v>
      </c>
      <c r="V91" s="325">
        <v>0</v>
      </c>
      <c r="W91" s="325">
        <v>0</v>
      </c>
      <c r="X91" s="325">
        <v>0</v>
      </c>
      <c r="Y91" s="325">
        <v>0</v>
      </c>
      <c r="Z91" s="325">
        <v>58.175069000000001</v>
      </c>
      <c r="AA91" s="323">
        <v>1153.4250689999999</v>
      </c>
      <c r="AB91" s="350"/>
      <c r="AC91" s="39"/>
      <c r="AD91" s="253">
        <v>0</v>
      </c>
      <c r="AE91" s="253">
        <v>0</v>
      </c>
      <c r="AF91" s="253">
        <v>0</v>
      </c>
      <c r="AG91" s="253">
        <v>0</v>
      </c>
      <c r="AH91" s="253">
        <v>0</v>
      </c>
      <c r="AI91" s="253">
        <v>0</v>
      </c>
      <c r="AJ91" s="253">
        <v>0</v>
      </c>
      <c r="AK91" s="253">
        <v>0</v>
      </c>
      <c r="AL91" s="253">
        <v>0</v>
      </c>
      <c r="AM91" s="253">
        <v>0</v>
      </c>
      <c r="AN91" s="253">
        <v>0</v>
      </c>
      <c r="AO91" s="253">
        <v>0</v>
      </c>
      <c r="AP91" s="253">
        <v>0</v>
      </c>
      <c r="AQ91" s="253">
        <v>0</v>
      </c>
      <c r="AR91" s="253">
        <v>0</v>
      </c>
      <c r="AS91" s="253">
        <v>0</v>
      </c>
      <c r="AT91" s="253">
        <v>0</v>
      </c>
      <c r="AU91" s="253">
        <v>0</v>
      </c>
      <c r="AV91" s="253">
        <v>0</v>
      </c>
      <c r="AW91" s="253">
        <v>0</v>
      </c>
      <c r="AX91" s="253">
        <v>0</v>
      </c>
      <c r="AY91" s="253">
        <v>0</v>
      </c>
      <c r="AZ91" s="253">
        <v>0</v>
      </c>
      <c r="BA91" s="253">
        <v>-1.1368683772161603E-13</v>
      </c>
      <c r="BC91" s="75">
        <v>0</v>
      </c>
      <c r="BD91" s="253">
        <v>0</v>
      </c>
      <c r="BE91" s="75">
        <v>-1.0658141036401503E-13</v>
      </c>
    </row>
    <row r="92" spans="2:57" s="88" customFormat="1" ht="17.100000000000001" customHeight="1">
      <c r="B92" s="316"/>
      <c r="C92" s="317" t="s">
        <v>281</v>
      </c>
      <c r="D92" s="326"/>
      <c r="E92" s="326"/>
      <c r="F92" s="326"/>
      <c r="G92" s="326"/>
      <c r="H92" s="326"/>
      <c r="I92" s="326"/>
      <c r="J92" s="326"/>
      <c r="K92" s="326"/>
      <c r="L92" s="326"/>
      <c r="M92" s="326"/>
      <c r="N92" s="326"/>
      <c r="O92" s="326"/>
      <c r="P92" s="326"/>
      <c r="Q92" s="326">
        <v>0</v>
      </c>
      <c r="R92" s="326"/>
      <c r="S92" s="326"/>
      <c r="T92" s="326"/>
      <c r="U92" s="326"/>
      <c r="V92" s="326"/>
      <c r="W92" s="326"/>
      <c r="X92" s="326"/>
      <c r="Y92" s="326">
        <v>0</v>
      </c>
      <c r="Z92" s="326"/>
      <c r="AA92" s="327">
        <v>0</v>
      </c>
      <c r="AB92" s="353"/>
      <c r="AC92" s="87"/>
      <c r="AD92" s="84">
        <v>0</v>
      </c>
      <c r="AE92" s="84">
        <v>0</v>
      </c>
      <c r="AF92" s="84">
        <v>0</v>
      </c>
      <c r="AG92" s="84">
        <v>0</v>
      </c>
      <c r="AH92" s="84">
        <v>0</v>
      </c>
      <c r="AI92" s="84">
        <v>0</v>
      </c>
      <c r="AJ92" s="84">
        <v>0</v>
      </c>
      <c r="AK92" s="84">
        <v>0</v>
      </c>
      <c r="AL92" s="84">
        <v>0</v>
      </c>
      <c r="AM92" s="84">
        <v>0</v>
      </c>
      <c r="AN92" s="84">
        <v>0</v>
      </c>
      <c r="AO92" s="84">
        <v>0</v>
      </c>
      <c r="AP92" s="84">
        <v>0</v>
      </c>
      <c r="AQ92" s="84">
        <v>0</v>
      </c>
      <c r="AR92" s="84">
        <v>0</v>
      </c>
      <c r="AS92" s="84">
        <v>0</v>
      </c>
      <c r="AT92" s="84">
        <v>0</v>
      </c>
      <c r="AU92" s="84">
        <v>0</v>
      </c>
      <c r="AV92" s="84">
        <v>0</v>
      </c>
      <c r="AW92" s="84">
        <v>0</v>
      </c>
      <c r="AX92" s="84">
        <v>0</v>
      </c>
      <c r="AY92" s="84">
        <v>0</v>
      </c>
      <c r="AZ92" s="84">
        <v>0</v>
      </c>
      <c r="BA92" s="84">
        <v>0</v>
      </c>
      <c r="BC92" s="84">
        <v>0</v>
      </c>
      <c r="BD92" s="254">
        <v>0</v>
      </c>
      <c r="BE92" s="84">
        <v>0</v>
      </c>
    </row>
    <row r="93" spans="2:57" s="88" customFormat="1" ht="17.100000000000001" customHeight="1">
      <c r="B93" s="318"/>
      <c r="C93" s="319" t="s">
        <v>282</v>
      </c>
      <c r="D93" s="328"/>
      <c r="E93" s="328"/>
      <c r="F93" s="328"/>
      <c r="G93" s="328"/>
      <c r="H93" s="328"/>
      <c r="I93" s="328"/>
      <c r="J93" s="328"/>
      <c r="K93" s="328"/>
      <c r="L93" s="328"/>
      <c r="M93" s="328"/>
      <c r="N93" s="328"/>
      <c r="O93" s="328"/>
      <c r="P93" s="328"/>
      <c r="Q93" s="326">
        <v>0</v>
      </c>
      <c r="R93" s="328"/>
      <c r="S93" s="328"/>
      <c r="T93" s="328"/>
      <c r="U93" s="328"/>
      <c r="V93" s="328"/>
      <c r="W93" s="328"/>
      <c r="X93" s="328"/>
      <c r="Y93" s="326">
        <v>0</v>
      </c>
      <c r="Z93" s="328"/>
      <c r="AA93" s="327">
        <v>0</v>
      </c>
      <c r="AB93" s="354"/>
      <c r="AC93" s="87"/>
      <c r="AD93" s="84">
        <v>0</v>
      </c>
      <c r="AE93" s="84">
        <v>0</v>
      </c>
      <c r="AF93" s="84">
        <v>0</v>
      </c>
      <c r="AG93" s="84">
        <v>0</v>
      </c>
      <c r="AH93" s="84">
        <v>0</v>
      </c>
      <c r="AI93" s="84">
        <v>0</v>
      </c>
      <c r="AJ93" s="84">
        <v>0</v>
      </c>
      <c r="AK93" s="84">
        <v>0</v>
      </c>
      <c r="AL93" s="84">
        <v>0</v>
      </c>
      <c r="AM93" s="84">
        <v>0</v>
      </c>
      <c r="AN93" s="84">
        <v>0</v>
      </c>
      <c r="AO93" s="84">
        <v>0</v>
      </c>
      <c r="AP93" s="84">
        <v>0</v>
      </c>
      <c r="AQ93" s="84">
        <v>0</v>
      </c>
      <c r="AR93" s="84">
        <v>0</v>
      </c>
      <c r="AS93" s="84">
        <v>0</v>
      </c>
      <c r="AT93" s="84">
        <v>0</v>
      </c>
      <c r="AU93" s="84">
        <v>0</v>
      </c>
      <c r="AV93" s="84">
        <v>0</v>
      </c>
      <c r="AW93" s="84">
        <v>0</v>
      </c>
      <c r="AX93" s="84">
        <v>0</v>
      </c>
      <c r="AY93" s="84">
        <v>0</v>
      </c>
      <c r="AZ93" s="84">
        <v>0</v>
      </c>
      <c r="BA93" s="84">
        <v>0</v>
      </c>
      <c r="BC93" s="84">
        <v>0</v>
      </c>
      <c r="BD93" s="254">
        <v>0</v>
      </c>
      <c r="BE93" s="84">
        <v>0</v>
      </c>
    </row>
    <row r="94" spans="2:57" s="40" customFormat="1" ht="24.95" customHeight="1">
      <c r="B94" s="450"/>
      <c r="C94" s="202" t="s">
        <v>313</v>
      </c>
      <c r="D94" s="333"/>
      <c r="E94" s="333"/>
      <c r="F94" s="333"/>
      <c r="G94" s="333"/>
      <c r="H94" s="333"/>
      <c r="I94" s="333"/>
      <c r="J94" s="333"/>
      <c r="K94" s="333"/>
      <c r="L94" s="333"/>
      <c r="M94" s="333"/>
      <c r="N94" s="333"/>
      <c r="O94" s="333"/>
      <c r="P94" s="333"/>
      <c r="Q94" s="335"/>
      <c r="R94" s="333"/>
      <c r="S94" s="333"/>
      <c r="T94" s="333"/>
      <c r="U94" s="333"/>
      <c r="V94" s="333"/>
      <c r="W94" s="333"/>
      <c r="X94" s="333"/>
      <c r="Y94" s="335"/>
      <c r="Z94" s="333"/>
      <c r="AA94" s="338"/>
      <c r="AB94" s="350"/>
      <c r="AC94" s="39"/>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C94" s="79"/>
      <c r="BD94" s="79"/>
      <c r="BE94" s="79"/>
    </row>
    <row r="95" spans="2:57" s="40" customFormat="1" ht="30" customHeight="1">
      <c r="B95" s="450"/>
      <c r="C95" s="202" t="s">
        <v>295</v>
      </c>
      <c r="D95" s="333"/>
      <c r="E95" s="333"/>
      <c r="F95" s="333"/>
      <c r="G95" s="333"/>
      <c r="H95" s="333"/>
      <c r="I95" s="333"/>
      <c r="J95" s="333"/>
      <c r="K95" s="333"/>
      <c r="L95" s="333"/>
      <c r="M95" s="333"/>
      <c r="N95" s="333"/>
      <c r="O95" s="333"/>
      <c r="P95" s="333"/>
      <c r="Q95" s="335"/>
      <c r="R95" s="333"/>
      <c r="S95" s="333"/>
      <c r="T95" s="333"/>
      <c r="U95" s="333"/>
      <c r="V95" s="333"/>
      <c r="W95" s="333"/>
      <c r="X95" s="333"/>
      <c r="Y95" s="335"/>
      <c r="Z95" s="333"/>
      <c r="AA95" s="338"/>
      <c r="AB95" s="350"/>
      <c r="AC95" s="39"/>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C95" s="79"/>
      <c r="BD95" s="79"/>
      <c r="BE95" s="79"/>
    </row>
    <row r="96" spans="2:57" s="36" customFormat="1" ht="17.100000000000001" customHeight="1">
      <c r="B96" s="444"/>
      <c r="C96" s="183" t="s">
        <v>278</v>
      </c>
      <c r="D96" s="320"/>
      <c r="E96" s="320"/>
      <c r="F96" s="320"/>
      <c r="G96" s="320"/>
      <c r="H96" s="320"/>
      <c r="I96" s="320">
        <v>0.26183400000000001</v>
      </c>
      <c r="J96" s="320"/>
      <c r="K96" s="320"/>
      <c r="L96" s="320"/>
      <c r="M96" s="320"/>
      <c r="N96" s="320"/>
      <c r="O96" s="320"/>
      <c r="P96" s="320"/>
      <c r="Q96" s="357">
        <v>0.26183400000000001</v>
      </c>
      <c r="R96" s="320"/>
      <c r="S96" s="320"/>
      <c r="T96" s="320"/>
      <c r="U96" s="320"/>
      <c r="V96" s="320"/>
      <c r="W96" s="320"/>
      <c r="X96" s="320">
        <v>5.96E-3</v>
      </c>
      <c r="Y96" s="357">
        <v>5.96E-3</v>
      </c>
      <c r="Z96" s="320"/>
      <c r="AA96" s="323">
        <v>368.33762400000006</v>
      </c>
      <c r="AB96" s="351"/>
      <c r="AC96" s="35"/>
      <c r="AD96" s="72">
        <v>0</v>
      </c>
      <c r="AE96" s="72">
        <v>0</v>
      </c>
      <c r="AF96" s="72">
        <v>0</v>
      </c>
      <c r="AG96" s="72">
        <v>0</v>
      </c>
      <c r="AH96" s="72">
        <v>0</v>
      </c>
      <c r="AI96" s="72">
        <v>0</v>
      </c>
      <c r="AJ96" s="72">
        <v>0</v>
      </c>
      <c r="AK96" s="72">
        <v>0</v>
      </c>
      <c r="AL96" s="72">
        <v>0</v>
      </c>
      <c r="AM96" s="72">
        <v>0</v>
      </c>
      <c r="AN96" s="72">
        <v>0</v>
      </c>
      <c r="AO96" s="72">
        <v>0</v>
      </c>
      <c r="AP96" s="72">
        <v>0</v>
      </c>
      <c r="AQ96" s="72">
        <v>0</v>
      </c>
      <c r="AR96" s="72">
        <v>0</v>
      </c>
      <c r="AS96" s="72">
        <v>0</v>
      </c>
      <c r="AT96" s="72">
        <v>0</v>
      </c>
      <c r="AU96" s="72">
        <v>0</v>
      </c>
      <c r="AV96" s="72">
        <v>0</v>
      </c>
      <c r="AW96" s="72">
        <v>0</v>
      </c>
      <c r="AX96" s="72">
        <v>0</v>
      </c>
      <c r="AY96" s="72">
        <v>0</v>
      </c>
      <c r="AZ96" s="72">
        <v>0</v>
      </c>
      <c r="BA96" s="72">
        <v>0</v>
      </c>
      <c r="BC96" s="73">
        <v>0</v>
      </c>
      <c r="BD96" s="72">
        <v>0</v>
      </c>
      <c r="BE96" s="73">
        <v>3.7601866065273271E-14</v>
      </c>
    </row>
    <row r="97" spans="2:58" s="36" customFormat="1" ht="17.100000000000001" customHeight="1">
      <c r="B97" s="445"/>
      <c r="C97" s="198" t="s">
        <v>279</v>
      </c>
      <c r="D97" s="320"/>
      <c r="E97" s="320"/>
      <c r="F97" s="320"/>
      <c r="G97" s="320"/>
      <c r="H97" s="320"/>
      <c r="I97" s="320"/>
      <c r="J97" s="320"/>
      <c r="K97" s="320"/>
      <c r="L97" s="320"/>
      <c r="M97" s="320"/>
      <c r="N97" s="320"/>
      <c r="O97" s="320"/>
      <c r="P97" s="320"/>
      <c r="Q97" s="357">
        <v>0</v>
      </c>
      <c r="R97" s="320"/>
      <c r="S97" s="320"/>
      <c r="T97" s="320"/>
      <c r="U97" s="320"/>
      <c r="V97" s="320"/>
      <c r="W97" s="320"/>
      <c r="X97" s="320"/>
      <c r="Y97" s="357">
        <v>0</v>
      </c>
      <c r="Z97" s="320"/>
      <c r="AA97" s="323">
        <v>58.917862</v>
      </c>
      <c r="AB97" s="351"/>
      <c r="AC97" s="35"/>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C97" s="73">
        <v>0</v>
      </c>
      <c r="BD97" s="72">
        <v>0</v>
      </c>
      <c r="BE97" s="73">
        <v>0</v>
      </c>
    </row>
    <row r="98" spans="2:58" s="36" customFormat="1" ht="17.100000000000001" customHeight="1">
      <c r="B98" s="445"/>
      <c r="C98" s="198" t="s">
        <v>280</v>
      </c>
      <c r="D98" s="320"/>
      <c r="E98" s="320"/>
      <c r="F98" s="320"/>
      <c r="G98" s="320"/>
      <c r="H98" s="320"/>
      <c r="I98" s="320">
        <v>0.26183400000000001</v>
      </c>
      <c r="J98" s="320"/>
      <c r="K98" s="320"/>
      <c r="L98" s="320"/>
      <c r="M98" s="320"/>
      <c r="N98" s="320"/>
      <c r="O98" s="320"/>
      <c r="P98" s="320"/>
      <c r="Q98" s="357">
        <v>0.26183400000000001</v>
      </c>
      <c r="R98" s="320"/>
      <c r="S98" s="320"/>
      <c r="T98" s="320"/>
      <c r="U98" s="320"/>
      <c r="V98" s="320"/>
      <c r="W98" s="320"/>
      <c r="X98" s="320">
        <v>5.96E-3</v>
      </c>
      <c r="Y98" s="357">
        <v>5.96E-3</v>
      </c>
      <c r="Z98" s="320"/>
      <c r="AA98" s="323">
        <v>309.41976200000005</v>
      </c>
      <c r="AB98" s="351"/>
      <c r="AC98" s="35"/>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C98" s="73">
        <v>0</v>
      </c>
      <c r="BD98" s="72">
        <v>0</v>
      </c>
      <c r="BE98" s="73">
        <v>3.7601866065273271E-14</v>
      </c>
    </row>
    <row r="99" spans="2:58" s="36" customFormat="1" ht="30" customHeight="1">
      <c r="B99" s="444"/>
      <c r="C99" s="183" t="s">
        <v>283</v>
      </c>
      <c r="D99" s="320"/>
      <c r="E99" s="320"/>
      <c r="F99" s="320"/>
      <c r="G99" s="320"/>
      <c r="H99" s="320"/>
      <c r="I99" s="320"/>
      <c r="J99" s="320"/>
      <c r="K99" s="320"/>
      <c r="L99" s="320"/>
      <c r="M99" s="320"/>
      <c r="N99" s="320"/>
      <c r="O99" s="320"/>
      <c r="P99" s="320"/>
      <c r="Q99" s="357">
        <v>0</v>
      </c>
      <c r="R99" s="320"/>
      <c r="S99" s="320"/>
      <c r="T99" s="320"/>
      <c r="U99" s="320"/>
      <c r="V99" s="320"/>
      <c r="W99" s="320"/>
      <c r="X99" s="320"/>
      <c r="Y99" s="357">
        <v>0</v>
      </c>
      <c r="Z99" s="320"/>
      <c r="AA99" s="323">
        <v>181.73319100000001</v>
      </c>
      <c r="AB99" s="351"/>
      <c r="AC99" s="35"/>
      <c r="AD99" s="72">
        <v>0</v>
      </c>
      <c r="AE99" s="72">
        <v>0</v>
      </c>
      <c r="AF99" s="72">
        <v>0</v>
      </c>
      <c r="AG99" s="72">
        <v>0</v>
      </c>
      <c r="AH99" s="72">
        <v>0</v>
      </c>
      <c r="AI99" s="72">
        <v>0</v>
      </c>
      <c r="AJ99" s="72">
        <v>0</v>
      </c>
      <c r="AK99" s="72">
        <v>0</v>
      </c>
      <c r="AL99" s="72">
        <v>0</v>
      </c>
      <c r="AM99" s="72">
        <v>0</v>
      </c>
      <c r="AN99" s="72">
        <v>0</v>
      </c>
      <c r="AO99" s="72">
        <v>0</v>
      </c>
      <c r="AP99" s="72">
        <v>0</v>
      </c>
      <c r="AQ99" s="72">
        <v>0</v>
      </c>
      <c r="AR99" s="72">
        <v>0</v>
      </c>
      <c r="AS99" s="72">
        <v>0</v>
      </c>
      <c r="AT99" s="72">
        <v>0</v>
      </c>
      <c r="AU99" s="72">
        <v>0</v>
      </c>
      <c r="AV99" s="72">
        <v>0</v>
      </c>
      <c r="AW99" s="72">
        <v>0</v>
      </c>
      <c r="AX99" s="72">
        <v>0</v>
      </c>
      <c r="AY99" s="72">
        <v>0</v>
      </c>
      <c r="AZ99" s="72">
        <v>0</v>
      </c>
      <c r="BA99" s="72">
        <v>0</v>
      </c>
      <c r="BC99" s="73">
        <v>0</v>
      </c>
      <c r="BD99" s="72">
        <v>0</v>
      </c>
      <c r="BE99" s="73">
        <v>0</v>
      </c>
    </row>
    <row r="100" spans="2:58" s="36" customFormat="1" ht="17.100000000000001" customHeight="1">
      <c r="B100" s="444"/>
      <c r="C100" s="198" t="s">
        <v>279</v>
      </c>
      <c r="D100" s="320"/>
      <c r="E100" s="320"/>
      <c r="F100" s="320"/>
      <c r="G100" s="320"/>
      <c r="H100" s="320"/>
      <c r="I100" s="320"/>
      <c r="J100" s="320"/>
      <c r="K100" s="320"/>
      <c r="L100" s="320"/>
      <c r="M100" s="320"/>
      <c r="N100" s="320"/>
      <c r="O100" s="320"/>
      <c r="P100" s="320"/>
      <c r="Q100" s="357">
        <v>0</v>
      </c>
      <c r="R100" s="320"/>
      <c r="S100" s="320"/>
      <c r="T100" s="320"/>
      <c r="U100" s="320"/>
      <c r="V100" s="320"/>
      <c r="W100" s="320"/>
      <c r="X100" s="320"/>
      <c r="Y100" s="357">
        <v>0</v>
      </c>
      <c r="Z100" s="320"/>
      <c r="AA100" s="323">
        <v>0</v>
      </c>
      <c r="AB100" s="351"/>
      <c r="AC100" s="35"/>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C100" s="73">
        <v>0</v>
      </c>
      <c r="BD100" s="72">
        <v>0</v>
      </c>
      <c r="BE100" s="73">
        <v>0</v>
      </c>
    </row>
    <row r="101" spans="2:58" s="36" customFormat="1" ht="17.100000000000001" customHeight="1">
      <c r="B101" s="444"/>
      <c r="C101" s="198" t="s">
        <v>280</v>
      </c>
      <c r="D101" s="320"/>
      <c r="E101" s="320"/>
      <c r="F101" s="320"/>
      <c r="G101" s="320"/>
      <c r="H101" s="320"/>
      <c r="I101" s="320"/>
      <c r="J101" s="320"/>
      <c r="K101" s="320"/>
      <c r="L101" s="320"/>
      <c r="M101" s="320"/>
      <c r="N101" s="320"/>
      <c r="O101" s="320"/>
      <c r="P101" s="320"/>
      <c r="Q101" s="357">
        <v>0</v>
      </c>
      <c r="R101" s="320"/>
      <c r="S101" s="320"/>
      <c r="T101" s="320"/>
      <c r="U101" s="320"/>
      <c r="V101" s="320"/>
      <c r="W101" s="320"/>
      <c r="X101" s="320"/>
      <c r="Y101" s="357">
        <v>0</v>
      </c>
      <c r="Z101" s="320"/>
      <c r="AA101" s="323">
        <v>181.73319100000001</v>
      </c>
      <c r="AB101" s="351"/>
      <c r="AC101" s="35"/>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C101" s="73">
        <v>0</v>
      </c>
      <c r="BD101" s="72">
        <v>0</v>
      </c>
      <c r="BE101" s="73">
        <v>0</v>
      </c>
    </row>
    <row r="102" spans="2:58" s="40" customFormat="1" ht="30" customHeight="1">
      <c r="B102" s="446"/>
      <c r="C102" s="447" t="s">
        <v>285</v>
      </c>
      <c r="D102" s="324"/>
      <c r="E102" s="324"/>
      <c r="F102" s="324"/>
      <c r="G102" s="324"/>
      <c r="H102" s="324"/>
      <c r="I102" s="324"/>
      <c r="J102" s="324"/>
      <c r="K102" s="324"/>
      <c r="L102" s="324"/>
      <c r="M102" s="324"/>
      <c r="N102" s="324"/>
      <c r="O102" s="324"/>
      <c r="P102" s="324"/>
      <c r="Q102" s="325">
        <v>0</v>
      </c>
      <c r="R102" s="324"/>
      <c r="S102" s="324"/>
      <c r="T102" s="324"/>
      <c r="U102" s="324"/>
      <c r="V102" s="324"/>
      <c r="W102" s="324"/>
      <c r="X102" s="324"/>
      <c r="Y102" s="325">
        <v>0</v>
      </c>
      <c r="Z102" s="324"/>
      <c r="AA102" s="323">
        <v>181.73319100000001</v>
      </c>
      <c r="AB102" s="352"/>
      <c r="AC102" s="39"/>
      <c r="AD102" s="253">
        <v>0</v>
      </c>
      <c r="AE102" s="253">
        <v>0</v>
      </c>
      <c r="AF102" s="253">
        <v>0</v>
      </c>
      <c r="AG102" s="253">
        <v>0</v>
      </c>
      <c r="AH102" s="253">
        <v>0</v>
      </c>
      <c r="AI102" s="253">
        <v>0</v>
      </c>
      <c r="AJ102" s="253">
        <v>0</v>
      </c>
      <c r="AK102" s="253">
        <v>0</v>
      </c>
      <c r="AL102" s="253">
        <v>0</v>
      </c>
      <c r="AM102" s="253">
        <v>0</v>
      </c>
      <c r="AN102" s="253">
        <v>0</v>
      </c>
      <c r="AO102" s="253">
        <v>0</v>
      </c>
      <c r="AP102" s="253">
        <v>0</v>
      </c>
      <c r="AQ102" s="253">
        <v>0</v>
      </c>
      <c r="AR102" s="253">
        <v>0</v>
      </c>
      <c r="AS102" s="253">
        <v>0</v>
      </c>
      <c r="AT102" s="253">
        <v>0</v>
      </c>
      <c r="AU102" s="253">
        <v>0</v>
      </c>
      <c r="AV102" s="253">
        <v>0</v>
      </c>
      <c r="AW102" s="253">
        <v>0</v>
      </c>
      <c r="AX102" s="253">
        <v>0</v>
      </c>
      <c r="AY102" s="253">
        <v>0</v>
      </c>
      <c r="AZ102" s="253">
        <v>0</v>
      </c>
      <c r="BA102" s="253">
        <v>0</v>
      </c>
      <c r="BC102" s="75">
        <v>0</v>
      </c>
      <c r="BD102" s="253">
        <v>0</v>
      </c>
      <c r="BE102" s="75">
        <v>0</v>
      </c>
    </row>
    <row r="103" spans="2:58" s="36" customFormat="1" ht="17.100000000000001" customHeight="1">
      <c r="B103" s="445"/>
      <c r="C103" s="198" t="s">
        <v>286</v>
      </c>
      <c r="D103" s="320"/>
      <c r="E103" s="320"/>
      <c r="F103" s="320"/>
      <c r="G103" s="320"/>
      <c r="H103" s="320"/>
      <c r="I103" s="320"/>
      <c r="J103" s="320"/>
      <c r="K103" s="320"/>
      <c r="L103" s="320"/>
      <c r="M103" s="320"/>
      <c r="N103" s="320"/>
      <c r="O103" s="320"/>
      <c r="P103" s="320"/>
      <c r="Q103" s="357">
        <v>0</v>
      </c>
      <c r="R103" s="320"/>
      <c r="S103" s="320"/>
      <c r="T103" s="320"/>
      <c r="U103" s="320"/>
      <c r="V103" s="320"/>
      <c r="W103" s="320"/>
      <c r="X103" s="320"/>
      <c r="Y103" s="357">
        <v>0</v>
      </c>
      <c r="Z103" s="320"/>
      <c r="AA103" s="323">
        <v>0</v>
      </c>
      <c r="AB103" s="351"/>
      <c r="AC103" s="35"/>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C103" s="73">
        <v>0</v>
      </c>
      <c r="BD103" s="72">
        <v>0</v>
      </c>
      <c r="BE103" s="73">
        <v>0</v>
      </c>
    </row>
    <row r="104" spans="2:58" s="36" customFormat="1" ht="17.100000000000001" customHeight="1">
      <c r="B104" s="445"/>
      <c r="C104" s="198" t="s">
        <v>287</v>
      </c>
      <c r="D104" s="320"/>
      <c r="E104" s="320"/>
      <c r="F104" s="320"/>
      <c r="G104" s="320"/>
      <c r="H104" s="320"/>
      <c r="I104" s="320"/>
      <c r="J104" s="320"/>
      <c r="K104" s="320"/>
      <c r="L104" s="320"/>
      <c r="M104" s="320"/>
      <c r="N104" s="320"/>
      <c r="O104" s="320"/>
      <c r="P104" s="320"/>
      <c r="Q104" s="357">
        <v>0</v>
      </c>
      <c r="R104" s="320"/>
      <c r="S104" s="320"/>
      <c r="T104" s="320"/>
      <c r="U104" s="320"/>
      <c r="V104" s="320"/>
      <c r="W104" s="320"/>
      <c r="X104" s="320"/>
      <c r="Y104" s="357">
        <v>0</v>
      </c>
      <c r="Z104" s="320"/>
      <c r="AA104" s="323">
        <v>0</v>
      </c>
      <c r="AB104" s="351"/>
      <c r="AC104" s="35"/>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C104" s="73">
        <v>0</v>
      </c>
      <c r="BD104" s="72">
        <v>0</v>
      </c>
      <c r="BE104" s="73">
        <v>0</v>
      </c>
    </row>
    <row r="105" spans="2:58" s="36" customFormat="1" ht="17.100000000000001" customHeight="1">
      <c r="B105" s="445"/>
      <c r="C105" s="198" t="s">
        <v>288</v>
      </c>
      <c r="D105" s="320"/>
      <c r="E105" s="320"/>
      <c r="F105" s="320"/>
      <c r="G105" s="320"/>
      <c r="H105" s="320"/>
      <c r="I105" s="320"/>
      <c r="J105" s="320"/>
      <c r="K105" s="320"/>
      <c r="L105" s="320"/>
      <c r="M105" s="320"/>
      <c r="N105" s="320"/>
      <c r="O105" s="320"/>
      <c r="P105" s="320"/>
      <c r="Q105" s="357">
        <v>0</v>
      </c>
      <c r="R105" s="320"/>
      <c r="S105" s="320"/>
      <c r="T105" s="320"/>
      <c r="U105" s="320"/>
      <c r="V105" s="320"/>
      <c r="W105" s="320"/>
      <c r="X105" s="320"/>
      <c r="Y105" s="357">
        <v>0</v>
      </c>
      <c r="Z105" s="320"/>
      <c r="AA105" s="323">
        <v>0</v>
      </c>
      <c r="AB105" s="351"/>
      <c r="AC105" s="35"/>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C105" s="73">
        <v>0</v>
      </c>
      <c r="BD105" s="72">
        <v>0</v>
      </c>
      <c r="BE105" s="73">
        <v>0</v>
      </c>
    </row>
    <row r="106" spans="2:58" s="36" customFormat="1" ht="17.100000000000001" customHeight="1">
      <c r="B106" s="445"/>
      <c r="C106" s="451" t="s">
        <v>290</v>
      </c>
      <c r="D106" s="320"/>
      <c r="E106" s="320"/>
      <c r="F106" s="320"/>
      <c r="G106" s="320"/>
      <c r="H106" s="320"/>
      <c r="I106" s="320"/>
      <c r="J106" s="320"/>
      <c r="K106" s="320"/>
      <c r="L106" s="320"/>
      <c r="M106" s="320"/>
      <c r="N106" s="320"/>
      <c r="O106" s="320"/>
      <c r="P106" s="320"/>
      <c r="Q106" s="357">
        <v>0</v>
      </c>
      <c r="R106" s="320"/>
      <c r="S106" s="320"/>
      <c r="T106" s="320"/>
      <c r="U106" s="320"/>
      <c r="V106" s="320"/>
      <c r="W106" s="320"/>
      <c r="X106" s="320"/>
      <c r="Y106" s="357">
        <v>0</v>
      </c>
      <c r="Z106" s="320"/>
      <c r="AA106" s="323">
        <v>0</v>
      </c>
      <c r="AB106" s="351"/>
      <c r="AC106" s="35"/>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C106" s="73">
        <v>0</v>
      </c>
      <c r="BD106" s="72">
        <v>0</v>
      </c>
      <c r="BE106" s="73">
        <v>0</v>
      </c>
    </row>
    <row r="107" spans="2:58" s="36" customFormat="1" ht="17.100000000000001" customHeight="1">
      <c r="B107" s="445"/>
      <c r="C107" s="448" t="s">
        <v>289</v>
      </c>
      <c r="D107" s="320"/>
      <c r="E107" s="320"/>
      <c r="F107" s="320"/>
      <c r="G107" s="320"/>
      <c r="H107" s="320"/>
      <c r="I107" s="320"/>
      <c r="J107" s="320"/>
      <c r="K107" s="320"/>
      <c r="L107" s="320"/>
      <c r="M107" s="320"/>
      <c r="N107" s="320"/>
      <c r="O107" s="320"/>
      <c r="P107" s="320"/>
      <c r="Q107" s="357">
        <v>0</v>
      </c>
      <c r="R107" s="320"/>
      <c r="S107" s="320"/>
      <c r="T107" s="320"/>
      <c r="U107" s="320"/>
      <c r="V107" s="320"/>
      <c r="W107" s="320"/>
      <c r="X107" s="320"/>
      <c r="Y107" s="357">
        <v>0</v>
      </c>
      <c r="Z107" s="320"/>
      <c r="AA107" s="323">
        <v>0</v>
      </c>
      <c r="AB107" s="351"/>
      <c r="AC107" s="35"/>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C107" s="73"/>
      <c r="BD107" s="72"/>
      <c r="BE107" s="73">
        <v>0</v>
      </c>
    </row>
    <row r="108" spans="2:58" s="40" customFormat="1" ht="24.95" customHeight="1">
      <c r="B108" s="446"/>
      <c r="C108" s="195" t="s">
        <v>291</v>
      </c>
      <c r="D108" s="324"/>
      <c r="E108" s="324"/>
      <c r="F108" s="324"/>
      <c r="G108" s="324"/>
      <c r="H108" s="324"/>
      <c r="I108" s="324"/>
      <c r="J108" s="324"/>
      <c r="K108" s="324"/>
      <c r="L108" s="324"/>
      <c r="M108" s="324"/>
      <c r="N108" s="324"/>
      <c r="O108" s="324"/>
      <c r="P108" s="324"/>
      <c r="Q108" s="325">
        <v>0</v>
      </c>
      <c r="R108" s="324"/>
      <c r="S108" s="324"/>
      <c r="T108" s="324"/>
      <c r="U108" s="324"/>
      <c r="V108" s="324"/>
      <c r="W108" s="324"/>
      <c r="X108" s="324"/>
      <c r="Y108" s="325">
        <v>0</v>
      </c>
      <c r="Z108" s="324"/>
      <c r="AA108" s="323">
        <v>88.576130000000006</v>
      </c>
      <c r="AB108" s="352"/>
      <c r="AC108" s="39"/>
      <c r="AD108" s="253">
        <v>0</v>
      </c>
      <c r="AE108" s="253">
        <v>0</v>
      </c>
      <c r="AF108" s="253">
        <v>0</v>
      </c>
      <c r="AG108" s="253">
        <v>0</v>
      </c>
      <c r="AH108" s="253">
        <v>0</v>
      </c>
      <c r="AI108" s="253">
        <v>0</v>
      </c>
      <c r="AJ108" s="253">
        <v>0</v>
      </c>
      <c r="AK108" s="253">
        <v>0</v>
      </c>
      <c r="AL108" s="253">
        <v>0</v>
      </c>
      <c r="AM108" s="253">
        <v>0</v>
      </c>
      <c r="AN108" s="253">
        <v>0</v>
      </c>
      <c r="AO108" s="253">
        <v>0</v>
      </c>
      <c r="AP108" s="253">
        <v>0</v>
      </c>
      <c r="AQ108" s="253">
        <v>0</v>
      </c>
      <c r="AR108" s="253">
        <v>0</v>
      </c>
      <c r="AS108" s="253">
        <v>0</v>
      </c>
      <c r="AT108" s="253">
        <v>0</v>
      </c>
      <c r="AU108" s="253">
        <v>0</v>
      </c>
      <c r="AV108" s="253">
        <v>0</v>
      </c>
      <c r="AW108" s="253">
        <v>0</v>
      </c>
      <c r="AX108" s="253">
        <v>0</v>
      </c>
      <c r="AY108" s="253">
        <v>0</v>
      </c>
      <c r="AZ108" s="253">
        <v>0</v>
      </c>
      <c r="BA108" s="253">
        <v>0</v>
      </c>
      <c r="BC108" s="75">
        <v>0</v>
      </c>
      <c r="BD108" s="253">
        <v>0</v>
      </c>
      <c r="BE108" s="75">
        <v>0</v>
      </c>
    </row>
    <row r="109" spans="2:58" s="88" customFormat="1" ht="17.100000000000001" customHeight="1">
      <c r="B109" s="316"/>
      <c r="C109" s="198" t="s">
        <v>279</v>
      </c>
      <c r="D109" s="326"/>
      <c r="E109" s="326"/>
      <c r="F109" s="326"/>
      <c r="G109" s="326"/>
      <c r="H109" s="326"/>
      <c r="I109" s="326"/>
      <c r="J109" s="326"/>
      <c r="K109" s="326"/>
      <c r="L109" s="326"/>
      <c r="M109" s="326"/>
      <c r="N109" s="326"/>
      <c r="O109" s="326"/>
      <c r="P109" s="326"/>
      <c r="Q109" s="326">
        <v>0</v>
      </c>
      <c r="R109" s="326"/>
      <c r="S109" s="326"/>
      <c r="T109" s="326"/>
      <c r="U109" s="326"/>
      <c r="V109" s="326"/>
      <c r="W109" s="326"/>
      <c r="X109" s="326"/>
      <c r="Y109" s="326">
        <v>0</v>
      </c>
      <c r="Z109" s="326"/>
      <c r="AA109" s="323">
        <v>88.576130000000006</v>
      </c>
      <c r="AB109" s="354"/>
      <c r="AC109" s="87"/>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36"/>
      <c r="BC109" s="73">
        <v>0</v>
      </c>
      <c r="BD109" s="72">
        <v>0</v>
      </c>
      <c r="BE109" s="73">
        <v>0</v>
      </c>
      <c r="BF109" s="36"/>
    </row>
    <row r="110" spans="2:58" s="36" customFormat="1" ht="17.100000000000001" customHeight="1">
      <c r="B110" s="445"/>
      <c r="C110" s="198" t="s">
        <v>280</v>
      </c>
      <c r="D110" s="320"/>
      <c r="E110" s="320"/>
      <c r="F110" s="320"/>
      <c r="G110" s="320"/>
      <c r="H110" s="320"/>
      <c r="I110" s="320"/>
      <c r="J110" s="320"/>
      <c r="K110" s="320"/>
      <c r="L110" s="320"/>
      <c r="M110" s="320"/>
      <c r="N110" s="320"/>
      <c r="O110" s="320"/>
      <c r="P110" s="320"/>
      <c r="Q110" s="357">
        <v>0</v>
      </c>
      <c r="R110" s="320"/>
      <c r="S110" s="320"/>
      <c r="T110" s="320"/>
      <c r="U110" s="320"/>
      <c r="V110" s="320"/>
      <c r="W110" s="320"/>
      <c r="X110" s="320"/>
      <c r="Y110" s="357">
        <v>0</v>
      </c>
      <c r="Z110" s="320"/>
      <c r="AA110" s="323">
        <v>0</v>
      </c>
      <c r="AB110" s="351"/>
      <c r="AC110" s="35"/>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C110" s="73">
        <v>0</v>
      </c>
      <c r="BD110" s="72">
        <v>0</v>
      </c>
      <c r="BE110" s="73">
        <v>0</v>
      </c>
    </row>
    <row r="111" spans="2:58" s="40" customFormat="1" ht="30" customHeight="1">
      <c r="B111" s="449"/>
      <c r="C111" s="195" t="s">
        <v>292</v>
      </c>
      <c r="D111" s="325">
        <v>0</v>
      </c>
      <c r="E111" s="325">
        <v>0</v>
      </c>
      <c r="F111" s="325">
        <v>0</v>
      </c>
      <c r="G111" s="325">
        <v>0</v>
      </c>
      <c r="H111" s="325">
        <v>0</v>
      </c>
      <c r="I111" s="325">
        <v>0.26183400000000001</v>
      </c>
      <c r="J111" s="325">
        <v>0</v>
      </c>
      <c r="K111" s="325">
        <v>0</v>
      </c>
      <c r="L111" s="325">
        <v>0</v>
      </c>
      <c r="M111" s="325">
        <v>0</v>
      </c>
      <c r="N111" s="325">
        <v>0</v>
      </c>
      <c r="O111" s="325">
        <v>0</v>
      </c>
      <c r="P111" s="325">
        <v>0</v>
      </c>
      <c r="Q111" s="325">
        <v>0.26183400000000001</v>
      </c>
      <c r="R111" s="325">
        <v>0</v>
      </c>
      <c r="S111" s="325">
        <v>0</v>
      </c>
      <c r="T111" s="325">
        <v>0</v>
      </c>
      <c r="U111" s="325">
        <v>0</v>
      </c>
      <c r="V111" s="325">
        <v>0</v>
      </c>
      <c r="W111" s="325">
        <v>0</v>
      </c>
      <c r="X111" s="325">
        <v>5.96E-3</v>
      </c>
      <c r="Y111" s="325">
        <v>5.96E-3</v>
      </c>
      <c r="Z111" s="325">
        <v>0</v>
      </c>
      <c r="AA111" s="323">
        <v>638.64694500000007</v>
      </c>
      <c r="AB111" s="350"/>
      <c r="AC111" s="39"/>
      <c r="AD111" s="253">
        <v>0</v>
      </c>
      <c r="AE111" s="253">
        <v>0</v>
      </c>
      <c r="AF111" s="253">
        <v>0</v>
      </c>
      <c r="AG111" s="253">
        <v>0</v>
      </c>
      <c r="AH111" s="253">
        <v>0</v>
      </c>
      <c r="AI111" s="253">
        <v>0</v>
      </c>
      <c r="AJ111" s="253">
        <v>0</v>
      </c>
      <c r="AK111" s="253">
        <v>0</v>
      </c>
      <c r="AL111" s="253">
        <v>0</v>
      </c>
      <c r="AM111" s="253">
        <v>0</v>
      </c>
      <c r="AN111" s="253">
        <v>0</v>
      </c>
      <c r="AO111" s="253">
        <v>0</v>
      </c>
      <c r="AP111" s="253">
        <v>0</v>
      </c>
      <c r="AQ111" s="253">
        <v>0</v>
      </c>
      <c r="AR111" s="253">
        <v>0</v>
      </c>
      <c r="AS111" s="253">
        <v>0</v>
      </c>
      <c r="AT111" s="253">
        <v>0</v>
      </c>
      <c r="AU111" s="253">
        <v>0</v>
      </c>
      <c r="AV111" s="253">
        <v>0</v>
      </c>
      <c r="AW111" s="253">
        <v>0</v>
      </c>
      <c r="AX111" s="253">
        <v>0</v>
      </c>
      <c r="AY111" s="253">
        <v>0</v>
      </c>
      <c r="AZ111" s="253">
        <v>0</v>
      </c>
      <c r="BA111" s="253">
        <v>0</v>
      </c>
      <c r="BC111" s="75">
        <v>0</v>
      </c>
      <c r="BD111" s="253">
        <v>0</v>
      </c>
      <c r="BE111" s="75">
        <v>3.7601866065273271E-14</v>
      </c>
    </row>
    <row r="112" spans="2:58" s="88" customFormat="1" ht="17.100000000000001" customHeight="1">
      <c r="B112" s="316"/>
      <c r="C112" s="317" t="s">
        <v>281</v>
      </c>
      <c r="D112" s="326"/>
      <c r="E112" s="326"/>
      <c r="F112" s="326"/>
      <c r="G112" s="326"/>
      <c r="H112" s="326"/>
      <c r="I112" s="326"/>
      <c r="J112" s="326"/>
      <c r="K112" s="326"/>
      <c r="L112" s="326"/>
      <c r="M112" s="326"/>
      <c r="N112" s="326"/>
      <c r="O112" s="326"/>
      <c r="P112" s="326"/>
      <c r="Q112" s="326">
        <v>0</v>
      </c>
      <c r="R112" s="326"/>
      <c r="S112" s="326"/>
      <c r="T112" s="326"/>
      <c r="U112" s="326"/>
      <c r="V112" s="326"/>
      <c r="W112" s="326"/>
      <c r="X112" s="326"/>
      <c r="Y112" s="326">
        <v>0</v>
      </c>
      <c r="Z112" s="326"/>
      <c r="AA112" s="327">
        <v>32.341999999999999</v>
      </c>
      <c r="AB112" s="353"/>
      <c r="AC112" s="87"/>
      <c r="AD112" s="84">
        <v>0</v>
      </c>
      <c r="AE112" s="84">
        <v>0</v>
      </c>
      <c r="AF112" s="84">
        <v>0</v>
      </c>
      <c r="AG112" s="84">
        <v>0</v>
      </c>
      <c r="AH112" s="84">
        <v>0</v>
      </c>
      <c r="AI112" s="84">
        <v>0</v>
      </c>
      <c r="AJ112" s="84">
        <v>0</v>
      </c>
      <c r="AK112" s="84">
        <v>0</v>
      </c>
      <c r="AL112" s="84">
        <v>0</v>
      </c>
      <c r="AM112" s="84">
        <v>0</v>
      </c>
      <c r="AN112" s="84">
        <v>0</v>
      </c>
      <c r="AO112" s="84">
        <v>0</v>
      </c>
      <c r="AP112" s="84">
        <v>0</v>
      </c>
      <c r="AQ112" s="84">
        <v>0</v>
      </c>
      <c r="AR112" s="84">
        <v>0</v>
      </c>
      <c r="AS112" s="84">
        <v>0</v>
      </c>
      <c r="AT112" s="84">
        <v>0</v>
      </c>
      <c r="AU112" s="84">
        <v>0</v>
      </c>
      <c r="AV112" s="84">
        <v>0</v>
      </c>
      <c r="AW112" s="84">
        <v>0</v>
      </c>
      <c r="AX112" s="84">
        <v>0</v>
      </c>
      <c r="AY112" s="84">
        <v>0</v>
      </c>
      <c r="AZ112" s="84">
        <v>0</v>
      </c>
      <c r="BA112" s="84">
        <v>0</v>
      </c>
      <c r="BC112" s="84">
        <v>0</v>
      </c>
      <c r="BD112" s="254">
        <v>0</v>
      </c>
      <c r="BE112" s="84">
        <v>0</v>
      </c>
    </row>
    <row r="113" spans="2:57" s="88" customFormat="1" ht="17.100000000000001" customHeight="1">
      <c r="B113" s="318"/>
      <c r="C113" s="319" t="s">
        <v>282</v>
      </c>
      <c r="D113" s="328"/>
      <c r="E113" s="328"/>
      <c r="F113" s="328"/>
      <c r="G113" s="328"/>
      <c r="H113" s="328"/>
      <c r="I113" s="328"/>
      <c r="J113" s="328"/>
      <c r="K113" s="328"/>
      <c r="L113" s="328"/>
      <c r="M113" s="328"/>
      <c r="N113" s="328"/>
      <c r="O113" s="328"/>
      <c r="P113" s="328"/>
      <c r="Q113" s="326">
        <v>0</v>
      </c>
      <c r="R113" s="328"/>
      <c r="S113" s="328"/>
      <c r="T113" s="328"/>
      <c r="U113" s="328"/>
      <c r="V113" s="328"/>
      <c r="W113" s="328"/>
      <c r="X113" s="328"/>
      <c r="Y113" s="326">
        <v>0</v>
      </c>
      <c r="Z113" s="328"/>
      <c r="AA113" s="327">
        <v>30.219000000000001</v>
      </c>
      <c r="AB113" s="354"/>
      <c r="AC113" s="87"/>
      <c r="AD113" s="84">
        <v>0</v>
      </c>
      <c r="AE113" s="84">
        <v>0</v>
      </c>
      <c r="AF113" s="84">
        <v>0</v>
      </c>
      <c r="AG113" s="84">
        <v>0</v>
      </c>
      <c r="AH113" s="84">
        <v>0</v>
      </c>
      <c r="AI113" s="84">
        <v>0</v>
      </c>
      <c r="AJ113" s="84">
        <v>0</v>
      </c>
      <c r="AK113" s="84">
        <v>0</v>
      </c>
      <c r="AL113" s="84">
        <v>0</v>
      </c>
      <c r="AM113" s="84">
        <v>0</v>
      </c>
      <c r="AN113" s="84">
        <v>0</v>
      </c>
      <c r="AO113" s="84">
        <v>0</v>
      </c>
      <c r="AP113" s="84">
        <v>0</v>
      </c>
      <c r="AQ113" s="84">
        <v>0</v>
      </c>
      <c r="AR113" s="84">
        <v>0</v>
      </c>
      <c r="AS113" s="84">
        <v>0</v>
      </c>
      <c r="AT113" s="84">
        <v>0</v>
      </c>
      <c r="AU113" s="84">
        <v>0</v>
      </c>
      <c r="AV113" s="84">
        <v>0</v>
      </c>
      <c r="AW113" s="84">
        <v>0</v>
      </c>
      <c r="AX113" s="84">
        <v>0</v>
      </c>
      <c r="AY113" s="84">
        <v>0</v>
      </c>
      <c r="AZ113" s="84">
        <v>0</v>
      </c>
      <c r="BA113" s="84">
        <v>0</v>
      </c>
      <c r="BC113" s="84">
        <v>0</v>
      </c>
      <c r="BD113" s="254">
        <v>0</v>
      </c>
      <c r="BE113" s="84">
        <v>0</v>
      </c>
    </row>
    <row r="114" spans="2:57" s="40" customFormat="1" ht="30" customHeight="1">
      <c r="B114" s="450"/>
      <c r="C114" s="202" t="s">
        <v>294</v>
      </c>
      <c r="D114" s="333"/>
      <c r="E114" s="333"/>
      <c r="F114" s="333"/>
      <c r="G114" s="333"/>
      <c r="H114" s="333"/>
      <c r="I114" s="333"/>
      <c r="J114" s="333"/>
      <c r="K114" s="333"/>
      <c r="L114" s="333"/>
      <c r="M114" s="333"/>
      <c r="N114" s="333"/>
      <c r="O114" s="333"/>
      <c r="P114" s="333"/>
      <c r="Q114" s="335"/>
      <c r="R114" s="333"/>
      <c r="S114" s="333"/>
      <c r="T114" s="333"/>
      <c r="U114" s="333"/>
      <c r="V114" s="333"/>
      <c r="W114" s="333"/>
      <c r="X114" s="333"/>
      <c r="Y114" s="335"/>
      <c r="Z114" s="333"/>
      <c r="AA114" s="338"/>
      <c r="AB114" s="350"/>
      <c r="AC114" s="39"/>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C114" s="79"/>
      <c r="BD114" s="79"/>
      <c r="BE114" s="79"/>
    </row>
    <row r="115" spans="2:57" s="36" customFormat="1" ht="17.100000000000001" customHeight="1">
      <c r="B115" s="444"/>
      <c r="C115" s="183" t="s">
        <v>278</v>
      </c>
      <c r="D115" s="320"/>
      <c r="E115" s="320"/>
      <c r="F115" s="320"/>
      <c r="G115" s="320"/>
      <c r="H115" s="320"/>
      <c r="I115" s="320"/>
      <c r="J115" s="320"/>
      <c r="K115" s="320"/>
      <c r="L115" s="320"/>
      <c r="M115" s="320"/>
      <c r="N115" s="320"/>
      <c r="O115" s="320"/>
      <c r="P115" s="320"/>
      <c r="Q115" s="357">
        <v>0</v>
      </c>
      <c r="R115" s="320"/>
      <c r="S115" s="320"/>
      <c r="T115" s="320"/>
      <c r="U115" s="320"/>
      <c r="V115" s="320"/>
      <c r="W115" s="320"/>
      <c r="X115" s="320"/>
      <c r="Y115" s="357">
        <v>0</v>
      </c>
      <c r="Z115" s="320"/>
      <c r="AA115" s="323">
        <v>255.03298700000002</v>
      </c>
      <c r="AB115" s="351"/>
      <c r="AC115" s="35"/>
      <c r="AD115" s="72">
        <v>0</v>
      </c>
      <c r="AE115" s="72">
        <v>0</v>
      </c>
      <c r="AF115" s="72">
        <v>0</v>
      </c>
      <c r="AG115" s="72">
        <v>0</v>
      </c>
      <c r="AH115" s="72">
        <v>0</v>
      </c>
      <c r="AI115" s="72">
        <v>0</v>
      </c>
      <c r="AJ115" s="72">
        <v>0</v>
      </c>
      <c r="AK115" s="72">
        <v>0</v>
      </c>
      <c r="AL115" s="72">
        <v>0</v>
      </c>
      <c r="AM115" s="72">
        <v>0</v>
      </c>
      <c r="AN115" s="72">
        <v>0</v>
      </c>
      <c r="AO115" s="72">
        <v>0</v>
      </c>
      <c r="AP115" s="72">
        <v>0</v>
      </c>
      <c r="AQ115" s="72">
        <v>0</v>
      </c>
      <c r="AR115" s="72">
        <v>0</v>
      </c>
      <c r="AS115" s="72">
        <v>0</v>
      </c>
      <c r="AT115" s="72">
        <v>0</v>
      </c>
      <c r="AU115" s="72">
        <v>0</v>
      </c>
      <c r="AV115" s="72">
        <v>0</v>
      </c>
      <c r="AW115" s="72">
        <v>0</v>
      </c>
      <c r="AX115" s="72">
        <v>0</v>
      </c>
      <c r="AY115" s="72">
        <v>0</v>
      </c>
      <c r="AZ115" s="72">
        <v>0</v>
      </c>
      <c r="BA115" s="72">
        <v>0</v>
      </c>
      <c r="BC115" s="73">
        <v>0</v>
      </c>
      <c r="BD115" s="72">
        <v>0</v>
      </c>
      <c r="BE115" s="73">
        <v>7.9936057773011271E-15</v>
      </c>
    </row>
    <row r="116" spans="2:57" s="36" customFormat="1" ht="17.100000000000001" customHeight="1">
      <c r="B116" s="445"/>
      <c r="C116" s="198" t="s">
        <v>279</v>
      </c>
      <c r="D116" s="320"/>
      <c r="E116" s="320"/>
      <c r="F116" s="320"/>
      <c r="G116" s="320"/>
      <c r="H116" s="320"/>
      <c r="I116" s="320"/>
      <c r="J116" s="320"/>
      <c r="K116" s="320"/>
      <c r="L116" s="320"/>
      <c r="M116" s="320"/>
      <c r="N116" s="320"/>
      <c r="O116" s="320"/>
      <c r="P116" s="320"/>
      <c r="Q116" s="357">
        <v>0</v>
      </c>
      <c r="R116" s="320"/>
      <c r="S116" s="320"/>
      <c r="T116" s="320"/>
      <c r="U116" s="320"/>
      <c r="V116" s="320"/>
      <c r="W116" s="320"/>
      <c r="X116" s="320"/>
      <c r="Y116" s="357">
        <v>0</v>
      </c>
      <c r="Z116" s="320"/>
      <c r="AA116" s="323">
        <v>58.917862</v>
      </c>
      <c r="AB116" s="351"/>
      <c r="AC116" s="35"/>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C116" s="73">
        <v>0</v>
      </c>
      <c r="BD116" s="72">
        <v>0</v>
      </c>
      <c r="BE116" s="73">
        <v>0</v>
      </c>
    </row>
    <row r="117" spans="2:57" s="36" customFormat="1" ht="17.100000000000001" customHeight="1">
      <c r="B117" s="445"/>
      <c r="C117" s="198" t="s">
        <v>280</v>
      </c>
      <c r="D117" s="320"/>
      <c r="E117" s="320"/>
      <c r="F117" s="320"/>
      <c r="G117" s="320"/>
      <c r="H117" s="320"/>
      <c r="I117" s="320"/>
      <c r="J117" s="320"/>
      <c r="K117" s="320"/>
      <c r="L117" s="320"/>
      <c r="M117" s="320"/>
      <c r="N117" s="320"/>
      <c r="O117" s="320"/>
      <c r="P117" s="320"/>
      <c r="Q117" s="357">
        <v>0</v>
      </c>
      <c r="R117" s="320"/>
      <c r="S117" s="320"/>
      <c r="T117" s="320"/>
      <c r="U117" s="320"/>
      <c r="V117" s="320"/>
      <c r="W117" s="320"/>
      <c r="X117" s="320"/>
      <c r="Y117" s="357">
        <v>0</v>
      </c>
      <c r="Z117" s="320"/>
      <c r="AA117" s="323">
        <v>196.11512500000001</v>
      </c>
      <c r="AB117" s="351"/>
      <c r="AC117" s="35"/>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C117" s="73">
        <v>0</v>
      </c>
      <c r="BD117" s="72">
        <v>0</v>
      </c>
      <c r="BE117" s="73">
        <v>7.9936057773011271E-15</v>
      </c>
    </row>
    <row r="118" spans="2:57" s="36" customFormat="1" ht="30" customHeight="1">
      <c r="B118" s="444"/>
      <c r="C118" s="183" t="s">
        <v>283</v>
      </c>
      <c r="D118" s="320"/>
      <c r="E118" s="320"/>
      <c r="F118" s="320"/>
      <c r="G118" s="320"/>
      <c r="H118" s="320"/>
      <c r="I118" s="320"/>
      <c r="J118" s="320"/>
      <c r="K118" s="320"/>
      <c r="L118" s="320"/>
      <c r="M118" s="320"/>
      <c r="N118" s="320"/>
      <c r="O118" s="320"/>
      <c r="P118" s="320"/>
      <c r="Q118" s="357">
        <v>0</v>
      </c>
      <c r="R118" s="320"/>
      <c r="S118" s="320"/>
      <c r="T118" s="320"/>
      <c r="U118" s="320"/>
      <c r="V118" s="320"/>
      <c r="W118" s="320"/>
      <c r="X118" s="320"/>
      <c r="Y118" s="357">
        <v>0</v>
      </c>
      <c r="Z118" s="320"/>
      <c r="AA118" s="323">
        <v>69.65738300000001</v>
      </c>
      <c r="AB118" s="351"/>
      <c r="AC118" s="35"/>
      <c r="AD118" s="72">
        <v>0</v>
      </c>
      <c r="AE118" s="72">
        <v>0</v>
      </c>
      <c r="AF118" s="72">
        <v>0</v>
      </c>
      <c r="AG118" s="72">
        <v>0</v>
      </c>
      <c r="AH118" s="72">
        <v>0</v>
      </c>
      <c r="AI118" s="72">
        <v>0</v>
      </c>
      <c r="AJ118" s="72">
        <v>0</v>
      </c>
      <c r="AK118" s="72">
        <v>0</v>
      </c>
      <c r="AL118" s="72">
        <v>0</v>
      </c>
      <c r="AM118" s="72">
        <v>0</v>
      </c>
      <c r="AN118" s="72">
        <v>0</v>
      </c>
      <c r="AO118" s="72">
        <v>0</v>
      </c>
      <c r="AP118" s="72">
        <v>0</v>
      </c>
      <c r="AQ118" s="72">
        <v>0</v>
      </c>
      <c r="AR118" s="72">
        <v>0</v>
      </c>
      <c r="AS118" s="72">
        <v>0</v>
      </c>
      <c r="AT118" s="72">
        <v>0</v>
      </c>
      <c r="AU118" s="72">
        <v>0</v>
      </c>
      <c r="AV118" s="72">
        <v>0</v>
      </c>
      <c r="AW118" s="72">
        <v>0</v>
      </c>
      <c r="AX118" s="72">
        <v>0</v>
      </c>
      <c r="AY118" s="72">
        <v>0</v>
      </c>
      <c r="AZ118" s="72">
        <v>0</v>
      </c>
      <c r="BA118" s="72">
        <v>0</v>
      </c>
      <c r="BC118" s="73">
        <v>0</v>
      </c>
      <c r="BD118" s="72">
        <v>0</v>
      </c>
      <c r="BE118" s="73">
        <v>0</v>
      </c>
    </row>
    <row r="119" spans="2:57" s="36" customFormat="1" ht="17.100000000000001" customHeight="1">
      <c r="B119" s="444"/>
      <c r="C119" s="198" t="s">
        <v>279</v>
      </c>
      <c r="D119" s="320"/>
      <c r="E119" s="320"/>
      <c r="F119" s="320"/>
      <c r="G119" s="320"/>
      <c r="H119" s="320"/>
      <c r="I119" s="320"/>
      <c r="J119" s="320"/>
      <c r="K119" s="320"/>
      <c r="L119" s="320"/>
      <c r="M119" s="320"/>
      <c r="N119" s="320"/>
      <c r="O119" s="320"/>
      <c r="P119" s="320"/>
      <c r="Q119" s="357">
        <v>0</v>
      </c>
      <c r="R119" s="320"/>
      <c r="S119" s="320"/>
      <c r="T119" s="320"/>
      <c r="U119" s="320"/>
      <c r="V119" s="320"/>
      <c r="W119" s="320"/>
      <c r="X119" s="320"/>
      <c r="Y119" s="357">
        <v>0</v>
      </c>
      <c r="Z119" s="320"/>
      <c r="AA119" s="323">
        <v>14.636886000000001</v>
      </c>
      <c r="AB119" s="351"/>
      <c r="AC119" s="35"/>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C119" s="73">
        <v>0</v>
      </c>
      <c r="BD119" s="72">
        <v>0</v>
      </c>
      <c r="BE119" s="73">
        <v>0</v>
      </c>
    </row>
    <row r="120" spans="2:57" s="36" customFormat="1" ht="17.100000000000001" customHeight="1">
      <c r="B120" s="444"/>
      <c r="C120" s="198" t="s">
        <v>280</v>
      </c>
      <c r="D120" s="320"/>
      <c r="E120" s="320"/>
      <c r="F120" s="320"/>
      <c r="G120" s="320"/>
      <c r="H120" s="320"/>
      <c r="I120" s="320"/>
      <c r="J120" s="320"/>
      <c r="K120" s="320"/>
      <c r="L120" s="320"/>
      <c r="M120" s="320"/>
      <c r="N120" s="320"/>
      <c r="O120" s="320"/>
      <c r="P120" s="320"/>
      <c r="Q120" s="357">
        <v>0</v>
      </c>
      <c r="R120" s="320"/>
      <c r="S120" s="320"/>
      <c r="T120" s="320"/>
      <c r="U120" s="320"/>
      <c r="V120" s="320"/>
      <c r="W120" s="320"/>
      <c r="X120" s="320"/>
      <c r="Y120" s="357">
        <v>0</v>
      </c>
      <c r="Z120" s="320"/>
      <c r="AA120" s="323">
        <v>55.020496999999999</v>
      </c>
      <c r="AB120" s="351"/>
      <c r="AC120" s="35"/>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C120" s="73">
        <v>0</v>
      </c>
      <c r="BD120" s="72">
        <v>0</v>
      </c>
      <c r="BE120" s="73">
        <v>0</v>
      </c>
    </row>
    <row r="121" spans="2:57" s="36" customFormat="1" ht="17.100000000000001" customHeight="1">
      <c r="B121" s="445"/>
      <c r="C121" s="447" t="s">
        <v>285</v>
      </c>
      <c r="D121" s="320"/>
      <c r="E121" s="320"/>
      <c r="F121" s="320"/>
      <c r="G121" s="320"/>
      <c r="H121" s="320"/>
      <c r="I121" s="320"/>
      <c r="J121" s="320"/>
      <c r="K121" s="320"/>
      <c r="L121" s="320"/>
      <c r="M121" s="320"/>
      <c r="N121" s="320"/>
      <c r="O121" s="320"/>
      <c r="P121" s="320"/>
      <c r="Q121" s="357">
        <v>0</v>
      </c>
      <c r="R121" s="320"/>
      <c r="S121" s="320"/>
      <c r="T121" s="320"/>
      <c r="U121" s="320"/>
      <c r="V121" s="320"/>
      <c r="W121" s="320"/>
      <c r="X121" s="320"/>
      <c r="Y121" s="357">
        <v>0</v>
      </c>
      <c r="Z121" s="320"/>
      <c r="AA121" s="323">
        <v>67.697662000000008</v>
      </c>
      <c r="AB121" s="351"/>
      <c r="AC121" s="35"/>
      <c r="AD121" s="253">
        <v>0</v>
      </c>
      <c r="AE121" s="253">
        <v>0</v>
      </c>
      <c r="AF121" s="253">
        <v>0</v>
      </c>
      <c r="AG121" s="253">
        <v>0</v>
      </c>
      <c r="AH121" s="253">
        <v>0</v>
      </c>
      <c r="AI121" s="253">
        <v>0</v>
      </c>
      <c r="AJ121" s="253">
        <v>0</v>
      </c>
      <c r="AK121" s="253">
        <v>0</v>
      </c>
      <c r="AL121" s="253">
        <v>0</v>
      </c>
      <c r="AM121" s="253">
        <v>0</v>
      </c>
      <c r="AN121" s="253">
        <v>0</v>
      </c>
      <c r="AO121" s="253">
        <v>0</v>
      </c>
      <c r="AP121" s="253">
        <v>0</v>
      </c>
      <c r="AQ121" s="253">
        <v>0</v>
      </c>
      <c r="AR121" s="253">
        <v>0</v>
      </c>
      <c r="AS121" s="253">
        <v>0</v>
      </c>
      <c r="AT121" s="253">
        <v>0</v>
      </c>
      <c r="AU121" s="253">
        <v>0</v>
      </c>
      <c r="AV121" s="253">
        <v>0</v>
      </c>
      <c r="AW121" s="253">
        <v>0</v>
      </c>
      <c r="AX121" s="253">
        <v>0</v>
      </c>
      <c r="AY121" s="253">
        <v>0</v>
      </c>
      <c r="AZ121" s="253">
        <v>0</v>
      </c>
      <c r="BA121" s="253">
        <v>0</v>
      </c>
      <c r="BC121" s="73">
        <v>0</v>
      </c>
      <c r="BD121" s="72">
        <v>0</v>
      </c>
      <c r="BE121" s="73">
        <v>0</v>
      </c>
    </row>
    <row r="122" spans="2:57" s="36" customFormat="1" ht="17.100000000000001" customHeight="1">
      <c r="B122" s="445"/>
      <c r="C122" s="198" t="s">
        <v>286</v>
      </c>
      <c r="D122" s="320"/>
      <c r="E122" s="320"/>
      <c r="F122" s="320"/>
      <c r="G122" s="320"/>
      <c r="H122" s="320"/>
      <c r="I122" s="320"/>
      <c r="J122" s="320"/>
      <c r="K122" s="320"/>
      <c r="L122" s="320"/>
      <c r="M122" s="320"/>
      <c r="N122" s="320"/>
      <c r="O122" s="320"/>
      <c r="P122" s="320"/>
      <c r="Q122" s="357">
        <v>0</v>
      </c>
      <c r="R122" s="320"/>
      <c r="S122" s="320"/>
      <c r="T122" s="320"/>
      <c r="U122" s="320"/>
      <c r="V122" s="320"/>
      <c r="W122" s="320"/>
      <c r="X122" s="320"/>
      <c r="Y122" s="357">
        <v>0</v>
      </c>
      <c r="Z122" s="320"/>
      <c r="AA122" s="323">
        <v>1.959721</v>
      </c>
      <c r="AB122" s="351"/>
      <c r="AC122" s="35"/>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C122" s="73">
        <v>0</v>
      </c>
      <c r="BD122" s="72">
        <v>0</v>
      </c>
      <c r="BE122" s="73">
        <v>0</v>
      </c>
    </row>
    <row r="123" spans="2:57" s="36" customFormat="1" ht="17.100000000000001" customHeight="1">
      <c r="B123" s="445"/>
      <c r="C123" s="198" t="s">
        <v>287</v>
      </c>
      <c r="D123" s="320"/>
      <c r="E123" s="320"/>
      <c r="F123" s="320"/>
      <c r="G123" s="320"/>
      <c r="H123" s="320"/>
      <c r="I123" s="320"/>
      <c r="J123" s="320"/>
      <c r="K123" s="320"/>
      <c r="L123" s="320"/>
      <c r="M123" s="320"/>
      <c r="N123" s="320"/>
      <c r="O123" s="320"/>
      <c r="P123" s="320"/>
      <c r="Q123" s="357">
        <v>0</v>
      </c>
      <c r="R123" s="320"/>
      <c r="S123" s="320"/>
      <c r="T123" s="320"/>
      <c r="U123" s="320"/>
      <c r="V123" s="320"/>
      <c r="W123" s="320"/>
      <c r="X123" s="320"/>
      <c r="Y123" s="357">
        <v>0</v>
      </c>
      <c r="Z123" s="320"/>
      <c r="AA123" s="323">
        <v>0</v>
      </c>
      <c r="AB123" s="351"/>
      <c r="AC123" s="35"/>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C123" s="73">
        <v>0</v>
      </c>
      <c r="BD123" s="72">
        <v>0</v>
      </c>
      <c r="BE123" s="73">
        <v>0</v>
      </c>
    </row>
    <row r="124" spans="2:57" s="36" customFormat="1" ht="17.100000000000001" customHeight="1">
      <c r="B124" s="445"/>
      <c r="C124" s="198" t="s">
        <v>288</v>
      </c>
      <c r="D124" s="320"/>
      <c r="E124" s="320"/>
      <c r="F124" s="320"/>
      <c r="G124" s="320"/>
      <c r="H124" s="320"/>
      <c r="I124" s="320"/>
      <c r="J124" s="320"/>
      <c r="K124" s="320"/>
      <c r="L124" s="320"/>
      <c r="M124" s="320"/>
      <c r="N124" s="320"/>
      <c r="O124" s="320"/>
      <c r="P124" s="320"/>
      <c r="Q124" s="357">
        <v>0</v>
      </c>
      <c r="R124" s="320"/>
      <c r="S124" s="320"/>
      <c r="T124" s="320"/>
      <c r="U124" s="320"/>
      <c r="V124" s="320"/>
      <c r="W124" s="320"/>
      <c r="X124" s="320"/>
      <c r="Y124" s="357">
        <v>0</v>
      </c>
      <c r="Z124" s="320"/>
      <c r="AA124" s="323">
        <v>0</v>
      </c>
      <c r="AB124" s="351"/>
      <c r="AC124" s="35"/>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C124" s="73">
        <v>0</v>
      </c>
      <c r="BD124" s="72">
        <v>0</v>
      </c>
      <c r="BE124" s="73">
        <v>0</v>
      </c>
    </row>
    <row r="125" spans="2:57" s="36" customFormat="1" ht="17.100000000000001" customHeight="1">
      <c r="B125" s="445"/>
      <c r="C125" s="451" t="s">
        <v>290</v>
      </c>
      <c r="D125" s="320"/>
      <c r="E125" s="320"/>
      <c r="F125" s="320"/>
      <c r="G125" s="320"/>
      <c r="H125" s="320"/>
      <c r="I125" s="320"/>
      <c r="J125" s="320"/>
      <c r="K125" s="320"/>
      <c r="L125" s="320"/>
      <c r="M125" s="320"/>
      <c r="N125" s="320"/>
      <c r="O125" s="320"/>
      <c r="P125" s="320"/>
      <c r="Q125" s="357">
        <v>0</v>
      </c>
      <c r="R125" s="320"/>
      <c r="S125" s="320"/>
      <c r="T125" s="320"/>
      <c r="U125" s="320"/>
      <c r="V125" s="320"/>
      <c r="W125" s="320"/>
      <c r="X125" s="320"/>
      <c r="Y125" s="357">
        <v>0</v>
      </c>
      <c r="Z125" s="320"/>
      <c r="AA125" s="323">
        <v>0</v>
      </c>
      <c r="AB125" s="351"/>
      <c r="AC125" s="35"/>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C125" s="73">
        <v>0</v>
      </c>
      <c r="BD125" s="72">
        <v>0</v>
      </c>
      <c r="BE125" s="73">
        <v>0</v>
      </c>
    </row>
    <row r="126" spans="2:57" s="36" customFormat="1" ht="17.100000000000001" customHeight="1">
      <c r="B126" s="445"/>
      <c r="C126" s="448" t="s">
        <v>289</v>
      </c>
      <c r="D126" s="320"/>
      <c r="E126" s="320"/>
      <c r="F126" s="320"/>
      <c r="G126" s="320"/>
      <c r="H126" s="320"/>
      <c r="I126" s="320"/>
      <c r="J126" s="320"/>
      <c r="K126" s="320"/>
      <c r="L126" s="320"/>
      <c r="M126" s="320"/>
      <c r="N126" s="320"/>
      <c r="O126" s="320"/>
      <c r="P126" s="320"/>
      <c r="Q126" s="357">
        <v>0</v>
      </c>
      <c r="R126" s="320"/>
      <c r="S126" s="320"/>
      <c r="T126" s="320"/>
      <c r="U126" s="320"/>
      <c r="V126" s="320"/>
      <c r="W126" s="320"/>
      <c r="X126" s="320"/>
      <c r="Y126" s="357">
        <v>0</v>
      </c>
      <c r="Z126" s="320"/>
      <c r="AA126" s="323">
        <v>0</v>
      </c>
      <c r="AB126" s="351"/>
      <c r="AC126" s="35"/>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C126" s="73"/>
      <c r="BD126" s="72"/>
      <c r="BE126" s="73">
        <v>0</v>
      </c>
    </row>
    <row r="127" spans="2:57" s="40" customFormat="1" ht="24.95" customHeight="1">
      <c r="B127" s="446"/>
      <c r="C127" s="195" t="s">
        <v>291</v>
      </c>
      <c r="D127" s="324"/>
      <c r="E127" s="324"/>
      <c r="F127" s="324">
        <v>5.5065999999999997E-2</v>
      </c>
      <c r="G127" s="324"/>
      <c r="H127" s="324"/>
      <c r="I127" s="324">
        <v>1.900938</v>
      </c>
      <c r="J127" s="324"/>
      <c r="K127" s="324"/>
      <c r="L127" s="324"/>
      <c r="M127" s="324"/>
      <c r="N127" s="324"/>
      <c r="O127" s="324"/>
      <c r="P127" s="324"/>
      <c r="Q127" s="325">
        <v>1.9560040000000001</v>
      </c>
      <c r="R127" s="324"/>
      <c r="S127" s="324"/>
      <c r="T127" s="324"/>
      <c r="U127" s="324"/>
      <c r="V127" s="324"/>
      <c r="W127" s="324"/>
      <c r="X127" s="324">
        <v>5.96E-3</v>
      </c>
      <c r="Y127" s="325">
        <v>5.96E-3</v>
      </c>
      <c r="Z127" s="324"/>
      <c r="AA127" s="323">
        <v>2972.6354090000004</v>
      </c>
      <c r="AB127" s="352"/>
      <c r="AC127" s="39"/>
      <c r="AD127" s="253">
        <v>0</v>
      </c>
      <c r="AE127" s="253">
        <v>0</v>
      </c>
      <c r="AF127" s="253">
        <v>0</v>
      </c>
      <c r="AG127" s="253">
        <v>0</v>
      </c>
      <c r="AH127" s="253">
        <v>0</v>
      </c>
      <c r="AI127" s="253">
        <v>0</v>
      </c>
      <c r="AJ127" s="253">
        <v>0</v>
      </c>
      <c r="AK127" s="253">
        <v>0</v>
      </c>
      <c r="AL127" s="253">
        <v>0</v>
      </c>
      <c r="AM127" s="253">
        <v>0</v>
      </c>
      <c r="AN127" s="253">
        <v>0</v>
      </c>
      <c r="AO127" s="253">
        <v>0</v>
      </c>
      <c r="AP127" s="253">
        <v>0</v>
      </c>
      <c r="AQ127" s="253">
        <v>0</v>
      </c>
      <c r="AR127" s="253">
        <v>0</v>
      </c>
      <c r="AS127" s="253">
        <v>0</v>
      </c>
      <c r="AT127" s="253">
        <v>0</v>
      </c>
      <c r="AU127" s="253">
        <v>0</v>
      </c>
      <c r="AV127" s="253">
        <v>0</v>
      </c>
      <c r="AW127" s="253">
        <v>0</v>
      </c>
      <c r="AX127" s="253">
        <v>0</v>
      </c>
      <c r="AY127" s="253">
        <v>0</v>
      </c>
      <c r="AZ127" s="253">
        <v>0</v>
      </c>
      <c r="BA127" s="253">
        <v>0</v>
      </c>
      <c r="BC127" s="75">
        <v>0</v>
      </c>
      <c r="BD127" s="253">
        <v>0</v>
      </c>
      <c r="BE127" s="75">
        <v>2.7885332931631979E-13</v>
      </c>
    </row>
    <row r="128" spans="2:57" s="88" customFormat="1" ht="17.100000000000001" customHeight="1">
      <c r="B128" s="316"/>
      <c r="C128" s="198" t="s">
        <v>279</v>
      </c>
      <c r="D128" s="326"/>
      <c r="E128" s="326"/>
      <c r="F128" s="326">
        <v>5.5065999999999997E-2</v>
      </c>
      <c r="G128" s="326"/>
      <c r="H128" s="326"/>
      <c r="I128" s="326">
        <v>1.900938</v>
      </c>
      <c r="J128" s="326"/>
      <c r="K128" s="326"/>
      <c r="L128" s="326"/>
      <c r="M128" s="326"/>
      <c r="N128" s="326"/>
      <c r="O128" s="326"/>
      <c r="P128" s="326"/>
      <c r="Q128" s="326">
        <v>1.9560040000000001</v>
      </c>
      <c r="R128" s="326"/>
      <c r="S128" s="326"/>
      <c r="T128" s="326"/>
      <c r="U128" s="326"/>
      <c r="V128" s="326"/>
      <c r="W128" s="326"/>
      <c r="X128" s="326">
        <v>5.96E-3</v>
      </c>
      <c r="Y128" s="326">
        <v>5.96E-3</v>
      </c>
      <c r="Z128" s="326"/>
      <c r="AA128" s="323">
        <v>2967.3118070000005</v>
      </c>
      <c r="AB128" s="354"/>
      <c r="AC128" s="87"/>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C128" s="73">
        <v>0</v>
      </c>
      <c r="BD128" s="72">
        <v>0</v>
      </c>
      <c r="BE128" s="73">
        <v>7.9901363303491735E-14</v>
      </c>
    </row>
    <row r="129" spans="2:58" s="36" customFormat="1" ht="17.100000000000001" customHeight="1">
      <c r="B129" s="445"/>
      <c r="C129" s="198" t="s">
        <v>280</v>
      </c>
      <c r="D129" s="320"/>
      <c r="E129" s="320"/>
      <c r="F129" s="320"/>
      <c r="G129" s="320"/>
      <c r="H129" s="320"/>
      <c r="I129" s="320"/>
      <c r="J129" s="320"/>
      <c r="K129" s="320"/>
      <c r="L129" s="320"/>
      <c r="M129" s="320"/>
      <c r="N129" s="320"/>
      <c r="O129" s="320"/>
      <c r="P129" s="320"/>
      <c r="Q129" s="357">
        <v>0</v>
      </c>
      <c r="R129" s="320"/>
      <c r="S129" s="320"/>
      <c r="T129" s="320"/>
      <c r="U129" s="320"/>
      <c r="V129" s="320"/>
      <c r="W129" s="320"/>
      <c r="X129" s="320"/>
      <c r="Y129" s="357">
        <v>0</v>
      </c>
      <c r="Z129" s="320"/>
      <c r="AA129" s="323">
        <v>5.3236019999999993</v>
      </c>
      <c r="AB129" s="351"/>
      <c r="AC129" s="35"/>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C129" s="73">
        <v>0</v>
      </c>
      <c r="BD129" s="72">
        <v>0</v>
      </c>
      <c r="BE129" s="73">
        <v>-3.4520997171938461E-16</v>
      </c>
    </row>
    <row r="130" spans="2:58" s="40" customFormat="1" ht="30" customHeight="1">
      <c r="B130" s="449"/>
      <c r="C130" s="195" t="s">
        <v>292</v>
      </c>
      <c r="D130" s="325">
        <v>0</v>
      </c>
      <c r="E130" s="325">
        <v>0</v>
      </c>
      <c r="F130" s="325">
        <v>5.5065999999999997E-2</v>
      </c>
      <c r="G130" s="325">
        <v>0</v>
      </c>
      <c r="H130" s="325">
        <v>0</v>
      </c>
      <c r="I130" s="325">
        <v>1.900938</v>
      </c>
      <c r="J130" s="325">
        <v>0</v>
      </c>
      <c r="K130" s="325">
        <v>0</v>
      </c>
      <c r="L130" s="325">
        <v>0</v>
      </c>
      <c r="M130" s="325">
        <v>0</v>
      </c>
      <c r="N130" s="325">
        <v>0</v>
      </c>
      <c r="O130" s="325">
        <v>0</v>
      </c>
      <c r="P130" s="325">
        <v>0</v>
      </c>
      <c r="Q130" s="325">
        <v>1.9560040000000001</v>
      </c>
      <c r="R130" s="325">
        <v>0</v>
      </c>
      <c r="S130" s="325">
        <v>0</v>
      </c>
      <c r="T130" s="325">
        <v>0</v>
      </c>
      <c r="U130" s="325">
        <v>0</v>
      </c>
      <c r="V130" s="325">
        <v>0</v>
      </c>
      <c r="W130" s="325">
        <v>0</v>
      </c>
      <c r="X130" s="325">
        <v>5.96E-3</v>
      </c>
      <c r="Y130" s="325">
        <v>5.96E-3</v>
      </c>
      <c r="Z130" s="325">
        <v>0</v>
      </c>
      <c r="AA130" s="323">
        <v>3297.3257790000002</v>
      </c>
      <c r="AB130" s="350"/>
      <c r="AC130" s="39"/>
      <c r="AD130" s="253">
        <v>0</v>
      </c>
      <c r="AE130" s="253">
        <v>0</v>
      </c>
      <c r="AF130" s="253">
        <v>0</v>
      </c>
      <c r="AG130" s="253">
        <v>0</v>
      </c>
      <c r="AH130" s="253">
        <v>0</v>
      </c>
      <c r="AI130" s="253">
        <v>0</v>
      </c>
      <c r="AJ130" s="253">
        <v>0</v>
      </c>
      <c r="AK130" s="253">
        <v>0</v>
      </c>
      <c r="AL130" s="253">
        <v>0</v>
      </c>
      <c r="AM130" s="253">
        <v>0</v>
      </c>
      <c r="AN130" s="253">
        <v>0</v>
      </c>
      <c r="AO130" s="253">
        <v>0</v>
      </c>
      <c r="AP130" s="253">
        <v>0</v>
      </c>
      <c r="AQ130" s="253">
        <v>0</v>
      </c>
      <c r="AR130" s="253">
        <v>0</v>
      </c>
      <c r="AS130" s="253">
        <v>0</v>
      </c>
      <c r="AT130" s="253">
        <v>0</v>
      </c>
      <c r="AU130" s="253">
        <v>0</v>
      </c>
      <c r="AV130" s="253">
        <v>0</v>
      </c>
      <c r="AW130" s="253">
        <v>0</v>
      </c>
      <c r="AX130" s="253">
        <v>0</v>
      </c>
      <c r="AY130" s="253">
        <v>0</v>
      </c>
      <c r="AZ130" s="253">
        <v>0</v>
      </c>
      <c r="BA130" s="253">
        <v>0</v>
      </c>
      <c r="BC130" s="75">
        <v>0</v>
      </c>
      <c r="BD130" s="253">
        <v>0</v>
      </c>
      <c r="BE130" s="75">
        <v>1.2253392744909775E-13</v>
      </c>
    </row>
    <row r="131" spans="2:58" s="88" customFormat="1" ht="17.100000000000001" customHeight="1">
      <c r="B131" s="316"/>
      <c r="C131" s="317" t="s">
        <v>281</v>
      </c>
      <c r="D131" s="326"/>
      <c r="E131" s="326"/>
      <c r="F131" s="326"/>
      <c r="G131" s="326"/>
      <c r="H131" s="326"/>
      <c r="I131" s="326"/>
      <c r="J131" s="326"/>
      <c r="K131" s="326"/>
      <c r="L131" s="326"/>
      <c r="M131" s="326"/>
      <c r="N131" s="326"/>
      <c r="O131" s="326"/>
      <c r="P131" s="326"/>
      <c r="Q131" s="326">
        <v>0</v>
      </c>
      <c r="R131" s="326"/>
      <c r="S131" s="326"/>
      <c r="T131" s="326"/>
      <c r="U131" s="326"/>
      <c r="V131" s="326"/>
      <c r="W131" s="326"/>
      <c r="X131" s="326"/>
      <c r="Y131" s="326">
        <v>0</v>
      </c>
      <c r="Z131" s="326"/>
      <c r="AA131" s="327">
        <v>45.914000000000001</v>
      </c>
      <c r="AB131" s="353"/>
      <c r="AC131" s="87"/>
      <c r="AD131" s="84">
        <v>0</v>
      </c>
      <c r="AE131" s="84">
        <v>0</v>
      </c>
      <c r="AF131" s="84">
        <v>0</v>
      </c>
      <c r="AG131" s="84">
        <v>0</v>
      </c>
      <c r="AH131" s="84">
        <v>0</v>
      </c>
      <c r="AI131" s="84">
        <v>0</v>
      </c>
      <c r="AJ131" s="84">
        <v>0</v>
      </c>
      <c r="AK131" s="84">
        <v>0</v>
      </c>
      <c r="AL131" s="84">
        <v>0</v>
      </c>
      <c r="AM131" s="84">
        <v>0</v>
      </c>
      <c r="AN131" s="84">
        <v>0</v>
      </c>
      <c r="AO131" s="84">
        <v>0</v>
      </c>
      <c r="AP131" s="84">
        <v>0</v>
      </c>
      <c r="AQ131" s="84">
        <v>0</v>
      </c>
      <c r="AR131" s="84">
        <v>0</v>
      </c>
      <c r="AS131" s="84">
        <v>0</v>
      </c>
      <c r="AT131" s="84">
        <v>0</v>
      </c>
      <c r="AU131" s="84">
        <v>0</v>
      </c>
      <c r="AV131" s="84">
        <v>0</v>
      </c>
      <c r="AW131" s="84">
        <v>0</v>
      </c>
      <c r="AX131" s="84">
        <v>0</v>
      </c>
      <c r="AY131" s="84">
        <v>0</v>
      </c>
      <c r="AZ131" s="84">
        <v>0</v>
      </c>
      <c r="BA131" s="84">
        <v>0</v>
      </c>
      <c r="BC131" s="84">
        <v>0</v>
      </c>
      <c r="BD131" s="254">
        <v>0</v>
      </c>
      <c r="BE131" s="84">
        <v>0</v>
      </c>
    </row>
    <row r="132" spans="2:58" s="88" customFormat="1" ht="17.100000000000001" customHeight="1">
      <c r="B132" s="318"/>
      <c r="C132" s="319" t="s">
        <v>282</v>
      </c>
      <c r="D132" s="328"/>
      <c r="E132" s="328"/>
      <c r="F132" s="328">
        <v>1.9342999999999999E-2</v>
      </c>
      <c r="G132" s="328"/>
      <c r="H132" s="328"/>
      <c r="I132" s="328">
        <v>0.26183400000000001</v>
      </c>
      <c r="J132" s="328"/>
      <c r="K132" s="328"/>
      <c r="L132" s="328"/>
      <c r="M132" s="328"/>
      <c r="N132" s="328"/>
      <c r="O132" s="328"/>
      <c r="P132" s="328"/>
      <c r="Q132" s="326">
        <v>0.28117700000000001</v>
      </c>
      <c r="R132" s="328"/>
      <c r="S132" s="328"/>
      <c r="T132" s="328"/>
      <c r="U132" s="328"/>
      <c r="V132" s="328"/>
      <c r="W132" s="328"/>
      <c r="X132" s="328">
        <v>5.96E-3</v>
      </c>
      <c r="Y132" s="326">
        <v>5.96E-3</v>
      </c>
      <c r="Z132" s="328"/>
      <c r="AA132" s="327">
        <v>60.073327000000006</v>
      </c>
      <c r="AB132" s="354"/>
      <c r="AC132" s="87"/>
      <c r="AD132" s="84">
        <v>0</v>
      </c>
      <c r="AE132" s="84">
        <v>0</v>
      </c>
      <c r="AF132" s="84">
        <v>0</v>
      </c>
      <c r="AG132" s="84">
        <v>0</v>
      </c>
      <c r="AH132" s="84">
        <v>0</v>
      </c>
      <c r="AI132" s="84">
        <v>0</v>
      </c>
      <c r="AJ132" s="84">
        <v>0</v>
      </c>
      <c r="AK132" s="84">
        <v>0</v>
      </c>
      <c r="AL132" s="84">
        <v>0</v>
      </c>
      <c r="AM132" s="84">
        <v>0</v>
      </c>
      <c r="AN132" s="84">
        <v>0</v>
      </c>
      <c r="AO132" s="84">
        <v>0</v>
      </c>
      <c r="AP132" s="84">
        <v>0</v>
      </c>
      <c r="AQ132" s="84">
        <v>0</v>
      </c>
      <c r="AR132" s="84">
        <v>0</v>
      </c>
      <c r="AS132" s="84">
        <v>0</v>
      </c>
      <c r="AT132" s="84">
        <v>0</v>
      </c>
      <c r="AU132" s="84">
        <v>0</v>
      </c>
      <c r="AV132" s="84">
        <v>0</v>
      </c>
      <c r="AW132" s="84">
        <v>0</v>
      </c>
      <c r="AX132" s="84">
        <v>0</v>
      </c>
      <c r="AY132" s="84">
        <v>0</v>
      </c>
      <c r="AZ132" s="84">
        <v>0</v>
      </c>
      <c r="BA132" s="84">
        <v>0</v>
      </c>
      <c r="BC132" s="84">
        <v>0</v>
      </c>
      <c r="BD132" s="254">
        <v>0</v>
      </c>
      <c r="BE132" s="84">
        <v>3.0739299994309022E-15</v>
      </c>
    </row>
    <row r="133" spans="2:58" s="40" customFormat="1" ht="30" customHeight="1">
      <c r="B133" s="450"/>
      <c r="C133" s="202" t="s">
        <v>296</v>
      </c>
      <c r="D133" s="335">
        <v>0</v>
      </c>
      <c r="E133" s="335">
        <v>0</v>
      </c>
      <c r="F133" s="335">
        <v>5.5065999999999997E-2</v>
      </c>
      <c r="G133" s="335">
        <v>0</v>
      </c>
      <c r="H133" s="335">
        <v>0</v>
      </c>
      <c r="I133" s="335">
        <v>2.1627719999999999</v>
      </c>
      <c r="J133" s="335">
        <v>0</v>
      </c>
      <c r="K133" s="335">
        <v>0</v>
      </c>
      <c r="L133" s="335">
        <v>0</v>
      </c>
      <c r="M133" s="335">
        <v>0</v>
      </c>
      <c r="N133" s="335">
        <v>0</v>
      </c>
      <c r="O133" s="335">
        <v>0</v>
      </c>
      <c r="P133" s="335">
        <v>0</v>
      </c>
      <c r="Q133" s="335">
        <v>2.217838</v>
      </c>
      <c r="R133" s="335">
        <v>0</v>
      </c>
      <c r="S133" s="335">
        <v>0</v>
      </c>
      <c r="T133" s="335">
        <v>0</v>
      </c>
      <c r="U133" s="335">
        <v>0</v>
      </c>
      <c r="V133" s="335">
        <v>0</v>
      </c>
      <c r="W133" s="335">
        <v>0</v>
      </c>
      <c r="X133" s="335">
        <v>1.192E-2</v>
      </c>
      <c r="Y133" s="335">
        <v>1.192E-2</v>
      </c>
      <c r="Z133" s="335">
        <v>0</v>
      </c>
      <c r="AA133" s="556">
        <v>3935.9727239999997</v>
      </c>
      <c r="AB133" s="350"/>
      <c r="AC133" s="39"/>
      <c r="AD133" s="253">
        <v>0</v>
      </c>
      <c r="AE133" s="253">
        <v>0</v>
      </c>
      <c r="AF133" s="253">
        <v>0</v>
      </c>
      <c r="AG133" s="253">
        <v>0</v>
      </c>
      <c r="AH133" s="253">
        <v>0</v>
      </c>
      <c r="AI133" s="253">
        <v>0</v>
      </c>
      <c r="AJ133" s="253">
        <v>0</v>
      </c>
      <c r="AK133" s="253">
        <v>0</v>
      </c>
      <c r="AL133" s="253">
        <v>0</v>
      </c>
      <c r="AM133" s="253">
        <v>0</v>
      </c>
      <c r="AN133" s="253">
        <v>0</v>
      </c>
      <c r="AO133" s="253">
        <v>0</v>
      </c>
      <c r="AP133" s="253">
        <v>0</v>
      </c>
      <c r="AQ133" s="253">
        <v>0</v>
      </c>
      <c r="AR133" s="253">
        <v>0</v>
      </c>
      <c r="AS133" s="253">
        <v>0</v>
      </c>
      <c r="AT133" s="253">
        <v>0</v>
      </c>
      <c r="AU133" s="253">
        <v>0</v>
      </c>
      <c r="AV133" s="253">
        <v>0</v>
      </c>
      <c r="AW133" s="253">
        <v>0</v>
      </c>
      <c r="AX133" s="253">
        <v>0</v>
      </c>
      <c r="AY133" s="253">
        <v>0</v>
      </c>
      <c r="AZ133" s="253">
        <v>0</v>
      </c>
      <c r="BA133" s="253">
        <v>0</v>
      </c>
      <c r="BC133" s="75">
        <v>0</v>
      </c>
      <c r="BD133" s="253">
        <v>0</v>
      </c>
      <c r="BE133" s="75">
        <v>6.0770832810419506E-14</v>
      </c>
    </row>
    <row r="134" spans="2:58" s="40" customFormat="1" ht="30" customHeight="1">
      <c r="B134" s="450"/>
      <c r="C134" s="202" t="s">
        <v>369</v>
      </c>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46"/>
      <c r="AB134" s="350"/>
      <c r="AC134" s="39"/>
      <c r="AD134" s="253"/>
      <c r="AE134" s="253"/>
      <c r="AF134" s="253"/>
      <c r="AG134" s="253"/>
      <c r="AH134" s="253"/>
      <c r="AI134" s="253"/>
      <c r="AJ134" s="253"/>
      <c r="AK134" s="253"/>
      <c r="AL134" s="253"/>
      <c r="AM134" s="253"/>
      <c r="AN134" s="253"/>
      <c r="AO134" s="253"/>
      <c r="AP134" s="253"/>
      <c r="AQ134" s="253"/>
      <c r="AR134" s="253"/>
      <c r="AS134" s="253"/>
      <c r="AT134" s="253"/>
      <c r="AU134" s="253"/>
      <c r="AV134" s="253"/>
      <c r="AW134" s="253"/>
      <c r="AX134" s="253"/>
      <c r="AY134" s="253"/>
      <c r="AZ134" s="253"/>
      <c r="BA134" s="253"/>
      <c r="BC134" s="75"/>
      <c r="BD134" s="253"/>
      <c r="BE134" s="75"/>
    </row>
    <row r="135" spans="2:58" s="40" customFormat="1" ht="30" customHeight="1">
      <c r="B135" s="450"/>
      <c r="C135" s="202" t="s">
        <v>332</v>
      </c>
      <c r="D135" s="335">
        <v>195.79527000000002</v>
      </c>
      <c r="E135" s="335">
        <v>172.992279</v>
      </c>
      <c r="F135" s="335">
        <v>677.00564299999996</v>
      </c>
      <c r="G135" s="335">
        <v>10.325398</v>
      </c>
      <c r="H135" s="335">
        <v>5.0788999999999994E-2</v>
      </c>
      <c r="I135" s="335">
        <v>780.81485499999997</v>
      </c>
      <c r="J135" s="335">
        <v>0</v>
      </c>
      <c r="K135" s="335">
        <v>479.44633600000003</v>
      </c>
      <c r="L135" s="335">
        <v>100.92122499999999</v>
      </c>
      <c r="M135" s="335">
        <v>55.667857999999995</v>
      </c>
      <c r="N135" s="335">
        <v>77.612487000000002</v>
      </c>
      <c r="O135" s="335">
        <v>0.14856900000000001</v>
      </c>
      <c r="P135" s="335">
        <v>70.511362999999989</v>
      </c>
      <c r="Q135" s="335">
        <v>2621.2920719999997</v>
      </c>
      <c r="R135" s="335">
        <v>138.659592</v>
      </c>
      <c r="S135" s="335">
        <v>0</v>
      </c>
      <c r="T135" s="335">
        <v>2.4774389999999999</v>
      </c>
      <c r="U135" s="335">
        <v>9.3925830000000001</v>
      </c>
      <c r="V135" s="335">
        <v>0</v>
      </c>
      <c r="W135" s="335">
        <v>0</v>
      </c>
      <c r="X135" s="335">
        <v>461.65207299999997</v>
      </c>
      <c r="Y135" s="335">
        <v>612.18168700000001</v>
      </c>
      <c r="Z135" s="335">
        <v>679.30172900000002</v>
      </c>
      <c r="AA135" s="346">
        <v>1195785.6151410001</v>
      </c>
      <c r="AB135" s="350"/>
      <c r="AC135" s="39"/>
      <c r="AD135" s="253">
        <v>-1.4210854715202004E-14</v>
      </c>
      <c r="AE135" s="253">
        <v>-1.4210854715202004E-14</v>
      </c>
      <c r="AF135" s="253">
        <v>1.0720591081536668E-14</v>
      </c>
      <c r="AG135" s="253">
        <v>0</v>
      </c>
      <c r="AH135" s="253">
        <v>0</v>
      </c>
      <c r="AI135" s="253">
        <v>1.8207657603852567E-14</v>
      </c>
      <c r="AJ135" s="253">
        <v>0</v>
      </c>
      <c r="AK135" s="253">
        <v>0</v>
      </c>
      <c r="AL135" s="253">
        <v>0</v>
      </c>
      <c r="AM135" s="253">
        <v>0</v>
      </c>
      <c r="AN135" s="253">
        <v>0</v>
      </c>
      <c r="AO135" s="253">
        <v>0</v>
      </c>
      <c r="AP135" s="253">
        <v>-6.2172489379008766E-15</v>
      </c>
      <c r="AQ135" s="253">
        <v>-1.9850787680297799E-13</v>
      </c>
      <c r="AR135" s="253">
        <v>0</v>
      </c>
      <c r="AS135" s="253">
        <v>0</v>
      </c>
      <c r="AT135" s="253">
        <v>0</v>
      </c>
      <c r="AU135" s="253">
        <v>0</v>
      </c>
      <c r="AV135" s="253">
        <v>0</v>
      </c>
      <c r="AW135" s="253">
        <v>0</v>
      </c>
      <c r="AX135" s="253">
        <v>-2.4938384690642579E-14</v>
      </c>
      <c r="AY135" s="253">
        <v>3.1905034170165436E-14</v>
      </c>
      <c r="AZ135" s="253">
        <v>7.1054273576010019E-15</v>
      </c>
      <c r="BA135" s="253">
        <v>2.1464074961841106E-10</v>
      </c>
      <c r="BC135" s="75">
        <v>0</v>
      </c>
      <c r="BD135" s="253">
        <v>0</v>
      </c>
      <c r="BE135" s="75">
        <v>-7.3214323492720723E-11</v>
      </c>
      <c r="BF135" s="88"/>
    </row>
    <row r="136" spans="2:58" s="88" customFormat="1" ht="17.100000000000001" customHeight="1">
      <c r="B136" s="316"/>
      <c r="C136" s="317" t="s">
        <v>281</v>
      </c>
      <c r="D136" s="326">
        <v>0</v>
      </c>
      <c r="E136" s="326">
        <v>0</v>
      </c>
      <c r="F136" s="326">
        <v>0</v>
      </c>
      <c r="G136" s="326">
        <v>0</v>
      </c>
      <c r="H136" s="326">
        <v>0</v>
      </c>
      <c r="I136" s="326">
        <v>0</v>
      </c>
      <c r="J136" s="326">
        <v>0</v>
      </c>
      <c r="K136" s="326">
        <v>0</v>
      </c>
      <c r="L136" s="326">
        <v>0</v>
      </c>
      <c r="M136" s="326">
        <v>0</v>
      </c>
      <c r="N136" s="326">
        <v>0</v>
      </c>
      <c r="O136" s="326">
        <v>0</v>
      </c>
      <c r="P136" s="326">
        <v>0</v>
      </c>
      <c r="Q136" s="326">
        <v>0</v>
      </c>
      <c r="R136" s="326">
        <v>0</v>
      </c>
      <c r="S136" s="326">
        <v>0</v>
      </c>
      <c r="T136" s="326">
        <v>0</v>
      </c>
      <c r="U136" s="326">
        <v>0</v>
      </c>
      <c r="V136" s="326">
        <v>0</v>
      </c>
      <c r="W136" s="326">
        <v>0</v>
      </c>
      <c r="X136" s="326">
        <v>0</v>
      </c>
      <c r="Y136" s="326">
        <v>0</v>
      </c>
      <c r="Z136" s="326">
        <v>0</v>
      </c>
      <c r="AA136" s="342">
        <v>11157.570653000002</v>
      </c>
      <c r="AB136" s="353"/>
      <c r="AC136" s="87"/>
      <c r="AD136" s="254">
        <v>0</v>
      </c>
      <c r="AE136" s="254">
        <v>0</v>
      </c>
      <c r="AF136" s="254">
        <v>0</v>
      </c>
      <c r="AG136" s="254">
        <v>0</v>
      </c>
      <c r="AH136" s="254">
        <v>0</v>
      </c>
      <c r="AI136" s="254">
        <v>0</v>
      </c>
      <c r="AJ136" s="254">
        <v>0</v>
      </c>
      <c r="AK136" s="254">
        <v>0</v>
      </c>
      <c r="AL136" s="254">
        <v>0</v>
      </c>
      <c r="AM136" s="254">
        <v>0</v>
      </c>
      <c r="AN136" s="254">
        <v>0</v>
      </c>
      <c r="AO136" s="254">
        <v>0</v>
      </c>
      <c r="AP136" s="254">
        <v>0</v>
      </c>
      <c r="AQ136" s="254">
        <v>0</v>
      </c>
      <c r="AR136" s="254">
        <v>0</v>
      </c>
      <c r="AS136" s="254">
        <v>0</v>
      </c>
      <c r="AT136" s="254">
        <v>0</v>
      </c>
      <c r="AU136" s="254">
        <v>0</v>
      </c>
      <c r="AV136" s="254">
        <v>0</v>
      </c>
      <c r="AW136" s="254">
        <v>0</v>
      </c>
      <c r="AX136" s="254">
        <v>0</v>
      </c>
      <c r="AY136" s="254">
        <v>0</v>
      </c>
      <c r="AZ136" s="254">
        <v>0</v>
      </c>
      <c r="BA136" s="254">
        <v>0</v>
      </c>
      <c r="BC136" s="235">
        <v>0</v>
      </c>
      <c r="BD136" s="257">
        <v>0</v>
      </c>
      <c r="BE136" s="235">
        <v>5.6843418860808015E-13</v>
      </c>
    </row>
    <row r="137" spans="2:58" s="88" customFormat="1" ht="17.100000000000001" customHeight="1">
      <c r="B137" s="316"/>
      <c r="C137" s="317" t="s">
        <v>282</v>
      </c>
      <c r="D137" s="326">
        <v>61.539226999999997</v>
      </c>
      <c r="E137" s="326">
        <v>12.121071000000001</v>
      </c>
      <c r="F137" s="326">
        <v>9.7220610000000001</v>
      </c>
      <c r="G137" s="326">
        <v>0</v>
      </c>
      <c r="H137" s="326">
        <v>6.3860000000000002E-3</v>
      </c>
      <c r="I137" s="326">
        <v>9.2951520000000016</v>
      </c>
      <c r="J137" s="326">
        <v>0</v>
      </c>
      <c r="K137" s="326">
        <v>144.94000800000001</v>
      </c>
      <c r="L137" s="326">
        <v>0</v>
      </c>
      <c r="M137" s="326">
        <v>1.1795E-2</v>
      </c>
      <c r="N137" s="326">
        <v>1.2031E-2</v>
      </c>
      <c r="O137" s="326">
        <v>0</v>
      </c>
      <c r="P137" s="326">
        <v>0.80961300000000003</v>
      </c>
      <c r="Q137" s="326">
        <v>238.45734400000003</v>
      </c>
      <c r="R137" s="326">
        <v>69.192320000000009</v>
      </c>
      <c r="S137" s="326">
        <v>0</v>
      </c>
      <c r="T137" s="326">
        <v>0</v>
      </c>
      <c r="U137" s="326">
        <v>0</v>
      </c>
      <c r="V137" s="326">
        <v>0</v>
      </c>
      <c r="W137" s="326">
        <v>0</v>
      </c>
      <c r="X137" s="326">
        <v>195.85371699999999</v>
      </c>
      <c r="Y137" s="326">
        <v>265.04603700000001</v>
      </c>
      <c r="Z137" s="326">
        <v>0</v>
      </c>
      <c r="AA137" s="342">
        <v>14540.604200999998</v>
      </c>
      <c r="AB137" s="353"/>
      <c r="AC137" s="87"/>
      <c r="AD137" s="254">
        <v>0</v>
      </c>
      <c r="AE137" s="254">
        <v>0</v>
      </c>
      <c r="AF137" s="254">
        <v>0</v>
      </c>
      <c r="AG137" s="254">
        <v>0</v>
      </c>
      <c r="AH137" s="254">
        <v>0</v>
      </c>
      <c r="AI137" s="254">
        <v>0</v>
      </c>
      <c r="AJ137" s="254">
        <v>0</v>
      </c>
      <c r="AK137" s="254">
        <v>0</v>
      </c>
      <c r="AL137" s="254">
        <v>0</v>
      </c>
      <c r="AM137" s="254">
        <v>0</v>
      </c>
      <c r="AN137" s="254">
        <v>0</v>
      </c>
      <c r="AO137" s="254">
        <v>0</v>
      </c>
      <c r="AP137" s="254">
        <v>0</v>
      </c>
      <c r="AQ137" s="254">
        <v>0</v>
      </c>
      <c r="AR137" s="254">
        <v>0</v>
      </c>
      <c r="AS137" s="254">
        <v>0</v>
      </c>
      <c r="AT137" s="254">
        <v>0</v>
      </c>
      <c r="AU137" s="254">
        <v>0</v>
      </c>
      <c r="AV137" s="254">
        <v>0</v>
      </c>
      <c r="AW137" s="254">
        <v>0</v>
      </c>
      <c r="AX137" s="254">
        <v>0</v>
      </c>
      <c r="AY137" s="254">
        <v>0</v>
      </c>
      <c r="AZ137" s="254">
        <v>0</v>
      </c>
      <c r="BA137" s="254">
        <v>0</v>
      </c>
      <c r="BB137" s="176"/>
      <c r="BC137" s="235">
        <v>0</v>
      </c>
      <c r="BD137" s="257">
        <v>0</v>
      </c>
      <c r="BE137" s="235">
        <v>3.979039320256561E-13</v>
      </c>
      <c r="BF137" s="176"/>
    </row>
    <row r="138" spans="2:58" s="234" customFormat="1" ht="16.5" customHeight="1">
      <c r="B138" s="316"/>
      <c r="C138" s="317" t="s">
        <v>370</v>
      </c>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554">
        <v>237349.34079299998</v>
      </c>
      <c r="AB138" s="353"/>
      <c r="AC138" s="233"/>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51"/>
      <c r="BC138" s="254"/>
      <c r="BD138" s="254"/>
      <c r="BE138" s="254">
        <v>0</v>
      </c>
      <c r="BF138" s="51"/>
    </row>
    <row r="139" spans="2:58" s="177" customFormat="1" ht="9.9499999999999993" customHeight="1">
      <c r="B139" s="453"/>
      <c r="C139" s="454"/>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8"/>
      <c r="AB139" s="360"/>
      <c r="AC139" s="180"/>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51"/>
      <c r="BC139" s="255"/>
      <c r="BD139" s="255"/>
      <c r="BE139" s="255"/>
      <c r="BF139" s="51"/>
    </row>
    <row r="140" spans="2:58" ht="133.5" customHeight="1">
      <c r="B140" s="55"/>
      <c r="C140" s="662" t="s">
        <v>377</v>
      </c>
      <c r="D140" s="662"/>
      <c r="E140" s="662"/>
      <c r="F140" s="662"/>
      <c r="G140" s="662"/>
      <c r="H140" s="662"/>
      <c r="I140" s="662"/>
      <c r="J140" s="662"/>
      <c r="K140" s="662"/>
      <c r="L140" s="662"/>
      <c r="M140" s="662"/>
      <c r="N140" s="662"/>
      <c r="O140" s="662"/>
      <c r="P140" s="662"/>
      <c r="Q140" s="662"/>
      <c r="R140" s="662"/>
      <c r="S140" s="662"/>
      <c r="T140" s="662"/>
      <c r="U140" s="662"/>
      <c r="V140" s="662"/>
      <c r="W140" s="662"/>
      <c r="X140" s="662"/>
      <c r="Y140" s="662"/>
      <c r="Z140" s="662"/>
      <c r="AA140" s="662"/>
      <c r="AB140" s="138"/>
    </row>
    <row r="141" spans="2:58"/>
    <row r="142" spans="2:58"/>
  </sheetData>
  <sheetProtection formatCells="0" formatColumns="0" formatRows="0" insertColumns="0" insertRows="0" insertHyperlinks="0" deleteColumns="0" deleteRows="0" sort="0" autoFilter="0" pivotTables="0"/>
  <dataConsolidate/>
  <mergeCells count="13">
    <mergeCell ref="C140:AA140"/>
    <mergeCell ref="D7:Q7"/>
    <mergeCell ref="R7:Y7"/>
    <mergeCell ref="Z7:Z8"/>
    <mergeCell ref="AA7:AA8"/>
    <mergeCell ref="AD7:AQ7"/>
    <mergeCell ref="AR7:AY7"/>
    <mergeCell ref="C2:AA2"/>
    <mergeCell ref="C3:AA3"/>
    <mergeCell ref="C4:AA4"/>
    <mergeCell ref="C5:AA5"/>
    <mergeCell ref="AD5:BE5"/>
    <mergeCell ref="D6:AB6"/>
  </mergeCells>
  <conditionalFormatting sqref="AB132 AB29:AB43 AB113 AB93 AB70 AB53:AB67 AB27 AB46 AB76:AB90 AB96:AB110 AB115:AB129 AB10:AB24">
    <cfRule type="expression" dxfId="120" priority="1" stopIfTrue="1">
      <formula>AB10=1</formula>
    </cfRule>
  </conditionalFormatting>
  <conditionalFormatting sqref="D9:AA139">
    <cfRule type="expression" dxfId="119" priority="2" stopIfTrue="1">
      <formula>AND(D9&lt;&gt;"",OR(D9&lt;0,NOT(ISNUMBER(D9))))</formula>
    </cfRule>
  </conditionalFormatting>
  <conditionalFormatting sqref="D6:AB6">
    <cfRule type="expression" dxfId="118" priority="3" stopIfTrue="1">
      <formula>COUNTA(D10:AA138)&lt;&gt;COUNTIF(D10:AA138,"&gt;=0")</formula>
    </cfRule>
  </conditionalFormatting>
  <conditionalFormatting sqref="AD9:BE139">
    <cfRule type="expression" dxfId="117" priority="4" stopIfTrue="1">
      <formula>ABS(AD9)&gt;10</formula>
    </cfRule>
  </conditionalFormatting>
  <pageMargins left="0.74803149606299213" right="0.45" top="0.98425196850393704" bottom="0.98425196850393704" header="0.51181102362204722" footer="0.51181102362204722"/>
  <pageSetup paperSize="8" scale="44" fitToHeight="0" orientation="portrait" r:id="rId1"/>
  <headerFooter alignWithMargins="0">
    <oddFooter>&amp;R2016 Triennial Central Bank Survey</oddFooter>
  </headerFooter>
  <rowBreaks count="1" manualBreakCount="1">
    <brk id="74" min="1"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outlinePr summaryBelow="0" summaryRight="0"/>
    <pageSetUpPr fitToPage="1"/>
  </sheetPr>
  <dimension ref="B1:CK140"/>
  <sheetViews>
    <sheetView showGridLines="0" zoomScale="70" zoomScaleNormal="70" zoomScaleSheetLayoutView="70" workbookViewId="0">
      <pane xSplit="3" ySplit="8" topLeftCell="D9" activePane="bottomRight" state="frozen"/>
      <selection pane="topRight" activeCell="D1" sqref="D1"/>
      <selection pane="bottomLeft" activeCell="A9" sqref="A9"/>
      <selection pane="bottomRight" activeCell="CA7" sqref="CA7:CA8"/>
    </sheetView>
  </sheetViews>
  <sheetFormatPr defaultColWidth="0" defaultRowHeight="12" zeroHeight="1"/>
  <cols>
    <col min="1" max="1" width="1.7109375" style="51" customWidth="1"/>
    <col min="2" max="2" width="1.7109375" style="139" customWidth="1"/>
    <col min="3" max="3" width="62.7109375" style="139" customWidth="1"/>
    <col min="4" max="26" width="7.7109375" style="51" customWidth="1"/>
    <col min="27" max="27" width="7.7109375" customWidth="1"/>
    <col min="28" max="38" width="7.7109375" style="54" customWidth="1"/>
    <col min="39" max="39" width="9.28515625" style="54" customWidth="1"/>
    <col min="40" max="40" width="1.7109375" style="51" customWidth="1"/>
    <col min="41" max="41" width="1.7109375" style="51" hidden="1" customWidth="1"/>
    <col min="42" max="51" width="6.7109375" style="57" hidden="1" customWidth="1"/>
    <col min="52" max="77" width="6.7109375" style="51" hidden="1" customWidth="1"/>
    <col min="78" max="78" width="1.7109375" style="51" hidden="1" customWidth="1"/>
    <col min="79" max="79" width="10.7109375" style="51" hidden="1" customWidth="1"/>
    <col min="80" max="80" width="9.140625" style="51" hidden="1" customWidth="1"/>
    <col min="81" max="16384" width="0" style="51" hidden="1"/>
  </cols>
  <sheetData>
    <row r="1" spans="2:89" s="26" customFormat="1" ht="20.100000000000001" customHeight="1">
      <c r="B1" s="468" t="s">
        <v>326</v>
      </c>
      <c r="C1" s="466"/>
      <c r="D1" s="24"/>
      <c r="E1" s="24"/>
      <c r="F1" s="24"/>
      <c r="G1" s="24"/>
      <c r="H1" s="24"/>
      <c r="I1" s="24"/>
      <c r="J1" s="24"/>
      <c r="K1" s="24"/>
      <c r="L1" s="24"/>
      <c r="M1" s="24"/>
      <c r="N1" s="24"/>
      <c r="O1" s="24"/>
      <c r="P1" s="24"/>
      <c r="Q1" s="24"/>
      <c r="R1" s="24"/>
      <c r="S1" s="24"/>
      <c r="T1" s="24"/>
      <c r="U1" s="24"/>
      <c r="V1" s="24"/>
      <c r="W1" s="24"/>
      <c r="X1" s="24"/>
      <c r="Y1" s="24"/>
      <c r="Z1" s="24"/>
      <c r="AB1" s="30"/>
      <c r="AC1" s="30"/>
      <c r="AD1" s="30"/>
      <c r="AE1" s="30"/>
      <c r="AF1" s="30"/>
      <c r="AG1" s="30"/>
      <c r="AH1" s="30"/>
      <c r="AI1" s="30"/>
      <c r="AJ1" s="30"/>
      <c r="AK1" s="30"/>
      <c r="AL1" s="30"/>
      <c r="AM1" s="245"/>
      <c r="AN1" s="25"/>
      <c r="AO1" s="24"/>
      <c r="AP1" s="59"/>
      <c r="AQ1" s="59"/>
      <c r="AR1" s="25"/>
      <c r="BZ1" s="25"/>
      <c r="CA1" s="50"/>
    </row>
    <row r="2" spans="2:89" s="26" customFormat="1" ht="20.100000000000001" customHeight="1">
      <c r="B2" s="141"/>
      <c r="C2" s="644" t="s">
        <v>343</v>
      </c>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25"/>
      <c r="AO2" s="19"/>
      <c r="AP2" s="221" t="s">
        <v>64</v>
      </c>
      <c r="AQ2" s="222">
        <v>0.37175799999999976</v>
      </c>
      <c r="AR2" s="25"/>
    </row>
    <row r="3" spans="2:89" s="26" customFormat="1" ht="20.100000000000001" customHeight="1">
      <c r="B3" s="136"/>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25"/>
      <c r="AO3" s="19"/>
      <c r="AP3" s="223" t="s">
        <v>65</v>
      </c>
      <c r="AQ3" s="224">
        <v>-0.34167200000000086</v>
      </c>
      <c r="AR3" s="25"/>
      <c r="BZ3" s="25"/>
      <c r="CA3" s="50"/>
    </row>
    <row r="4" spans="2:89" s="26" customFormat="1" ht="20.100000000000001" customHeight="1">
      <c r="B4" s="136"/>
      <c r="C4" s="644" t="str">
        <f>A1_RUS!C4</f>
        <v>Оборот в номинальном выражении за апрель 2016 года</v>
      </c>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25"/>
      <c r="AO4" s="62"/>
      <c r="AR4" s="62"/>
      <c r="AS4" s="62"/>
      <c r="AT4" s="62"/>
      <c r="AU4" s="62"/>
      <c r="AV4" s="25"/>
      <c r="AW4" s="50"/>
      <c r="AX4" s="25"/>
      <c r="AY4" s="25"/>
      <c r="BZ4" s="25"/>
      <c r="CA4" s="50"/>
    </row>
    <row r="5" spans="2:89" s="26" customFormat="1" ht="20.100000000000001" customHeight="1">
      <c r="B5" s="136"/>
      <c r="C5" s="644" t="str">
        <f>A1_RUS!C5</f>
        <v>(в млн долл. США)</v>
      </c>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O5" s="62"/>
      <c r="AP5" s="655" t="s">
        <v>62</v>
      </c>
      <c r="AQ5" s="656"/>
      <c r="AR5" s="656"/>
      <c r="AS5" s="656"/>
      <c r="AT5" s="656"/>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6"/>
      <c r="BZ5" s="656"/>
      <c r="CA5" s="657"/>
      <c r="CB5" s="62"/>
      <c r="CC5" s="62"/>
      <c r="CD5" s="62"/>
      <c r="CE5" s="62"/>
      <c r="CF5" s="62"/>
      <c r="CG5" s="62"/>
      <c r="CH5" s="62"/>
      <c r="CI5" s="62"/>
      <c r="CJ5" s="62"/>
      <c r="CK5" s="62"/>
    </row>
    <row r="6" spans="2:89" s="26" customFormat="1" ht="39.950000000000003" customHeight="1">
      <c r="B6" s="136"/>
      <c r="C6" s="136"/>
      <c r="D6" s="663" t="s">
        <v>120</v>
      </c>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24"/>
      <c r="AR6" s="59"/>
      <c r="AS6" s="59"/>
      <c r="AT6" s="59"/>
      <c r="AU6" s="59"/>
      <c r="AV6" s="59"/>
      <c r="AW6" s="59"/>
      <c r="AX6" s="59"/>
      <c r="AY6" s="59"/>
      <c r="AZ6" s="25"/>
      <c r="BA6" s="50"/>
      <c r="BB6" s="25"/>
      <c r="BC6" s="25"/>
    </row>
    <row r="7" spans="2:89" s="36" customFormat="1" ht="27.95" customHeight="1">
      <c r="B7" s="469"/>
      <c r="C7" s="33" t="str">
        <f>A2_RUS!C7</f>
        <v>Виды операций</v>
      </c>
      <c r="D7" s="660" t="s">
        <v>348</v>
      </c>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98"/>
      <c r="AO7" s="34"/>
      <c r="AP7" s="655" t="s">
        <v>66</v>
      </c>
      <c r="AQ7" s="656"/>
      <c r="AR7" s="656"/>
      <c r="AS7" s="656"/>
      <c r="AT7" s="656"/>
      <c r="AU7" s="656"/>
      <c r="AV7" s="656"/>
      <c r="AW7" s="656"/>
      <c r="AX7" s="656"/>
      <c r="AY7" s="656"/>
      <c r="AZ7" s="656"/>
      <c r="BA7" s="656"/>
      <c r="BB7" s="656"/>
      <c r="BC7" s="656"/>
      <c r="BD7" s="656"/>
      <c r="BE7" s="656"/>
      <c r="BF7" s="656"/>
      <c r="BG7" s="656"/>
      <c r="BH7" s="656"/>
      <c r="BI7" s="656"/>
      <c r="BJ7" s="656"/>
      <c r="BK7" s="656"/>
      <c r="BL7" s="656"/>
      <c r="BM7" s="656"/>
      <c r="BN7" s="656"/>
      <c r="BO7" s="656"/>
      <c r="BP7" s="656"/>
      <c r="BQ7" s="656"/>
      <c r="BR7" s="656"/>
      <c r="BS7" s="656"/>
      <c r="BT7" s="656"/>
      <c r="BU7" s="656"/>
      <c r="BV7" s="656"/>
      <c r="BW7" s="656"/>
      <c r="BX7" s="656"/>
      <c r="BY7" s="657"/>
      <c r="BZ7" s="35"/>
      <c r="CA7" s="670" t="s">
        <v>119</v>
      </c>
    </row>
    <row r="8" spans="2:89" s="36" customFormat="1" ht="27.95" customHeight="1">
      <c r="B8" s="463"/>
      <c r="C8" s="464"/>
      <c r="D8" s="152" t="s">
        <v>85</v>
      </c>
      <c r="E8" s="152" t="s">
        <v>7</v>
      </c>
      <c r="F8" s="152" t="s">
        <v>183</v>
      </c>
      <c r="G8" s="152" t="s">
        <v>86</v>
      </c>
      <c r="H8" s="152" t="s">
        <v>26</v>
      </c>
      <c r="I8" s="152" t="s">
        <v>6</v>
      </c>
      <c r="J8" s="152" t="s">
        <v>5</v>
      </c>
      <c r="K8" s="152" t="s">
        <v>81</v>
      </c>
      <c r="L8" s="152" t="s">
        <v>38</v>
      </c>
      <c r="M8" s="152" t="s">
        <v>87</v>
      </c>
      <c r="N8" s="152" t="s">
        <v>27</v>
      </c>
      <c r="O8" s="152" t="s">
        <v>24</v>
      </c>
      <c r="P8" s="152" t="s">
        <v>4</v>
      </c>
      <c r="Q8" s="152" t="s">
        <v>28</v>
      </c>
      <c r="R8" s="152" t="s">
        <v>29</v>
      </c>
      <c r="S8" s="152" t="s">
        <v>39</v>
      </c>
      <c r="T8" s="152" t="s">
        <v>88</v>
      </c>
      <c r="U8" s="152" t="s">
        <v>40</v>
      </c>
      <c r="V8" s="152" t="s">
        <v>30</v>
      </c>
      <c r="W8" s="152" t="s">
        <v>31</v>
      </c>
      <c r="X8" s="152" t="s">
        <v>89</v>
      </c>
      <c r="Y8" s="152" t="s">
        <v>42</v>
      </c>
      <c r="Z8" s="152" t="s">
        <v>41</v>
      </c>
      <c r="AA8" s="152" t="s">
        <v>90</v>
      </c>
      <c r="AB8" s="152" t="s">
        <v>32</v>
      </c>
      <c r="AC8" s="154" t="s">
        <v>33</v>
      </c>
      <c r="AD8" s="152" t="s">
        <v>184</v>
      </c>
      <c r="AE8" s="152" t="s">
        <v>34</v>
      </c>
      <c r="AF8" s="152" t="s">
        <v>91</v>
      </c>
      <c r="AG8" s="152" t="s">
        <v>25</v>
      </c>
      <c r="AH8" s="152" t="s">
        <v>43</v>
      </c>
      <c r="AI8" s="152" t="s">
        <v>35</v>
      </c>
      <c r="AJ8" s="152" t="s">
        <v>189</v>
      </c>
      <c r="AK8" s="152" t="s">
        <v>36</v>
      </c>
      <c r="AL8" s="152" t="s">
        <v>37</v>
      </c>
      <c r="AM8" s="633" t="s">
        <v>329</v>
      </c>
      <c r="AN8" s="98"/>
      <c r="AO8" s="37"/>
      <c r="AP8" s="161" t="s">
        <v>85</v>
      </c>
      <c r="AQ8" s="161" t="s">
        <v>7</v>
      </c>
      <c r="AR8" s="161" t="s">
        <v>183</v>
      </c>
      <c r="AS8" s="161" t="s">
        <v>86</v>
      </c>
      <c r="AT8" s="161" t="s">
        <v>26</v>
      </c>
      <c r="AU8" s="161" t="s">
        <v>6</v>
      </c>
      <c r="AV8" s="161" t="s">
        <v>5</v>
      </c>
      <c r="AW8" s="161" t="s">
        <v>81</v>
      </c>
      <c r="AX8" s="161" t="s">
        <v>38</v>
      </c>
      <c r="AY8" s="161" t="s">
        <v>87</v>
      </c>
      <c r="AZ8" s="161" t="s">
        <v>27</v>
      </c>
      <c r="BA8" s="161" t="s">
        <v>24</v>
      </c>
      <c r="BB8" s="161" t="s">
        <v>4</v>
      </c>
      <c r="BC8" s="161" t="s">
        <v>28</v>
      </c>
      <c r="BD8" s="161" t="s">
        <v>29</v>
      </c>
      <c r="BE8" s="161" t="s">
        <v>39</v>
      </c>
      <c r="BF8" s="161" t="s">
        <v>88</v>
      </c>
      <c r="BG8" s="161" t="s">
        <v>40</v>
      </c>
      <c r="BH8" s="161" t="s">
        <v>30</v>
      </c>
      <c r="BI8" s="161" t="s">
        <v>31</v>
      </c>
      <c r="BJ8" s="161" t="s">
        <v>89</v>
      </c>
      <c r="BK8" s="161" t="s">
        <v>42</v>
      </c>
      <c r="BL8" s="161" t="s">
        <v>41</v>
      </c>
      <c r="BM8" s="161" t="s">
        <v>90</v>
      </c>
      <c r="BN8" s="161" t="s">
        <v>32</v>
      </c>
      <c r="BO8" s="161" t="s">
        <v>33</v>
      </c>
      <c r="BP8" s="161" t="s">
        <v>184</v>
      </c>
      <c r="BQ8" s="161" t="s">
        <v>34</v>
      </c>
      <c r="BR8" s="161" t="s">
        <v>91</v>
      </c>
      <c r="BS8" s="161" t="s">
        <v>25</v>
      </c>
      <c r="BT8" s="161" t="s">
        <v>43</v>
      </c>
      <c r="BU8" s="161" t="s">
        <v>35</v>
      </c>
      <c r="BV8" s="161" t="s">
        <v>189</v>
      </c>
      <c r="BW8" s="161" t="s">
        <v>36</v>
      </c>
      <c r="BX8" s="161" t="s">
        <v>37</v>
      </c>
      <c r="BY8" s="161" t="s">
        <v>185</v>
      </c>
      <c r="BZ8" s="35"/>
      <c r="CA8" s="671"/>
    </row>
    <row r="9" spans="2:89" s="40" customFormat="1" ht="30" customHeight="1">
      <c r="B9" s="442"/>
      <c r="C9" s="443" t="s">
        <v>277</v>
      </c>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31"/>
      <c r="AN9" s="361"/>
      <c r="AO9" s="3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39"/>
      <c r="CA9" s="64"/>
    </row>
    <row r="10" spans="2:89" s="36" customFormat="1" ht="17.100000000000001" customHeight="1">
      <c r="B10" s="444"/>
      <c r="C10" s="183" t="s">
        <v>278</v>
      </c>
      <c r="D10" s="325"/>
      <c r="E10" s="320">
        <v>34.132460999999999</v>
      </c>
      <c r="F10" s="325"/>
      <c r="G10" s="325"/>
      <c r="H10" s="325"/>
      <c r="I10" s="320">
        <v>13.448619000000001</v>
      </c>
      <c r="J10" s="320">
        <v>198.383701</v>
      </c>
      <c r="K10" s="325"/>
      <c r="L10" s="320">
        <v>224.89975000000001</v>
      </c>
      <c r="M10" s="325"/>
      <c r="N10" s="320">
        <v>1.8984179999999999</v>
      </c>
      <c r="O10" s="320">
        <v>2.5587620000000002</v>
      </c>
      <c r="P10" s="320">
        <v>216.705692</v>
      </c>
      <c r="Q10" s="320">
        <v>0.25757200000000002</v>
      </c>
      <c r="R10" s="325">
        <v>8.8028999999999996E-2</v>
      </c>
      <c r="S10" s="325"/>
      <c r="T10" s="325"/>
      <c r="U10" s="325"/>
      <c r="V10" s="325"/>
      <c r="W10" s="325"/>
      <c r="X10" s="325"/>
      <c r="Y10" s="320">
        <v>2.0956890000000001</v>
      </c>
      <c r="Z10" s="320">
        <v>16.826433000000002</v>
      </c>
      <c r="AA10" s="325"/>
      <c r="AB10" s="325"/>
      <c r="AC10" s="320">
        <v>3.438812</v>
      </c>
      <c r="AD10" s="325"/>
      <c r="AE10" s="325"/>
      <c r="AF10" s="325"/>
      <c r="AG10" s="325">
        <v>8.5114999999999996E-2</v>
      </c>
      <c r="AH10" s="325">
        <v>3.7929999999999999E-3</v>
      </c>
      <c r="AI10" s="325"/>
      <c r="AJ10" s="325"/>
      <c r="AK10" s="325"/>
      <c r="AL10" s="325">
        <v>1.4120000000000001E-3</v>
      </c>
      <c r="AM10" s="331">
        <v>43.632120999999998</v>
      </c>
      <c r="AN10" s="362"/>
      <c r="AP10" s="73">
        <v>0</v>
      </c>
      <c r="AQ10" s="73">
        <v>0</v>
      </c>
      <c r="AR10" s="73">
        <v>0</v>
      </c>
      <c r="AS10" s="73">
        <v>0</v>
      </c>
      <c r="AT10" s="73">
        <v>0</v>
      </c>
      <c r="AU10" s="73">
        <v>0</v>
      </c>
      <c r="AV10" s="73">
        <v>0</v>
      </c>
      <c r="AW10" s="73">
        <v>0</v>
      </c>
      <c r="AX10" s="73">
        <v>0</v>
      </c>
      <c r="AY10" s="73">
        <v>0</v>
      </c>
      <c r="AZ10" s="73">
        <v>0</v>
      </c>
      <c r="BA10" s="73">
        <v>0</v>
      </c>
      <c r="BB10" s="73">
        <v>-9.9999999747524271E-7</v>
      </c>
      <c r="BC10" s="73">
        <v>0</v>
      </c>
      <c r="BD10" s="73">
        <v>0</v>
      </c>
      <c r="BE10" s="73">
        <v>0</v>
      </c>
      <c r="BF10" s="73">
        <v>0</v>
      </c>
      <c r="BG10" s="73">
        <v>0</v>
      </c>
      <c r="BH10" s="73">
        <v>0</v>
      </c>
      <c r="BI10" s="73">
        <v>0</v>
      </c>
      <c r="BJ10" s="73">
        <v>0</v>
      </c>
      <c r="BK10" s="73">
        <v>1.000000000139778E-6</v>
      </c>
      <c r="BL10" s="73">
        <v>0</v>
      </c>
      <c r="BM10" s="73">
        <v>0</v>
      </c>
      <c r="BN10" s="73">
        <v>0</v>
      </c>
      <c r="BO10" s="73">
        <v>0</v>
      </c>
      <c r="BP10" s="73">
        <v>0</v>
      </c>
      <c r="BQ10" s="73">
        <v>0</v>
      </c>
      <c r="BR10" s="73">
        <v>0</v>
      </c>
      <c r="BS10" s="73">
        <v>0</v>
      </c>
      <c r="BT10" s="73">
        <v>0</v>
      </c>
      <c r="BU10" s="73">
        <v>0</v>
      </c>
      <c r="BV10" s="73">
        <v>0</v>
      </c>
      <c r="BW10" s="73">
        <v>0</v>
      </c>
      <c r="BX10" s="73">
        <v>0</v>
      </c>
      <c r="BY10" s="73">
        <v>0</v>
      </c>
      <c r="BZ10" s="35"/>
      <c r="CA10" s="73">
        <v>2.9999998787388904E-6</v>
      </c>
    </row>
    <row r="11" spans="2:89" s="36" customFormat="1" ht="17.100000000000001" customHeight="1">
      <c r="B11" s="445"/>
      <c r="C11" s="198" t="s">
        <v>279</v>
      </c>
      <c r="D11" s="320"/>
      <c r="E11" s="320"/>
      <c r="F11" s="320"/>
      <c r="G11" s="320"/>
      <c r="H11" s="320"/>
      <c r="I11" s="320"/>
      <c r="J11" s="320">
        <v>158.62751499999999</v>
      </c>
      <c r="K11" s="320"/>
      <c r="L11" s="320">
        <v>61.439424000000002</v>
      </c>
      <c r="M11" s="320"/>
      <c r="N11" s="320">
        <v>8.4119999999999993E-3</v>
      </c>
      <c r="O11" s="320"/>
      <c r="P11" s="320">
        <v>159.768854</v>
      </c>
      <c r="Q11" s="320">
        <v>0.25757200000000002</v>
      </c>
      <c r="R11" s="325"/>
      <c r="S11" s="320"/>
      <c r="T11" s="320"/>
      <c r="U11" s="320"/>
      <c r="V11" s="320"/>
      <c r="W11" s="320"/>
      <c r="X11" s="325"/>
      <c r="Y11" s="320">
        <v>2.0950829999999998</v>
      </c>
      <c r="Z11" s="320">
        <v>1.6951000000000001E-2</v>
      </c>
      <c r="AA11" s="320"/>
      <c r="AB11" s="320"/>
      <c r="AC11" s="320">
        <v>0.20033799999999999</v>
      </c>
      <c r="AD11" s="325"/>
      <c r="AE11" s="320"/>
      <c r="AF11" s="320"/>
      <c r="AG11" s="325"/>
      <c r="AH11" s="325"/>
      <c r="AI11" s="325"/>
      <c r="AJ11" s="325"/>
      <c r="AK11" s="325"/>
      <c r="AL11" s="325"/>
      <c r="AM11" s="331">
        <v>27.732084</v>
      </c>
      <c r="AN11" s="362"/>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35"/>
      <c r="CA11" s="73">
        <v>-1.0000000543186616E-6</v>
      </c>
    </row>
    <row r="12" spans="2:89" s="36" customFormat="1" ht="17.100000000000001" customHeight="1">
      <c r="B12" s="445"/>
      <c r="C12" s="198" t="s">
        <v>280</v>
      </c>
      <c r="D12" s="320"/>
      <c r="E12" s="320">
        <v>34.132460999999999</v>
      </c>
      <c r="F12" s="320"/>
      <c r="G12" s="320"/>
      <c r="H12" s="320"/>
      <c r="I12" s="320">
        <v>13.448619000000001</v>
      </c>
      <c r="J12" s="320">
        <v>39.756186</v>
      </c>
      <c r="K12" s="320"/>
      <c r="L12" s="320">
        <v>163.46032600000001</v>
      </c>
      <c r="M12" s="320"/>
      <c r="N12" s="320">
        <v>1.8900060000000001</v>
      </c>
      <c r="O12" s="320">
        <v>2.5587620000000002</v>
      </c>
      <c r="P12" s="320">
        <v>56.936838999999999</v>
      </c>
      <c r="Q12" s="320"/>
      <c r="R12" s="325">
        <v>8.8028999999999996E-2</v>
      </c>
      <c r="S12" s="320"/>
      <c r="T12" s="320"/>
      <c r="U12" s="320"/>
      <c r="V12" s="320"/>
      <c r="W12" s="320"/>
      <c r="X12" s="325"/>
      <c r="Y12" s="320">
        <v>6.0499999999999996E-4</v>
      </c>
      <c r="Z12" s="320">
        <v>16.809481999999999</v>
      </c>
      <c r="AA12" s="320"/>
      <c r="AB12" s="320"/>
      <c r="AC12" s="320">
        <v>3.2384740000000001</v>
      </c>
      <c r="AD12" s="325"/>
      <c r="AE12" s="320"/>
      <c r="AF12" s="320"/>
      <c r="AG12" s="325">
        <v>8.5114999999999996E-2</v>
      </c>
      <c r="AH12" s="325">
        <v>3.7929999999999999E-3</v>
      </c>
      <c r="AI12" s="325"/>
      <c r="AJ12" s="325"/>
      <c r="AK12" s="325"/>
      <c r="AL12" s="325">
        <v>1.4120000000000001E-3</v>
      </c>
      <c r="AM12" s="331">
        <v>15.900036999999999</v>
      </c>
      <c r="AN12" s="362"/>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35"/>
      <c r="CA12" s="73">
        <v>1.999999966528776E-6</v>
      </c>
    </row>
    <row r="13" spans="2:89" s="36" customFormat="1" ht="30" customHeight="1">
      <c r="B13" s="444"/>
      <c r="C13" s="183" t="s">
        <v>283</v>
      </c>
      <c r="D13" s="320"/>
      <c r="E13" s="320">
        <v>51.299674000000003</v>
      </c>
      <c r="F13" s="320"/>
      <c r="G13" s="320"/>
      <c r="H13" s="320"/>
      <c r="I13" s="320">
        <v>13.916168000000001</v>
      </c>
      <c r="J13" s="320">
        <v>21.642824000000001</v>
      </c>
      <c r="K13" s="320"/>
      <c r="L13" s="320">
        <v>271.15745099999998</v>
      </c>
      <c r="M13" s="320"/>
      <c r="N13" s="320"/>
      <c r="O13" s="320">
        <v>2.7647999999999999E-2</v>
      </c>
      <c r="P13" s="320">
        <v>108.507077</v>
      </c>
      <c r="Q13" s="320">
        <v>0.13139400000000001</v>
      </c>
      <c r="R13" s="325"/>
      <c r="S13" s="320"/>
      <c r="T13" s="320"/>
      <c r="U13" s="320"/>
      <c r="V13" s="320"/>
      <c r="W13" s="320"/>
      <c r="X13" s="325">
        <v>0.29298999999999997</v>
      </c>
      <c r="Y13" s="320">
        <v>0.87679700000000005</v>
      </c>
      <c r="Z13" s="320">
        <v>57.130259000000002</v>
      </c>
      <c r="AA13" s="320"/>
      <c r="AB13" s="320"/>
      <c r="AC13" s="320">
        <v>0.559589</v>
      </c>
      <c r="AD13" s="325"/>
      <c r="AE13" s="320"/>
      <c r="AF13" s="320"/>
      <c r="AG13" s="325"/>
      <c r="AH13" s="325"/>
      <c r="AI13" s="325">
        <v>2.2179999999999999E-3</v>
      </c>
      <c r="AJ13" s="325">
        <v>6.0020000000000004E-3</v>
      </c>
      <c r="AK13" s="325"/>
      <c r="AL13" s="325"/>
      <c r="AM13" s="331">
        <v>262.22133600000001</v>
      </c>
      <c r="AN13" s="362"/>
      <c r="AP13" s="73">
        <v>0</v>
      </c>
      <c r="AQ13" s="73">
        <v>0</v>
      </c>
      <c r="AR13" s="73">
        <v>0</v>
      </c>
      <c r="AS13" s="73">
        <v>0</v>
      </c>
      <c r="AT13" s="73">
        <v>0</v>
      </c>
      <c r="AU13" s="73">
        <v>0</v>
      </c>
      <c r="AV13" s="73">
        <v>0</v>
      </c>
      <c r="AW13" s="73">
        <v>0</v>
      </c>
      <c r="AX13" s="73">
        <v>0</v>
      </c>
      <c r="AY13" s="73">
        <v>0</v>
      </c>
      <c r="AZ13" s="73">
        <v>0</v>
      </c>
      <c r="BA13" s="73">
        <v>0</v>
      </c>
      <c r="BB13" s="73">
        <v>0</v>
      </c>
      <c r="BC13" s="73">
        <v>0</v>
      </c>
      <c r="BD13" s="73">
        <v>0</v>
      </c>
      <c r="BE13" s="73">
        <v>0</v>
      </c>
      <c r="BF13" s="73">
        <v>0</v>
      </c>
      <c r="BG13" s="73">
        <v>0</v>
      </c>
      <c r="BH13" s="73">
        <v>0</v>
      </c>
      <c r="BI13" s="73">
        <v>0</v>
      </c>
      <c r="BJ13" s="73">
        <v>0</v>
      </c>
      <c r="BK13" s="73">
        <v>0</v>
      </c>
      <c r="BL13" s="73">
        <v>0</v>
      </c>
      <c r="BM13" s="73">
        <v>0</v>
      </c>
      <c r="BN13" s="73">
        <v>0</v>
      </c>
      <c r="BO13" s="73">
        <v>0</v>
      </c>
      <c r="BP13" s="73">
        <v>0</v>
      </c>
      <c r="BQ13" s="73">
        <v>0</v>
      </c>
      <c r="BR13" s="73">
        <v>0</v>
      </c>
      <c r="BS13" s="73">
        <v>0</v>
      </c>
      <c r="BT13" s="73">
        <v>0</v>
      </c>
      <c r="BU13" s="73">
        <v>0</v>
      </c>
      <c r="BV13" s="73">
        <v>0</v>
      </c>
      <c r="BW13" s="73">
        <v>0</v>
      </c>
      <c r="BX13" s="73">
        <v>0</v>
      </c>
      <c r="BY13" s="73">
        <v>0</v>
      </c>
      <c r="BZ13" s="35"/>
      <c r="CA13" s="73">
        <v>-4.1492000000118878E-2</v>
      </c>
    </row>
    <row r="14" spans="2:89" s="36" customFormat="1" ht="17.100000000000001" customHeight="1">
      <c r="B14" s="444"/>
      <c r="C14" s="198" t="s">
        <v>279</v>
      </c>
      <c r="D14" s="320"/>
      <c r="E14" s="320"/>
      <c r="F14" s="320"/>
      <c r="G14" s="320"/>
      <c r="H14" s="320"/>
      <c r="I14" s="320"/>
      <c r="J14" s="320"/>
      <c r="K14" s="320"/>
      <c r="L14" s="320">
        <v>271.09439600000002</v>
      </c>
      <c r="M14" s="320"/>
      <c r="N14" s="320"/>
      <c r="O14" s="320">
        <v>2.7647999999999999E-2</v>
      </c>
      <c r="P14" s="320"/>
      <c r="Q14" s="320">
        <v>0.13139400000000001</v>
      </c>
      <c r="R14" s="325"/>
      <c r="S14" s="320"/>
      <c r="T14" s="320"/>
      <c r="U14" s="320"/>
      <c r="V14" s="320"/>
      <c r="W14" s="320"/>
      <c r="X14" s="325"/>
      <c r="Y14" s="320">
        <v>0.87679700000000005</v>
      </c>
      <c r="Z14" s="320"/>
      <c r="AA14" s="320"/>
      <c r="AB14" s="320"/>
      <c r="AC14" s="320">
        <v>0.167021</v>
      </c>
      <c r="AD14" s="325"/>
      <c r="AE14" s="320"/>
      <c r="AF14" s="320"/>
      <c r="AG14" s="325"/>
      <c r="AH14" s="325"/>
      <c r="AI14" s="325">
        <v>2.2179999999999999E-3</v>
      </c>
      <c r="AJ14" s="325">
        <v>6.0020000000000004E-3</v>
      </c>
      <c r="AK14" s="325"/>
      <c r="AL14" s="325"/>
      <c r="AM14" s="331">
        <v>11.685544999999999</v>
      </c>
      <c r="AN14" s="362"/>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35"/>
      <c r="CA14" s="73">
        <v>-2.1099999997709062E-4</v>
      </c>
    </row>
    <row r="15" spans="2:89" s="36" customFormat="1" ht="17.100000000000001" customHeight="1">
      <c r="B15" s="444"/>
      <c r="C15" s="198" t="s">
        <v>280</v>
      </c>
      <c r="D15" s="320"/>
      <c r="E15" s="320">
        <v>51.299674000000003</v>
      </c>
      <c r="F15" s="320"/>
      <c r="G15" s="320"/>
      <c r="H15" s="320"/>
      <c r="I15" s="320">
        <v>13.916168000000001</v>
      </c>
      <c r="J15" s="320">
        <v>21.642824000000001</v>
      </c>
      <c r="K15" s="320"/>
      <c r="L15" s="320">
        <v>6.3055E-2</v>
      </c>
      <c r="M15" s="320"/>
      <c r="N15" s="320"/>
      <c r="O15" s="320"/>
      <c r="P15" s="320">
        <v>108.507077</v>
      </c>
      <c r="Q15" s="320"/>
      <c r="R15" s="325"/>
      <c r="S15" s="320"/>
      <c r="T15" s="320"/>
      <c r="U15" s="320"/>
      <c r="V15" s="320"/>
      <c r="W15" s="320"/>
      <c r="X15" s="325">
        <v>0.29298999999999997</v>
      </c>
      <c r="Y15" s="320"/>
      <c r="Z15" s="320">
        <v>57.130259000000002</v>
      </c>
      <c r="AA15" s="320"/>
      <c r="AB15" s="320"/>
      <c r="AC15" s="320">
        <v>0.39256799999999997</v>
      </c>
      <c r="AD15" s="325"/>
      <c r="AE15" s="320"/>
      <c r="AF15" s="320"/>
      <c r="AG15" s="325"/>
      <c r="AH15" s="325"/>
      <c r="AI15" s="325"/>
      <c r="AJ15" s="325"/>
      <c r="AK15" s="325"/>
      <c r="AL15" s="325"/>
      <c r="AM15" s="331">
        <v>250.53579099999999</v>
      </c>
      <c r="AN15" s="362"/>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35"/>
      <c r="CA15" s="73">
        <v>-4.1281000000026324E-2</v>
      </c>
    </row>
    <row r="16" spans="2:89" s="40" customFormat="1" ht="30" customHeight="1">
      <c r="B16" s="446"/>
      <c r="C16" s="447" t="s">
        <v>285</v>
      </c>
      <c r="D16" s="324"/>
      <c r="E16" s="320">
        <v>36.341403999999997</v>
      </c>
      <c r="F16" s="324"/>
      <c r="G16" s="324"/>
      <c r="H16" s="324"/>
      <c r="I16" s="320">
        <v>10.033804999999999</v>
      </c>
      <c r="J16" s="320">
        <v>16.268913999999999</v>
      </c>
      <c r="K16" s="324"/>
      <c r="L16" s="320">
        <v>270.523639</v>
      </c>
      <c r="M16" s="324"/>
      <c r="N16" s="320"/>
      <c r="O16" s="320">
        <v>2.7647999999999999E-2</v>
      </c>
      <c r="P16" s="320">
        <v>22.05264</v>
      </c>
      <c r="Q16" s="320">
        <v>0.13139400000000001</v>
      </c>
      <c r="R16" s="325"/>
      <c r="S16" s="324"/>
      <c r="T16" s="324"/>
      <c r="U16" s="324"/>
      <c r="V16" s="324"/>
      <c r="W16" s="324"/>
      <c r="X16" s="325">
        <v>0.29298999999999997</v>
      </c>
      <c r="Y16" s="320">
        <v>0.87679700000000005</v>
      </c>
      <c r="Z16" s="320">
        <v>20.602846</v>
      </c>
      <c r="AA16" s="324"/>
      <c r="AB16" s="324"/>
      <c r="AC16" s="320">
        <v>0.559589</v>
      </c>
      <c r="AD16" s="325"/>
      <c r="AE16" s="324"/>
      <c r="AF16" s="324"/>
      <c r="AG16" s="325"/>
      <c r="AH16" s="325"/>
      <c r="AI16" s="325">
        <v>2.2179999999999999E-3</v>
      </c>
      <c r="AJ16" s="325">
        <v>6.0020000000000004E-3</v>
      </c>
      <c r="AK16" s="325"/>
      <c r="AL16" s="325"/>
      <c r="AM16" s="331">
        <v>255.66752099999999</v>
      </c>
      <c r="AN16" s="361"/>
      <c r="AP16" s="75">
        <v>0</v>
      </c>
      <c r="AQ16" s="75">
        <v>0</v>
      </c>
      <c r="AR16" s="75">
        <v>0</v>
      </c>
      <c r="AS16" s="75">
        <v>0</v>
      </c>
      <c r="AT16" s="75">
        <v>0</v>
      </c>
      <c r="AU16" s="75">
        <v>0</v>
      </c>
      <c r="AV16" s="75">
        <v>1.0000000010279564E-6</v>
      </c>
      <c r="AW16" s="75">
        <v>0</v>
      </c>
      <c r="AX16" s="75">
        <v>0</v>
      </c>
      <c r="AY16" s="75">
        <v>0</v>
      </c>
      <c r="AZ16" s="75">
        <v>0</v>
      </c>
      <c r="BA16" s="75">
        <v>0</v>
      </c>
      <c r="BB16" s="75">
        <v>9.9999999747524271E-7</v>
      </c>
      <c r="BC16" s="75">
        <v>0</v>
      </c>
      <c r="BD16" s="75">
        <v>0</v>
      </c>
      <c r="BE16" s="75">
        <v>0</v>
      </c>
      <c r="BF16" s="75">
        <v>0</v>
      </c>
      <c r="BG16" s="75">
        <v>0</v>
      </c>
      <c r="BH16" s="75">
        <v>0</v>
      </c>
      <c r="BI16" s="75">
        <v>0</v>
      </c>
      <c r="BJ16" s="75">
        <v>0</v>
      </c>
      <c r="BK16" s="75">
        <v>0</v>
      </c>
      <c r="BL16" s="75">
        <v>0</v>
      </c>
      <c r="BM16" s="75">
        <v>0</v>
      </c>
      <c r="BN16" s="75">
        <v>0</v>
      </c>
      <c r="BO16" s="75">
        <v>0</v>
      </c>
      <c r="BP16" s="75">
        <v>0</v>
      </c>
      <c r="BQ16" s="75">
        <v>0</v>
      </c>
      <c r="BR16" s="75">
        <v>0</v>
      </c>
      <c r="BS16" s="75">
        <v>0</v>
      </c>
      <c r="BT16" s="75">
        <v>0</v>
      </c>
      <c r="BU16" s="75">
        <v>0</v>
      </c>
      <c r="BV16" s="75">
        <v>0</v>
      </c>
      <c r="BW16" s="75">
        <v>0</v>
      </c>
      <c r="BX16" s="75">
        <v>0</v>
      </c>
      <c r="BY16" s="75">
        <v>0</v>
      </c>
      <c r="BZ16" s="39"/>
      <c r="CA16" s="75">
        <v>-4.1491999999934137E-2</v>
      </c>
    </row>
    <row r="17" spans="2:79" s="36" customFormat="1" ht="17.100000000000001" customHeight="1">
      <c r="B17" s="445"/>
      <c r="C17" s="198" t="s">
        <v>286</v>
      </c>
      <c r="D17" s="320"/>
      <c r="E17" s="320">
        <v>14.958270000000001</v>
      </c>
      <c r="F17" s="320"/>
      <c r="G17" s="320"/>
      <c r="H17" s="320"/>
      <c r="I17" s="320">
        <v>3.8823629999999998</v>
      </c>
      <c r="J17" s="320">
        <v>5.3739090000000003</v>
      </c>
      <c r="K17" s="320"/>
      <c r="L17" s="320">
        <v>0.63381200000000004</v>
      </c>
      <c r="M17" s="320"/>
      <c r="N17" s="320"/>
      <c r="O17" s="320"/>
      <c r="P17" s="320">
        <v>86.454436000000001</v>
      </c>
      <c r="Q17" s="320"/>
      <c r="R17" s="325"/>
      <c r="S17" s="320"/>
      <c r="T17" s="320"/>
      <c r="U17" s="320"/>
      <c r="V17" s="320"/>
      <c r="W17" s="320"/>
      <c r="X17" s="325"/>
      <c r="Y17" s="320"/>
      <c r="Z17" s="320">
        <v>36.527413000000003</v>
      </c>
      <c r="AA17" s="320"/>
      <c r="AB17" s="320"/>
      <c r="AC17" s="320"/>
      <c r="AD17" s="325"/>
      <c r="AE17" s="320"/>
      <c r="AF17" s="320"/>
      <c r="AG17" s="325"/>
      <c r="AH17" s="325"/>
      <c r="AI17" s="325"/>
      <c r="AJ17" s="325"/>
      <c r="AK17" s="325"/>
      <c r="AL17" s="325"/>
      <c r="AM17" s="331">
        <v>6.5538150000000002</v>
      </c>
      <c r="AN17" s="362"/>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35"/>
      <c r="CA17" s="75">
        <v>0</v>
      </c>
    </row>
    <row r="18" spans="2:79" s="36" customFormat="1" ht="17.100000000000001" customHeight="1">
      <c r="B18" s="445"/>
      <c r="C18" s="198" t="s">
        <v>287</v>
      </c>
      <c r="D18" s="320"/>
      <c r="E18" s="320"/>
      <c r="F18" s="320"/>
      <c r="G18" s="320"/>
      <c r="H18" s="320"/>
      <c r="I18" s="320"/>
      <c r="J18" s="320"/>
      <c r="K18" s="320"/>
      <c r="L18" s="320"/>
      <c r="M18" s="320"/>
      <c r="N18" s="320"/>
      <c r="O18" s="320"/>
      <c r="P18" s="320"/>
      <c r="Q18" s="320"/>
      <c r="R18" s="325"/>
      <c r="S18" s="320"/>
      <c r="T18" s="320"/>
      <c r="U18" s="320"/>
      <c r="V18" s="320"/>
      <c r="W18" s="320"/>
      <c r="X18" s="325"/>
      <c r="Y18" s="320"/>
      <c r="Z18" s="320"/>
      <c r="AA18" s="320"/>
      <c r="AB18" s="320"/>
      <c r="AC18" s="320"/>
      <c r="AD18" s="325"/>
      <c r="AE18" s="320"/>
      <c r="AF18" s="320"/>
      <c r="AG18" s="325"/>
      <c r="AH18" s="325"/>
      <c r="AI18" s="325"/>
      <c r="AJ18" s="325"/>
      <c r="AK18" s="325"/>
      <c r="AL18" s="325"/>
      <c r="AM18" s="331"/>
      <c r="AN18" s="362"/>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35"/>
      <c r="CA18" s="75">
        <v>0</v>
      </c>
    </row>
    <row r="19" spans="2:79" s="36" customFormat="1" ht="17.100000000000001" customHeight="1">
      <c r="B19" s="445"/>
      <c r="C19" s="198" t="s">
        <v>288</v>
      </c>
      <c r="D19" s="320"/>
      <c r="E19" s="320"/>
      <c r="F19" s="320"/>
      <c r="G19" s="320"/>
      <c r="H19" s="320"/>
      <c r="I19" s="320"/>
      <c r="J19" s="320"/>
      <c r="K19" s="320"/>
      <c r="L19" s="320"/>
      <c r="M19" s="320"/>
      <c r="N19" s="320"/>
      <c r="O19" s="320"/>
      <c r="P19" s="320"/>
      <c r="Q19" s="320"/>
      <c r="R19" s="325"/>
      <c r="S19" s="320"/>
      <c r="T19" s="320"/>
      <c r="U19" s="320"/>
      <c r="V19" s="320"/>
      <c r="W19" s="320"/>
      <c r="X19" s="325"/>
      <c r="Y19" s="320"/>
      <c r="Z19" s="320"/>
      <c r="AA19" s="320"/>
      <c r="AB19" s="320"/>
      <c r="AC19" s="320"/>
      <c r="AD19" s="325"/>
      <c r="AE19" s="320"/>
      <c r="AF19" s="320"/>
      <c r="AG19" s="325"/>
      <c r="AH19" s="325"/>
      <c r="AI19" s="325"/>
      <c r="AJ19" s="325"/>
      <c r="AK19" s="325"/>
      <c r="AL19" s="325"/>
      <c r="AM19" s="331"/>
      <c r="AN19" s="362"/>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35"/>
      <c r="CA19" s="75">
        <v>0</v>
      </c>
    </row>
    <row r="20" spans="2:79" s="36" customFormat="1" ht="17.100000000000001" customHeight="1">
      <c r="B20" s="445"/>
      <c r="C20" s="451" t="s">
        <v>290</v>
      </c>
      <c r="D20" s="320"/>
      <c r="E20" s="320"/>
      <c r="F20" s="320"/>
      <c r="G20" s="320"/>
      <c r="H20" s="320"/>
      <c r="I20" s="320"/>
      <c r="J20" s="320"/>
      <c r="K20" s="320"/>
      <c r="L20" s="320"/>
      <c r="M20" s="320"/>
      <c r="N20" s="320"/>
      <c r="O20" s="320"/>
      <c r="P20" s="320"/>
      <c r="Q20" s="320"/>
      <c r="R20" s="325"/>
      <c r="S20" s="320"/>
      <c r="T20" s="320"/>
      <c r="U20" s="320"/>
      <c r="V20" s="320"/>
      <c r="W20" s="320"/>
      <c r="X20" s="325"/>
      <c r="Y20" s="320"/>
      <c r="Z20" s="320"/>
      <c r="AA20" s="320"/>
      <c r="AB20" s="320"/>
      <c r="AC20" s="320"/>
      <c r="AD20" s="325"/>
      <c r="AE20" s="320"/>
      <c r="AF20" s="320"/>
      <c r="AG20" s="325"/>
      <c r="AH20" s="325"/>
      <c r="AI20" s="325"/>
      <c r="AJ20" s="325"/>
      <c r="AK20" s="325"/>
      <c r="AL20" s="325"/>
      <c r="AM20" s="331"/>
      <c r="AN20" s="362"/>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35"/>
      <c r="CA20" s="75">
        <v>0</v>
      </c>
    </row>
    <row r="21" spans="2:79" s="36" customFormat="1" ht="16.5" customHeight="1">
      <c r="B21" s="445"/>
      <c r="C21" s="448" t="s">
        <v>289</v>
      </c>
      <c r="D21" s="320"/>
      <c r="E21" s="320"/>
      <c r="F21" s="320"/>
      <c r="G21" s="320"/>
      <c r="H21" s="320"/>
      <c r="I21" s="320"/>
      <c r="J21" s="320"/>
      <c r="K21" s="320"/>
      <c r="L21" s="320"/>
      <c r="M21" s="320"/>
      <c r="N21" s="320"/>
      <c r="O21" s="320"/>
      <c r="P21" s="320"/>
      <c r="Q21" s="320"/>
      <c r="R21" s="325"/>
      <c r="S21" s="320"/>
      <c r="T21" s="320"/>
      <c r="U21" s="320"/>
      <c r="V21" s="320"/>
      <c r="W21" s="320"/>
      <c r="X21" s="325"/>
      <c r="Y21" s="320"/>
      <c r="Z21" s="320"/>
      <c r="AA21" s="320"/>
      <c r="AB21" s="320"/>
      <c r="AC21" s="320"/>
      <c r="AD21" s="325"/>
      <c r="AE21" s="320"/>
      <c r="AF21" s="320"/>
      <c r="AG21" s="325"/>
      <c r="AH21" s="325"/>
      <c r="AI21" s="325"/>
      <c r="AJ21" s="325"/>
      <c r="AK21" s="325"/>
      <c r="AL21" s="325"/>
      <c r="AM21" s="331"/>
      <c r="AN21" s="362"/>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35"/>
      <c r="CA21" s="75">
        <v>0</v>
      </c>
    </row>
    <row r="22" spans="2:79" s="40" customFormat="1" ht="24.95" customHeight="1">
      <c r="B22" s="446"/>
      <c r="C22" s="195" t="s">
        <v>291</v>
      </c>
      <c r="D22" s="324"/>
      <c r="E22" s="320">
        <v>16.332129999999999</v>
      </c>
      <c r="F22" s="324"/>
      <c r="G22" s="324"/>
      <c r="H22" s="324"/>
      <c r="I22" s="320">
        <v>6.3915949999999997</v>
      </c>
      <c r="J22" s="320">
        <v>11.946968</v>
      </c>
      <c r="K22" s="324"/>
      <c r="L22" s="320">
        <v>211.72673700000001</v>
      </c>
      <c r="M22" s="324"/>
      <c r="N22" s="320">
        <v>0.60435399999999995</v>
      </c>
      <c r="O22" s="320">
        <v>2.5765539999999998</v>
      </c>
      <c r="P22" s="320">
        <v>188.805936</v>
      </c>
      <c r="Q22" s="320">
        <v>2.4697689999999999</v>
      </c>
      <c r="R22" s="325">
        <v>6.8897E-2</v>
      </c>
      <c r="S22" s="324"/>
      <c r="T22" s="324"/>
      <c r="U22" s="324"/>
      <c r="V22" s="324"/>
      <c r="W22" s="324"/>
      <c r="X22" s="325">
        <v>0.30229400000000001</v>
      </c>
      <c r="Y22" s="320">
        <v>0.33605400000000002</v>
      </c>
      <c r="Z22" s="320">
        <v>86.628928999999999</v>
      </c>
      <c r="AA22" s="324"/>
      <c r="AB22" s="324"/>
      <c r="AC22" s="320">
        <v>4.5353630000000003</v>
      </c>
      <c r="AD22" s="325"/>
      <c r="AE22" s="324"/>
      <c r="AF22" s="324"/>
      <c r="AG22" s="325"/>
      <c r="AH22" s="325">
        <v>0.14124300000000001</v>
      </c>
      <c r="AI22" s="325">
        <v>2.199E-3</v>
      </c>
      <c r="AJ22" s="325">
        <v>7.0500000000000001E-4</v>
      </c>
      <c r="AK22" s="325"/>
      <c r="AL22" s="325">
        <v>3.7328E-2</v>
      </c>
      <c r="AM22" s="331">
        <v>62.664817999999997</v>
      </c>
      <c r="AN22" s="361"/>
      <c r="AP22" s="75">
        <v>0</v>
      </c>
      <c r="AQ22" s="75">
        <v>0</v>
      </c>
      <c r="AR22" s="75">
        <v>0</v>
      </c>
      <c r="AS22" s="75">
        <v>0</v>
      </c>
      <c r="AT22" s="75">
        <v>0</v>
      </c>
      <c r="AU22" s="75">
        <v>-1.000000000139778E-6</v>
      </c>
      <c r="AV22" s="75">
        <v>9.9999999925159955E-7</v>
      </c>
      <c r="AW22" s="75">
        <v>0</v>
      </c>
      <c r="AX22" s="75">
        <v>0</v>
      </c>
      <c r="AY22" s="75">
        <v>0</v>
      </c>
      <c r="AZ22" s="75">
        <v>0</v>
      </c>
      <c r="BA22" s="75">
        <v>-1.000000000139778E-6</v>
      </c>
      <c r="BB22" s="75">
        <v>0</v>
      </c>
      <c r="BC22" s="75">
        <v>0</v>
      </c>
      <c r="BD22" s="75">
        <v>0</v>
      </c>
      <c r="BE22" s="75">
        <v>0</v>
      </c>
      <c r="BF22" s="75">
        <v>0</v>
      </c>
      <c r="BG22" s="75">
        <v>0</v>
      </c>
      <c r="BH22" s="75">
        <v>0</v>
      </c>
      <c r="BI22" s="75">
        <v>0</v>
      </c>
      <c r="BJ22" s="75">
        <v>0</v>
      </c>
      <c r="BK22" s="75">
        <v>0</v>
      </c>
      <c r="BL22" s="75">
        <v>0</v>
      </c>
      <c r="BM22" s="75">
        <v>0</v>
      </c>
      <c r="BN22" s="75">
        <v>0</v>
      </c>
      <c r="BO22" s="75">
        <v>0</v>
      </c>
      <c r="BP22" s="75">
        <v>0</v>
      </c>
      <c r="BQ22" s="75">
        <v>0</v>
      </c>
      <c r="BR22" s="75">
        <v>0</v>
      </c>
      <c r="BS22" s="75">
        <v>0</v>
      </c>
      <c r="BT22" s="75">
        <v>0</v>
      </c>
      <c r="BU22" s="75">
        <v>0</v>
      </c>
      <c r="BV22" s="75">
        <v>0</v>
      </c>
      <c r="BW22" s="75">
        <v>0</v>
      </c>
      <c r="BX22" s="75">
        <v>0</v>
      </c>
      <c r="BY22" s="75">
        <v>0</v>
      </c>
      <c r="BZ22" s="39"/>
      <c r="CA22" s="75">
        <v>0.30304099999997902</v>
      </c>
    </row>
    <row r="23" spans="2:79" s="88" customFormat="1" ht="17.100000000000001" customHeight="1">
      <c r="B23" s="316"/>
      <c r="C23" s="198" t="s">
        <v>279</v>
      </c>
      <c r="D23" s="326"/>
      <c r="E23" s="320">
        <v>16.033006</v>
      </c>
      <c r="F23" s="326"/>
      <c r="G23" s="326"/>
      <c r="H23" s="326"/>
      <c r="I23" s="320">
        <v>6.3517299999999999</v>
      </c>
      <c r="J23" s="320">
        <v>10.22132</v>
      </c>
      <c r="K23" s="326"/>
      <c r="L23" s="320">
        <v>211.53713300000001</v>
      </c>
      <c r="M23" s="326"/>
      <c r="N23" s="320">
        <v>0.60435399999999995</v>
      </c>
      <c r="O23" s="320">
        <v>2.5733519999999999</v>
      </c>
      <c r="P23" s="320">
        <v>62.800846999999997</v>
      </c>
      <c r="Q23" s="320">
        <v>2.3748279999999999</v>
      </c>
      <c r="R23" s="325">
        <v>5.4296999999999998E-2</v>
      </c>
      <c r="S23" s="326"/>
      <c r="T23" s="326"/>
      <c r="U23" s="326"/>
      <c r="V23" s="326"/>
      <c r="W23" s="326"/>
      <c r="X23" s="325">
        <v>0.30229400000000001</v>
      </c>
      <c r="Y23" s="320">
        <v>0.31311</v>
      </c>
      <c r="Z23" s="320">
        <v>15.057297</v>
      </c>
      <c r="AA23" s="326"/>
      <c r="AB23" s="326"/>
      <c r="AC23" s="320">
        <v>4.5353630000000003</v>
      </c>
      <c r="AD23" s="325"/>
      <c r="AE23" s="326"/>
      <c r="AF23" s="326"/>
      <c r="AG23" s="325"/>
      <c r="AH23" s="325">
        <v>8.5640999999999995E-2</v>
      </c>
      <c r="AI23" s="325">
        <v>2.199E-3</v>
      </c>
      <c r="AJ23" s="325">
        <v>7.0500000000000001E-4</v>
      </c>
      <c r="AK23" s="325"/>
      <c r="AL23" s="325">
        <v>2.4365000000000001E-2</v>
      </c>
      <c r="AM23" s="331">
        <v>62.504007999999999</v>
      </c>
      <c r="AN23" s="363"/>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7"/>
      <c r="CA23" s="73">
        <v>0.30451500000000919</v>
      </c>
    </row>
    <row r="24" spans="2:79" s="36" customFormat="1" ht="17.100000000000001" customHeight="1">
      <c r="B24" s="445"/>
      <c r="C24" s="198" t="s">
        <v>280</v>
      </c>
      <c r="D24" s="320"/>
      <c r="E24" s="320">
        <v>0.299124</v>
      </c>
      <c r="F24" s="320"/>
      <c r="G24" s="320"/>
      <c r="H24" s="320"/>
      <c r="I24" s="320">
        <v>3.9865999999999999E-2</v>
      </c>
      <c r="J24" s="320">
        <v>1.7256469999999999</v>
      </c>
      <c r="K24" s="320"/>
      <c r="L24" s="320">
        <v>0.18960399999999999</v>
      </c>
      <c r="M24" s="320"/>
      <c r="N24" s="320"/>
      <c r="O24" s="320">
        <v>3.2030000000000001E-3</v>
      </c>
      <c r="P24" s="320">
        <v>126.005089</v>
      </c>
      <c r="Q24" s="320">
        <v>9.4940999999999998E-2</v>
      </c>
      <c r="R24" s="325">
        <v>1.46E-2</v>
      </c>
      <c r="S24" s="320"/>
      <c r="T24" s="320"/>
      <c r="U24" s="320"/>
      <c r="V24" s="326"/>
      <c r="W24" s="320"/>
      <c r="X24" s="325"/>
      <c r="Y24" s="320">
        <v>2.2943999999999999E-2</v>
      </c>
      <c r="Z24" s="320">
        <v>71.571631999999994</v>
      </c>
      <c r="AA24" s="320"/>
      <c r="AB24" s="320"/>
      <c r="AC24" s="320"/>
      <c r="AD24" s="325"/>
      <c r="AE24" s="320"/>
      <c r="AF24" s="320"/>
      <c r="AG24" s="325"/>
      <c r="AH24" s="325">
        <v>5.5601999999999999E-2</v>
      </c>
      <c r="AI24" s="325"/>
      <c r="AJ24" s="325"/>
      <c r="AK24" s="325"/>
      <c r="AL24" s="325">
        <v>1.2963000000000001E-2</v>
      </c>
      <c r="AM24" s="331">
        <v>0.16081000000000001</v>
      </c>
      <c r="AN24" s="362"/>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35"/>
      <c r="CA24" s="73">
        <v>-1.4719999999996958E-3</v>
      </c>
    </row>
    <row r="25" spans="2:79" s="40" customFormat="1" ht="30" customHeight="1">
      <c r="B25" s="449"/>
      <c r="C25" s="195" t="s">
        <v>292</v>
      </c>
      <c r="D25" s="325">
        <v>0</v>
      </c>
      <c r="E25" s="325">
        <v>101.76426499999999</v>
      </c>
      <c r="F25" s="325">
        <v>0</v>
      </c>
      <c r="G25" s="325">
        <v>0</v>
      </c>
      <c r="H25" s="325">
        <v>0</v>
      </c>
      <c r="I25" s="325">
        <v>33.756382000000002</v>
      </c>
      <c r="J25" s="325">
        <v>231.97349300000002</v>
      </c>
      <c r="K25" s="325">
        <v>0</v>
      </c>
      <c r="L25" s="325">
        <v>707.78393800000003</v>
      </c>
      <c r="M25" s="325">
        <v>0</v>
      </c>
      <c r="N25" s="325">
        <v>2.5027719999999998</v>
      </c>
      <c r="O25" s="325">
        <v>5.1629640000000006</v>
      </c>
      <c r="P25" s="325">
        <v>514.01870499999995</v>
      </c>
      <c r="Q25" s="325">
        <v>2.8587349999999998</v>
      </c>
      <c r="R25" s="325">
        <v>0.15692600000000001</v>
      </c>
      <c r="S25" s="325">
        <v>0</v>
      </c>
      <c r="T25" s="325">
        <v>0</v>
      </c>
      <c r="U25" s="325">
        <v>0</v>
      </c>
      <c r="V25" s="325">
        <v>0</v>
      </c>
      <c r="W25" s="325">
        <v>0</v>
      </c>
      <c r="X25" s="325">
        <v>0.59528399999999992</v>
      </c>
      <c r="Y25" s="325">
        <v>3.3085400000000003</v>
      </c>
      <c r="Z25" s="325">
        <v>160.585621</v>
      </c>
      <c r="AA25" s="325">
        <v>0</v>
      </c>
      <c r="AB25" s="325">
        <v>0</v>
      </c>
      <c r="AC25" s="325">
        <v>8.5337639999999997</v>
      </c>
      <c r="AD25" s="325">
        <v>0</v>
      </c>
      <c r="AE25" s="325">
        <v>0</v>
      </c>
      <c r="AF25" s="325">
        <v>0</v>
      </c>
      <c r="AG25" s="325">
        <v>8.5114999999999996E-2</v>
      </c>
      <c r="AH25" s="325">
        <v>0.145036</v>
      </c>
      <c r="AI25" s="325">
        <v>4.4169999999999999E-3</v>
      </c>
      <c r="AJ25" s="325">
        <v>6.7070000000000003E-3</v>
      </c>
      <c r="AK25" s="325">
        <v>0</v>
      </c>
      <c r="AL25" s="325">
        <v>3.8739999999999997E-2</v>
      </c>
      <c r="AM25" s="323">
        <v>368.51827500000002</v>
      </c>
      <c r="AN25" s="361"/>
      <c r="AO25" s="39"/>
      <c r="AP25" s="75">
        <v>0</v>
      </c>
      <c r="AQ25" s="75">
        <v>0</v>
      </c>
      <c r="AR25" s="75">
        <v>0</v>
      </c>
      <c r="AS25" s="75">
        <v>0</v>
      </c>
      <c r="AT25" s="75">
        <v>0</v>
      </c>
      <c r="AU25" s="75">
        <v>0</v>
      </c>
      <c r="AV25" s="75">
        <v>1.5987211554602254E-14</v>
      </c>
      <c r="AW25" s="75">
        <v>0</v>
      </c>
      <c r="AX25" s="75">
        <v>0</v>
      </c>
      <c r="AY25" s="75">
        <v>0</v>
      </c>
      <c r="AZ25" s="75">
        <v>0</v>
      </c>
      <c r="BA25" s="75">
        <v>0</v>
      </c>
      <c r="BB25" s="75">
        <v>0</v>
      </c>
      <c r="BC25" s="75">
        <v>0</v>
      </c>
      <c r="BD25" s="75">
        <v>0</v>
      </c>
      <c r="BE25" s="75">
        <v>0</v>
      </c>
      <c r="BF25" s="75">
        <v>0</v>
      </c>
      <c r="BG25" s="75">
        <v>0</v>
      </c>
      <c r="BH25" s="75">
        <v>0</v>
      </c>
      <c r="BI25" s="75">
        <v>0</v>
      </c>
      <c r="BJ25" s="75">
        <v>0</v>
      </c>
      <c r="BK25" s="75">
        <v>0</v>
      </c>
      <c r="BL25" s="75">
        <v>0</v>
      </c>
      <c r="BM25" s="75">
        <v>0</v>
      </c>
      <c r="BN25" s="75">
        <v>0</v>
      </c>
      <c r="BO25" s="75">
        <v>0</v>
      </c>
      <c r="BP25" s="75">
        <v>0</v>
      </c>
      <c r="BQ25" s="75">
        <v>0</v>
      </c>
      <c r="BR25" s="75">
        <v>0</v>
      </c>
      <c r="BS25" s="75">
        <v>0</v>
      </c>
      <c r="BT25" s="75">
        <v>0</v>
      </c>
      <c r="BU25" s="75">
        <v>0</v>
      </c>
      <c r="BV25" s="75">
        <v>0</v>
      </c>
      <c r="BW25" s="75">
        <v>0</v>
      </c>
      <c r="BX25" s="75">
        <v>0</v>
      </c>
      <c r="BY25" s="75">
        <v>0</v>
      </c>
      <c r="BZ25" s="39"/>
      <c r="CA25" s="84">
        <v>0.26155200000005152</v>
      </c>
    </row>
    <row r="26" spans="2:79" s="88" customFormat="1" ht="17.100000000000001" customHeight="1">
      <c r="B26" s="316"/>
      <c r="C26" s="317" t="s">
        <v>281</v>
      </c>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42">
        <v>9.4229999999999994E-2</v>
      </c>
      <c r="AN26" s="363"/>
      <c r="AO26" s="87"/>
      <c r="AP26" s="84">
        <v>0</v>
      </c>
      <c r="AQ26" s="84">
        <v>0</v>
      </c>
      <c r="AR26" s="84">
        <v>0</v>
      </c>
      <c r="AS26" s="84">
        <v>0</v>
      </c>
      <c r="AT26" s="84">
        <v>0</v>
      </c>
      <c r="AU26" s="84">
        <v>0</v>
      </c>
      <c r="AV26" s="84">
        <v>0</v>
      </c>
      <c r="AW26" s="84">
        <v>0</v>
      </c>
      <c r="AX26" s="84">
        <v>0</v>
      </c>
      <c r="AY26" s="84">
        <v>0</v>
      </c>
      <c r="AZ26" s="84">
        <v>0</v>
      </c>
      <c r="BA26" s="84">
        <v>0</v>
      </c>
      <c r="BB26" s="84">
        <v>0</v>
      </c>
      <c r="BC26" s="84">
        <v>0</v>
      </c>
      <c r="BD26" s="84">
        <v>0</v>
      </c>
      <c r="BE26" s="84">
        <v>0</v>
      </c>
      <c r="BF26" s="84">
        <v>0</v>
      </c>
      <c r="BG26" s="84">
        <v>0</v>
      </c>
      <c r="BH26" s="84">
        <v>0</v>
      </c>
      <c r="BI26" s="84">
        <v>0</v>
      </c>
      <c r="BJ26" s="84">
        <v>0</v>
      </c>
      <c r="BK26" s="84">
        <v>0</v>
      </c>
      <c r="BL26" s="84">
        <v>0</v>
      </c>
      <c r="BM26" s="84">
        <v>0</v>
      </c>
      <c r="BN26" s="84">
        <v>0</v>
      </c>
      <c r="BO26" s="84">
        <v>0</v>
      </c>
      <c r="BP26" s="84">
        <v>0</v>
      </c>
      <c r="BQ26" s="84">
        <v>0</v>
      </c>
      <c r="BR26" s="84">
        <v>0</v>
      </c>
      <c r="BS26" s="84">
        <v>0</v>
      </c>
      <c r="BT26" s="84">
        <v>0</v>
      </c>
      <c r="BU26" s="84">
        <v>0</v>
      </c>
      <c r="BV26" s="84">
        <v>0</v>
      </c>
      <c r="BW26" s="84">
        <v>0</v>
      </c>
      <c r="BX26" s="84">
        <v>0</v>
      </c>
      <c r="BY26" s="84">
        <v>0</v>
      </c>
      <c r="BZ26" s="87"/>
      <c r="CA26" s="84">
        <v>0</v>
      </c>
    </row>
    <row r="27" spans="2:79" s="88" customFormat="1" ht="17.100000000000001" customHeight="1">
      <c r="B27" s="316"/>
      <c r="C27" s="319" t="s">
        <v>282</v>
      </c>
      <c r="D27" s="326"/>
      <c r="E27" s="326"/>
      <c r="F27" s="326"/>
      <c r="G27" s="326"/>
      <c r="H27" s="326"/>
      <c r="I27" s="326"/>
      <c r="J27" s="326">
        <v>0.93128100000000003</v>
      </c>
      <c r="K27" s="326"/>
      <c r="L27" s="326"/>
      <c r="M27" s="326"/>
      <c r="N27" s="326"/>
      <c r="O27" s="326"/>
      <c r="P27" s="326">
        <v>3.5769150000000001</v>
      </c>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42">
        <v>1.706493</v>
      </c>
      <c r="AN27" s="363"/>
      <c r="AO27" s="87"/>
      <c r="AP27" s="84">
        <v>0</v>
      </c>
      <c r="AQ27" s="84">
        <v>0</v>
      </c>
      <c r="AR27" s="84">
        <v>0</v>
      </c>
      <c r="AS27" s="84">
        <v>0</v>
      </c>
      <c r="AT27" s="84">
        <v>0</v>
      </c>
      <c r="AU27" s="84">
        <v>0</v>
      </c>
      <c r="AV27" s="84">
        <v>0</v>
      </c>
      <c r="AW27" s="84">
        <v>0</v>
      </c>
      <c r="AX27" s="84">
        <v>0</v>
      </c>
      <c r="AY27" s="84">
        <v>0</v>
      </c>
      <c r="AZ27" s="84">
        <v>0</v>
      </c>
      <c r="BA27" s="84">
        <v>0</v>
      </c>
      <c r="BB27" s="84">
        <v>0</v>
      </c>
      <c r="BC27" s="84">
        <v>0</v>
      </c>
      <c r="BD27" s="84">
        <v>0</v>
      </c>
      <c r="BE27" s="84">
        <v>0</v>
      </c>
      <c r="BF27" s="84">
        <v>0</v>
      </c>
      <c r="BG27" s="84">
        <v>0</v>
      </c>
      <c r="BH27" s="84">
        <v>0</v>
      </c>
      <c r="BI27" s="84">
        <v>0</v>
      </c>
      <c r="BJ27" s="84">
        <v>0</v>
      </c>
      <c r="BK27" s="84">
        <v>0</v>
      </c>
      <c r="BL27" s="84">
        <v>0</v>
      </c>
      <c r="BM27" s="84">
        <v>0</v>
      </c>
      <c r="BN27" s="84">
        <v>0</v>
      </c>
      <c r="BO27" s="84">
        <v>0</v>
      </c>
      <c r="BP27" s="84">
        <v>0</v>
      </c>
      <c r="BQ27" s="84">
        <v>0</v>
      </c>
      <c r="BR27" s="84">
        <v>0</v>
      </c>
      <c r="BS27" s="84">
        <v>0</v>
      </c>
      <c r="BT27" s="84">
        <v>0</v>
      </c>
      <c r="BU27" s="84">
        <v>0</v>
      </c>
      <c r="BV27" s="84">
        <v>0</v>
      </c>
      <c r="BW27" s="84">
        <v>0</v>
      </c>
      <c r="BX27" s="84">
        <v>0</v>
      </c>
      <c r="BY27" s="84">
        <v>0</v>
      </c>
      <c r="BZ27" s="87"/>
      <c r="CA27" s="84">
        <v>-8.8817841970012523E-16</v>
      </c>
    </row>
    <row r="28" spans="2:79" s="40" customFormat="1" ht="30" customHeight="1">
      <c r="B28" s="450"/>
      <c r="C28" s="202" t="s">
        <v>297</v>
      </c>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43"/>
      <c r="AN28" s="361"/>
      <c r="AO28" s="39"/>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39"/>
      <c r="CA28" s="77"/>
    </row>
    <row r="29" spans="2:79" s="36" customFormat="1" ht="17.100000000000001" customHeight="1">
      <c r="B29" s="444"/>
      <c r="C29" s="183" t="s">
        <v>278</v>
      </c>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31">
        <v>3.8520639999999999</v>
      </c>
      <c r="AN29" s="362"/>
      <c r="AP29" s="73">
        <v>0</v>
      </c>
      <c r="AQ29" s="73">
        <v>0</v>
      </c>
      <c r="AR29" s="73">
        <v>0</v>
      </c>
      <c r="AS29" s="73">
        <v>0</v>
      </c>
      <c r="AT29" s="73">
        <v>0</v>
      </c>
      <c r="AU29" s="73">
        <v>0</v>
      </c>
      <c r="AV29" s="73">
        <v>0</v>
      </c>
      <c r="AW29" s="73">
        <v>0</v>
      </c>
      <c r="AX29" s="73">
        <v>0</v>
      </c>
      <c r="AY29" s="73">
        <v>0</v>
      </c>
      <c r="AZ29" s="73">
        <v>0</v>
      </c>
      <c r="BA29" s="73">
        <v>0</v>
      </c>
      <c r="BB29" s="73">
        <v>0</v>
      </c>
      <c r="BC29" s="73">
        <v>0</v>
      </c>
      <c r="BD29" s="73">
        <v>0</v>
      </c>
      <c r="BE29" s="73">
        <v>0</v>
      </c>
      <c r="BF29" s="73">
        <v>0</v>
      </c>
      <c r="BG29" s="73">
        <v>0</v>
      </c>
      <c r="BH29" s="73">
        <v>0</v>
      </c>
      <c r="BI29" s="73">
        <v>0</v>
      </c>
      <c r="BJ29" s="73">
        <v>0</v>
      </c>
      <c r="BK29" s="73">
        <v>0</v>
      </c>
      <c r="BL29" s="73">
        <v>0</v>
      </c>
      <c r="BM29" s="73">
        <v>0</v>
      </c>
      <c r="BN29" s="73">
        <v>0</v>
      </c>
      <c r="BO29" s="73">
        <v>0</v>
      </c>
      <c r="BP29" s="73">
        <v>0</v>
      </c>
      <c r="BQ29" s="73">
        <v>0</v>
      </c>
      <c r="BR29" s="73">
        <v>0</v>
      </c>
      <c r="BS29" s="73">
        <v>0</v>
      </c>
      <c r="BT29" s="73">
        <v>0</v>
      </c>
      <c r="BU29" s="73">
        <v>0</v>
      </c>
      <c r="BV29" s="73">
        <v>0</v>
      </c>
      <c r="BW29" s="73">
        <v>0</v>
      </c>
      <c r="BX29" s="73">
        <v>0</v>
      </c>
      <c r="BY29" s="73">
        <v>0</v>
      </c>
      <c r="BZ29" s="35"/>
      <c r="CA29" s="73">
        <v>0</v>
      </c>
    </row>
    <row r="30" spans="2:79" s="36" customFormat="1" ht="17.100000000000001" customHeight="1">
      <c r="B30" s="445"/>
      <c r="C30" s="198" t="s">
        <v>279</v>
      </c>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31"/>
      <c r="AN30" s="362"/>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35"/>
      <c r="CA30" s="73">
        <v>0</v>
      </c>
    </row>
    <row r="31" spans="2:79" s="36" customFormat="1" ht="17.100000000000001" customHeight="1">
      <c r="B31" s="445"/>
      <c r="C31" s="198" t="s">
        <v>280</v>
      </c>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31">
        <v>3.8520639999999999</v>
      </c>
      <c r="AN31" s="362"/>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35"/>
      <c r="CA31" s="73">
        <v>0</v>
      </c>
    </row>
    <row r="32" spans="2:79" s="36" customFormat="1" ht="30" customHeight="1">
      <c r="B32" s="444"/>
      <c r="C32" s="183" t="s">
        <v>283</v>
      </c>
      <c r="D32" s="320"/>
      <c r="E32" s="320"/>
      <c r="F32" s="320"/>
      <c r="G32" s="320"/>
      <c r="H32" s="320"/>
      <c r="I32" s="320"/>
      <c r="J32" s="320">
        <v>36.384765000000002</v>
      </c>
      <c r="K32" s="320"/>
      <c r="L32" s="320"/>
      <c r="M32" s="320"/>
      <c r="N32" s="320"/>
      <c r="O32" s="320"/>
      <c r="P32" s="320">
        <v>38.350344999999997</v>
      </c>
      <c r="Q32" s="320"/>
      <c r="R32" s="320"/>
      <c r="S32" s="320"/>
      <c r="T32" s="320"/>
      <c r="U32" s="320"/>
      <c r="V32" s="320"/>
      <c r="W32" s="320"/>
      <c r="X32" s="320"/>
      <c r="Y32" s="320"/>
      <c r="Z32" s="320">
        <v>5.744E-3</v>
      </c>
      <c r="AA32" s="320"/>
      <c r="AB32" s="320"/>
      <c r="AC32" s="320"/>
      <c r="AD32" s="320"/>
      <c r="AE32" s="320"/>
      <c r="AF32" s="320"/>
      <c r="AG32" s="320"/>
      <c r="AH32" s="320"/>
      <c r="AI32" s="320"/>
      <c r="AJ32" s="320"/>
      <c r="AK32" s="320"/>
      <c r="AL32" s="320"/>
      <c r="AM32" s="331">
        <v>5.0209999999999999</v>
      </c>
      <c r="AN32" s="362"/>
      <c r="AP32" s="73">
        <v>0</v>
      </c>
      <c r="AQ32" s="73">
        <v>0</v>
      </c>
      <c r="AR32" s="73">
        <v>0</v>
      </c>
      <c r="AS32" s="73">
        <v>0</v>
      </c>
      <c r="AT32" s="73">
        <v>0</v>
      </c>
      <c r="AU32" s="73">
        <v>0</v>
      </c>
      <c r="AV32" s="73">
        <v>0</v>
      </c>
      <c r="AW32" s="73">
        <v>0</v>
      </c>
      <c r="AX32" s="73">
        <v>0</v>
      </c>
      <c r="AY32" s="73">
        <v>0</v>
      </c>
      <c r="AZ32" s="73">
        <v>0</v>
      </c>
      <c r="BA32" s="73">
        <v>0</v>
      </c>
      <c r="BB32" s="73">
        <v>0</v>
      </c>
      <c r="BC32" s="73">
        <v>0</v>
      </c>
      <c r="BD32" s="73">
        <v>0</v>
      </c>
      <c r="BE32" s="73">
        <v>0</v>
      </c>
      <c r="BF32" s="73">
        <v>0</v>
      </c>
      <c r="BG32" s="73">
        <v>0</v>
      </c>
      <c r="BH32" s="73">
        <v>0</v>
      </c>
      <c r="BI32" s="73">
        <v>0</v>
      </c>
      <c r="BJ32" s="73">
        <v>0</v>
      </c>
      <c r="BK32" s="73">
        <v>0</v>
      </c>
      <c r="BL32" s="73">
        <v>0</v>
      </c>
      <c r="BM32" s="73">
        <v>0</v>
      </c>
      <c r="BN32" s="73">
        <v>0</v>
      </c>
      <c r="BO32" s="73">
        <v>0</v>
      </c>
      <c r="BP32" s="73">
        <v>0</v>
      </c>
      <c r="BQ32" s="73">
        <v>0</v>
      </c>
      <c r="BR32" s="73">
        <v>0</v>
      </c>
      <c r="BS32" s="73">
        <v>0</v>
      </c>
      <c r="BT32" s="73">
        <v>0</v>
      </c>
      <c r="BU32" s="73">
        <v>0</v>
      </c>
      <c r="BV32" s="73">
        <v>0</v>
      </c>
      <c r="BW32" s="73">
        <v>0</v>
      </c>
      <c r="BX32" s="73">
        <v>0</v>
      </c>
      <c r="BY32" s="73">
        <v>0</v>
      </c>
      <c r="BZ32" s="35"/>
      <c r="CA32" s="73">
        <v>0</v>
      </c>
    </row>
    <row r="33" spans="2:79" s="36" customFormat="1" ht="17.100000000000001" customHeight="1">
      <c r="B33" s="444"/>
      <c r="C33" s="198" t="s">
        <v>279</v>
      </c>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31"/>
      <c r="AN33" s="36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35"/>
      <c r="CA33" s="73">
        <v>0</v>
      </c>
    </row>
    <row r="34" spans="2:79" s="36" customFormat="1" ht="17.100000000000001" customHeight="1">
      <c r="B34" s="444"/>
      <c r="C34" s="198" t="s">
        <v>280</v>
      </c>
      <c r="D34" s="320"/>
      <c r="E34" s="320"/>
      <c r="F34" s="320"/>
      <c r="G34" s="320"/>
      <c r="H34" s="320"/>
      <c r="I34" s="320"/>
      <c r="J34" s="320">
        <v>36.384765000000002</v>
      </c>
      <c r="K34" s="320"/>
      <c r="L34" s="320"/>
      <c r="M34" s="320"/>
      <c r="N34" s="320"/>
      <c r="O34" s="320"/>
      <c r="P34" s="320">
        <v>38.350344999999997</v>
      </c>
      <c r="Q34" s="320"/>
      <c r="R34" s="320"/>
      <c r="S34" s="320"/>
      <c r="T34" s="320"/>
      <c r="U34" s="320"/>
      <c r="V34" s="320"/>
      <c r="W34" s="320"/>
      <c r="X34" s="320"/>
      <c r="Y34" s="320"/>
      <c r="Z34" s="320">
        <v>5.744E-3</v>
      </c>
      <c r="AA34" s="320"/>
      <c r="AB34" s="320"/>
      <c r="AC34" s="320"/>
      <c r="AD34" s="320"/>
      <c r="AE34" s="320"/>
      <c r="AF34" s="320"/>
      <c r="AG34" s="320"/>
      <c r="AH34" s="320"/>
      <c r="AI34" s="320"/>
      <c r="AJ34" s="320"/>
      <c r="AK34" s="320"/>
      <c r="AL34" s="320"/>
      <c r="AM34" s="331">
        <v>5.0209999999999999</v>
      </c>
      <c r="AN34" s="36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35"/>
      <c r="CA34" s="73">
        <v>0</v>
      </c>
    </row>
    <row r="35" spans="2:79" s="40" customFormat="1" ht="30" customHeight="1">
      <c r="B35" s="446"/>
      <c r="C35" s="447" t="s">
        <v>285</v>
      </c>
      <c r="D35" s="324"/>
      <c r="E35" s="324"/>
      <c r="F35" s="324"/>
      <c r="G35" s="324"/>
      <c r="H35" s="324"/>
      <c r="I35" s="324"/>
      <c r="J35" s="324">
        <v>36.384765000000002</v>
      </c>
      <c r="K35" s="324"/>
      <c r="L35" s="324"/>
      <c r="M35" s="324"/>
      <c r="N35" s="324"/>
      <c r="O35" s="324"/>
      <c r="P35" s="324">
        <v>36.384765000000002</v>
      </c>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43">
        <v>5.0209999999999999</v>
      </c>
      <c r="AN35" s="361"/>
      <c r="AP35" s="75">
        <v>0</v>
      </c>
      <c r="AQ35" s="75">
        <v>0</v>
      </c>
      <c r="AR35" s="75">
        <v>0</v>
      </c>
      <c r="AS35" s="75">
        <v>0</v>
      </c>
      <c r="AT35" s="75">
        <v>0</v>
      </c>
      <c r="AU35" s="75">
        <v>0</v>
      </c>
      <c r="AV35" s="75">
        <v>0</v>
      </c>
      <c r="AW35" s="75">
        <v>0</v>
      </c>
      <c r="AX35" s="75">
        <v>0</v>
      </c>
      <c r="AY35" s="75">
        <v>0</v>
      </c>
      <c r="AZ35" s="75">
        <v>0</v>
      </c>
      <c r="BA35" s="75">
        <v>0</v>
      </c>
      <c r="BB35" s="75">
        <v>0</v>
      </c>
      <c r="BC35" s="75">
        <v>0</v>
      </c>
      <c r="BD35" s="75">
        <v>0</v>
      </c>
      <c r="BE35" s="75">
        <v>0</v>
      </c>
      <c r="BF35" s="75">
        <v>0</v>
      </c>
      <c r="BG35" s="75">
        <v>0</v>
      </c>
      <c r="BH35" s="75">
        <v>0</v>
      </c>
      <c r="BI35" s="75">
        <v>0</v>
      </c>
      <c r="BJ35" s="75">
        <v>0</v>
      </c>
      <c r="BK35" s="75">
        <v>0</v>
      </c>
      <c r="BL35" s="75">
        <v>0</v>
      </c>
      <c r="BM35" s="75">
        <v>0</v>
      </c>
      <c r="BN35" s="75">
        <v>0</v>
      </c>
      <c r="BO35" s="75">
        <v>0</v>
      </c>
      <c r="BP35" s="75">
        <v>0</v>
      </c>
      <c r="BQ35" s="75">
        <v>0</v>
      </c>
      <c r="BR35" s="75">
        <v>0</v>
      </c>
      <c r="BS35" s="75">
        <v>0</v>
      </c>
      <c r="BT35" s="75">
        <v>0</v>
      </c>
      <c r="BU35" s="75">
        <v>0</v>
      </c>
      <c r="BV35" s="75">
        <v>0</v>
      </c>
      <c r="BW35" s="75">
        <v>0</v>
      </c>
      <c r="BX35" s="75">
        <v>0</v>
      </c>
      <c r="BY35" s="75">
        <v>0</v>
      </c>
      <c r="BZ35" s="39"/>
      <c r="CA35" s="75">
        <v>0</v>
      </c>
    </row>
    <row r="36" spans="2:79" s="36" customFormat="1" ht="17.100000000000001" customHeight="1">
      <c r="B36" s="445"/>
      <c r="C36" s="198" t="s">
        <v>286</v>
      </c>
      <c r="D36" s="320"/>
      <c r="E36" s="320"/>
      <c r="F36" s="320"/>
      <c r="G36" s="320"/>
      <c r="H36" s="320"/>
      <c r="I36" s="320"/>
      <c r="J36" s="320"/>
      <c r="K36" s="320"/>
      <c r="L36" s="320"/>
      <c r="M36" s="320"/>
      <c r="N36" s="320"/>
      <c r="O36" s="320"/>
      <c r="P36" s="320">
        <v>1.9655800000000001</v>
      </c>
      <c r="Q36" s="320"/>
      <c r="R36" s="320"/>
      <c r="S36" s="320"/>
      <c r="T36" s="320"/>
      <c r="U36" s="320"/>
      <c r="V36" s="320"/>
      <c r="W36" s="320"/>
      <c r="X36" s="320"/>
      <c r="Y36" s="320"/>
      <c r="Z36" s="320">
        <v>5.744E-3</v>
      </c>
      <c r="AA36" s="320"/>
      <c r="AB36" s="320"/>
      <c r="AC36" s="320"/>
      <c r="AD36" s="320"/>
      <c r="AE36" s="320"/>
      <c r="AF36" s="320"/>
      <c r="AG36" s="320"/>
      <c r="AH36" s="320"/>
      <c r="AI36" s="320"/>
      <c r="AJ36" s="320"/>
      <c r="AK36" s="320"/>
      <c r="AL36" s="320"/>
      <c r="AM36" s="331"/>
      <c r="AN36" s="362"/>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35"/>
      <c r="CA36" s="75">
        <v>1.6479873021779667E-16</v>
      </c>
    </row>
    <row r="37" spans="2:79" s="36" customFormat="1" ht="17.100000000000001" customHeight="1">
      <c r="B37" s="445"/>
      <c r="C37" s="198" t="s">
        <v>287</v>
      </c>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31"/>
      <c r="AN37" s="36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35"/>
      <c r="CA37" s="75">
        <v>0</v>
      </c>
    </row>
    <row r="38" spans="2:79" s="36" customFormat="1" ht="17.100000000000001" customHeight="1">
      <c r="B38" s="445"/>
      <c r="C38" s="198" t="s">
        <v>288</v>
      </c>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31"/>
      <c r="AN38" s="36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35"/>
      <c r="CA38" s="75">
        <v>0</v>
      </c>
    </row>
    <row r="39" spans="2:79" s="36" customFormat="1" ht="17.100000000000001" customHeight="1">
      <c r="B39" s="445"/>
      <c r="C39" s="451" t="s">
        <v>290</v>
      </c>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31"/>
      <c r="AN39" s="362"/>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35"/>
      <c r="CA39" s="75">
        <v>0</v>
      </c>
    </row>
    <row r="40" spans="2:79" s="36" customFormat="1" ht="16.5" customHeight="1">
      <c r="B40" s="445"/>
      <c r="C40" s="448" t="s">
        <v>289</v>
      </c>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31"/>
      <c r="AN40" s="362"/>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35"/>
      <c r="CA40" s="75">
        <v>0</v>
      </c>
    </row>
    <row r="41" spans="2:79" s="40" customFormat="1" ht="24.95" customHeight="1">
      <c r="B41" s="446"/>
      <c r="C41" s="195" t="s">
        <v>291</v>
      </c>
      <c r="D41" s="324"/>
      <c r="E41" s="324"/>
      <c r="F41" s="324"/>
      <c r="G41" s="324"/>
      <c r="H41" s="324"/>
      <c r="I41" s="324"/>
      <c r="J41" s="324"/>
      <c r="K41" s="324"/>
      <c r="L41" s="324">
        <v>2.7230650000000001</v>
      </c>
      <c r="M41" s="324"/>
      <c r="N41" s="324"/>
      <c r="O41" s="324"/>
      <c r="P41" s="324">
        <v>4.229069</v>
      </c>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43">
        <v>2.2039110000000002</v>
      </c>
      <c r="AN41" s="361"/>
      <c r="AP41" s="75">
        <v>0</v>
      </c>
      <c r="AQ41" s="75">
        <v>0</v>
      </c>
      <c r="AR41" s="75">
        <v>0</v>
      </c>
      <c r="AS41" s="75">
        <v>0</v>
      </c>
      <c r="AT41" s="75">
        <v>0</v>
      </c>
      <c r="AU41" s="75">
        <v>0</v>
      </c>
      <c r="AV41" s="75">
        <v>0</v>
      </c>
      <c r="AW41" s="75">
        <v>0</v>
      </c>
      <c r="AX41" s="75">
        <v>0</v>
      </c>
      <c r="AY41" s="75">
        <v>0</v>
      </c>
      <c r="AZ41" s="75">
        <v>0</v>
      </c>
      <c r="BA41" s="75">
        <v>0</v>
      </c>
      <c r="BB41" s="75">
        <v>0</v>
      </c>
      <c r="BC41" s="75">
        <v>0</v>
      </c>
      <c r="BD41" s="75">
        <v>0</v>
      </c>
      <c r="BE41" s="75">
        <v>0</v>
      </c>
      <c r="BF41" s="75">
        <v>0</v>
      </c>
      <c r="BG41" s="75">
        <v>0</v>
      </c>
      <c r="BH41" s="75">
        <v>0</v>
      </c>
      <c r="BI41" s="75">
        <v>0</v>
      </c>
      <c r="BJ41" s="75">
        <v>0</v>
      </c>
      <c r="BK41" s="75">
        <v>0</v>
      </c>
      <c r="BL41" s="75">
        <v>0</v>
      </c>
      <c r="BM41" s="75">
        <v>0</v>
      </c>
      <c r="BN41" s="75">
        <v>0</v>
      </c>
      <c r="BO41" s="75">
        <v>0</v>
      </c>
      <c r="BP41" s="75">
        <v>0</v>
      </c>
      <c r="BQ41" s="75">
        <v>0</v>
      </c>
      <c r="BR41" s="75">
        <v>0</v>
      </c>
      <c r="BS41" s="75">
        <v>0</v>
      </c>
      <c r="BT41" s="75">
        <v>0</v>
      </c>
      <c r="BU41" s="75">
        <v>0</v>
      </c>
      <c r="BV41" s="75">
        <v>0</v>
      </c>
      <c r="BW41" s="75">
        <v>0</v>
      </c>
      <c r="BX41" s="75">
        <v>0</v>
      </c>
      <c r="BY41" s="75">
        <v>0</v>
      </c>
      <c r="BZ41" s="39"/>
      <c r="CA41" s="75">
        <v>-9.9999999987332444E-6</v>
      </c>
    </row>
    <row r="42" spans="2:79" s="88" customFormat="1" ht="17.100000000000001" customHeight="1">
      <c r="B42" s="316"/>
      <c r="C42" s="198" t="s">
        <v>279</v>
      </c>
      <c r="D42" s="326"/>
      <c r="E42" s="326"/>
      <c r="F42" s="326"/>
      <c r="G42" s="326"/>
      <c r="H42" s="326"/>
      <c r="I42" s="326"/>
      <c r="J42" s="326"/>
      <c r="K42" s="326"/>
      <c r="L42" s="326">
        <v>2.7230650000000001</v>
      </c>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42">
        <v>2.2027000000000001</v>
      </c>
      <c r="AN42" s="363"/>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7"/>
      <c r="CA42" s="73">
        <v>-9.9999999996214228E-6</v>
      </c>
    </row>
    <row r="43" spans="2:79" s="36" customFormat="1" ht="17.100000000000001" customHeight="1">
      <c r="B43" s="445"/>
      <c r="C43" s="198" t="s">
        <v>280</v>
      </c>
      <c r="D43" s="320"/>
      <c r="E43" s="320"/>
      <c r="F43" s="320"/>
      <c r="G43" s="320"/>
      <c r="H43" s="320"/>
      <c r="I43" s="320"/>
      <c r="J43" s="320"/>
      <c r="K43" s="320"/>
      <c r="L43" s="326"/>
      <c r="M43" s="320"/>
      <c r="N43" s="320"/>
      <c r="O43" s="320"/>
      <c r="P43" s="326">
        <v>4.229069</v>
      </c>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42">
        <v>1.2110000000000001E-3</v>
      </c>
      <c r="AN43" s="362"/>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35"/>
      <c r="CA43" s="73">
        <v>0</v>
      </c>
    </row>
    <row r="44" spans="2:79" s="40" customFormat="1" ht="30" customHeight="1">
      <c r="B44" s="449"/>
      <c r="C44" s="195" t="s">
        <v>292</v>
      </c>
      <c r="D44" s="325">
        <v>0</v>
      </c>
      <c r="E44" s="325">
        <v>0</v>
      </c>
      <c r="F44" s="325">
        <v>0</v>
      </c>
      <c r="G44" s="325">
        <v>0</v>
      </c>
      <c r="H44" s="325">
        <v>0</v>
      </c>
      <c r="I44" s="325">
        <v>0</v>
      </c>
      <c r="J44" s="325">
        <v>36.384765000000002</v>
      </c>
      <c r="K44" s="325">
        <v>0</v>
      </c>
      <c r="L44" s="325">
        <v>2.7230650000000001</v>
      </c>
      <c r="M44" s="325">
        <v>0</v>
      </c>
      <c r="N44" s="325">
        <v>0</v>
      </c>
      <c r="O44" s="325">
        <v>0</v>
      </c>
      <c r="P44" s="325">
        <v>42.579414</v>
      </c>
      <c r="Q44" s="325">
        <v>0</v>
      </c>
      <c r="R44" s="325">
        <v>0</v>
      </c>
      <c r="S44" s="325">
        <v>0</v>
      </c>
      <c r="T44" s="325">
        <v>0</v>
      </c>
      <c r="U44" s="325">
        <v>0</v>
      </c>
      <c r="V44" s="325">
        <v>0</v>
      </c>
      <c r="W44" s="325">
        <v>0</v>
      </c>
      <c r="X44" s="325">
        <v>0</v>
      </c>
      <c r="Y44" s="325">
        <v>0</v>
      </c>
      <c r="Z44" s="325">
        <v>5.744E-3</v>
      </c>
      <c r="AA44" s="325">
        <v>0</v>
      </c>
      <c r="AB44" s="325">
        <v>0</v>
      </c>
      <c r="AC44" s="325">
        <v>0</v>
      </c>
      <c r="AD44" s="325">
        <v>0</v>
      </c>
      <c r="AE44" s="325">
        <v>0</v>
      </c>
      <c r="AF44" s="325">
        <v>0</v>
      </c>
      <c r="AG44" s="325">
        <v>0</v>
      </c>
      <c r="AH44" s="325">
        <v>0</v>
      </c>
      <c r="AI44" s="325">
        <v>0</v>
      </c>
      <c r="AJ44" s="325">
        <v>0</v>
      </c>
      <c r="AK44" s="325">
        <v>0</v>
      </c>
      <c r="AL44" s="325">
        <v>0</v>
      </c>
      <c r="AM44" s="323">
        <v>11.076975000000001</v>
      </c>
      <c r="AN44" s="361"/>
      <c r="AO44" s="39"/>
      <c r="AP44" s="75">
        <v>0</v>
      </c>
      <c r="AQ44" s="75">
        <v>0</v>
      </c>
      <c r="AR44" s="75">
        <v>0</v>
      </c>
      <c r="AS44" s="75">
        <v>0</v>
      </c>
      <c r="AT44" s="75">
        <v>0</v>
      </c>
      <c r="AU44" s="75">
        <v>0</v>
      </c>
      <c r="AV44" s="75">
        <v>0</v>
      </c>
      <c r="AW44" s="75">
        <v>0</v>
      </c>
      <c r="AX44" s="75">
        <v>0</v>
      </c>
      <c r="AY44" s="75">
        <v>0</v>
      </c>
      <c r="AZ44" s="75">
        <v>0</v>
      </c>
      <c r="BA44" s="75">
        <v>0</v>
      </c>
      <c r="BB44" s="75">
        <v>0</v>
      </c>
      <c r="BC44" s="75">
        <v>0</v>
      </c>
      <c r="BD44" s="75">
        <v>0</v>
      </c>
      <c r="BE44" s="75">
        <v>0</v>
      </c>
      <c r="BF44" s="75">
        <v>0</v>
      </c>
      <c r="BG44" s="75">
        <v>0</v>
      </c>
      <c r="BH44" s="75">
        <v>0</v>
      </c>
      <c r="BI44" s="75">
        <v>0</v>
      </c>
      <c r="BJ44" s="75">
        <v>0</v>
      </c>
      <c r="BK44" s="75">
        <v>0</v>
      </c>
      <c r="BL44" s="75">
        <v>0</v>
      </c>
      <c r="BM44" s="75">
        <v>0</v>
      </c>
      <c r="BN44" s="75">
        <v>0</v>
      </c>
      <c r="BO44" s="75">
        <v>0</v>
      </c>
      <c r="BP44" s="75">
        <v>0</v>
      </c>
      <c r="BQ44" s="75">
        <v>0</v>
      </c>
      <c r="BR44" s="75">
        <v>0</v>
      </c>
      <c r="BS44" s="75">
        <v>0</v>
      </c>
      <c r="BT44" s="75">
        <v>0</v>
      </c>
      <c r="BU44" s="75">
        <v>0</v>
      </c>
      <c r="BV44" s="75">
        <v>0</v>
      </c>
      <c r="BW44" s="75">
        <v>0</v>
      </c>
      <c r="BX44" s="75">
        <v>0</v>
      </c>
      <c r="BY44" s="75">
        <v>0</v>
      </c>
      <c r="BZ44" s="39"/>
      <c r="CA44" s="75">
        <v>-1.0000000003174137E-5</v>
      </c>
    </row>
    <row r="45" spans="2:79" s="88" customFormat="1" ht="17.100000000000001" customHeight="1">
      <c r="B45" s="316"/>
      <c r="C45" s="317" t="s">
        <v>281</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42"/>
      <c r="AN45" s="363"/>
      <c r="AO45" s="87"/>
      <c r="AP45" s="84">
        <v>0</v>
      </c>
      <c r="AQ45" s="84">
        <v>0</v>
      </c>
      <c r="AR45" s="84">
        <v>0</v>
      </c>
      <c r="AS45" s="84">
        <v>0</v>
      </c>
      <c r="AT45" s="84">
        <v>0</v>
      </c>
      <c r="AU45" s="84">
        <v>0</v>
      </c>
      <c r="AV45" s="84">
        <v>0</v>
      </c>
      <c r="AW45" s="84">
        <v>0</v>
      </c>
      <c r="AX45" s="84">
        <v>0</v>
      </c>
      <c r="AY45" s="84">
        <v>0</v>
      </c>
      <c r="AZ45" s="84">
        <v>0</v>
      </c>
      <c r="BA45" s="84">
        <v>0</v>
      </c>
      <c r="BB45" s="84">
        <v>0</v>
      </c>
      <c r="BC45" s="84">
        <v>0</v>
      </c>
      <c r="BD45" s="84">
        <v>0</v>
      </c>
      <c r="BE45" s="84">
        <v>0</v>
      </c>
      <c r="BF45" s="84">
        <v>0</v>
      </c>
      <c r="BG45" s="84">
        <v>0</v>
      </c>
      <c r="BH45" s="84">
        <v>0</v>
      </c>
      <c r="BI45" s="84">
        <v>0</v>
      </c>
      <c r="BJ45" s="84">
        <v>0</v>
      </c>
      <c r="BK45" s="84">
        <v>0</v>
      </c>
      <c r="BL45" s="84">
        <v>0</v>
      </c>
      <c r="BM45" s="84">
        <v>0</v>
      </c>
      <c r="BN45" s="84">
        <v>0</v>
      </c>
      <c r="BO45" s="84">
        <v>0</v>
      </c>
      <c r="BP45" s="84">
        <v>0</v>
      </c>
      <c r="BQ45" s="84">
        <v>0</v>
      </c>
      <c r="BR45" s="84">
        <v>0</v>
      </c>
      <c r="BS45" s="84">
        <v>0</v>
      </c>
      <c r="BT45" s="84">
        <v>0</v>
      </c>
      <c r="BU45" s="84">
        <v>0</v>
      </c>
      <c r="BV45" s="84">
        <v>0</v>
      </c>
      <c r="BW45" s="84">
        <v>0</v>
      </c>
      <c r="BX45" s="84">
        <v>0</v>
      </c>
      <c r="BY45" s="84">
        <v>0</v>
      </c>
      <c r="BZ45" s="87"/>
      <c r="CA45" s="84">
        <v>0</v>
      </c>
    </row>
    <row r="46" spans="2:79" s="88" customFormat="1" ht="17.100000000000001" customHeight="1">
      <c r="B46" s="316"/>
      <c r="C46" s="319" t="s">
        <v>282</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42"/>
      <c r="AN46" s="363"/>
      <c r="AO46" s="87"/>
      <c r="AP46" s="84">
        <v>0</v>
      </c>
      <c r="AQ46" s="84">
        <v>0</v>
      </c>
      <c r="AR46" s="84">
        <v>0</v>
      </c>
      <c r="AS46" s="84">
        <v>0</v>
      </c>
      <c r="AT46" s="84">
        <v>0</v>
      </c>
      <c r="AU46" s="84">
        <v>0</v>
      </c>
      <c r="AV46" s="84">
        <v>0</v>
      </c>
      <c r="AW46" s="84">
        <v>0</v>
      </c>
      <c r="AX46" s="84">
        <v>0</v>
      </c>
      <c r="AY46" s="84">
        <v>0</v>
      </c>
      <c r="AZ46" s="84">
        <v>0</v>
      </c>
      <c r="BA46" s="84">
        <v>0</v>
      </c>
      <c r="BB46" s="84">
        <v>0</v>
      </c>
      <c r="BC46" s="84">
        <v>0</v>
      </c>
      <c r="BD46" s="84">
        <v>0</v>
      </c>
      <c r="BE46" s="84">
        <v>0</v>
      </c>
      <c r="BF46" s="84">
        <v>0</v>
      </c>
      <c r="BG46" s="84">
        <v>0</v>
      </c>
      <c r="BH46" s="84">
        <v>0</v>
      </c>
      <c r="BI46" s="84">
        <v>0</v>
      </c>
      <c r="BJ46" s="84">
        <v>0</v>
      </c>
      <c r="BK46" s="84">
        <v>0</v>
      </c>
      <c r="BL46" s="84">
        <v>0</v>
      </c>
      <c r="BM46" s="84">
        <v>0</v>
      </c>
      <c r="BN46" s="84">
        <v>0</v>
      </c>
      <c r="BO46" s="84">
        <v>0</v>
      </c>
      <c r="BP46" s="84">
        <v>0</v>
      </c>
      <c r="BQ46" s="84">
        <v>0</v>
      </c>
      <c r="BR46" s="84">
        <v>0</v>
      </c>
      <c r="BS46" s="84">
        <v>0</v>
      </c>
      <c r="BT46" s="84">
        <v>0</v>
      </c>
      <c r="BU46" s="84">
        <v>0</v>
      </c>
      <c r="BV46" s="84">
        <v>0</v>
      </c>
      <c r="BW46" s="84">
        <v>0</v>
      </c>
      <c r="BX46" s="84">
        <v>0</v>
      </c>
      <c r="BY46" s="84">
        <v>0</v>
      </c>
      <c r="BZ46" s="87"/>
      <c r="CA46" s="84">
        <v>0</v>
      </c>
    </row>
    <row r="47" spans="2:79" s="88" customFormat="1" ht="17.100000000000001" customHeight="1">
      <c r="B47" s="316"/>
      <c r="C47" s="319" t="s">
        <v>356</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64"/>
      <c r="AN47" s="365"/>
      <c r="AO47" s="87"/>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2"/>
      <c r="BR47" s="252"/>
      <c r="BS47" s="252"/>
      <c r="BT47" s="252"/>
      <c r="BU47" s="252"/>
      <c r="BV47" s="252"/>
      <c r="BW47" s="252"/>
      <c r="BX47" s="252"/>
      <c r="BY47" s="252"/>
      <c r="BZ47" s="87"/>
      <c r="CA47" s="252"/>
    </row>
    <row r="48" spans="2:79" s="36" customFormat="1" ht="24.95" customHeight="1">
      <c r="B48" s="444"/>
      <c r="C48" s="452" t="s">
        <v>301</v>
      </c>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31"/>
      <c r="AN48" s="362"/>
      <c r="AO48" s="35"/>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35"/>
      <c r="CA48" s="78">
        <v>0</v>
      </c>
    </row>
    <row r="49" spans="2:79" s="36" customFormat="1" ht="17.100000000000001" customHeight="1">
      <c r="B49" s="445"/>
      <c r="C49" s="198" t="s">
        <v>298</v>
      </c>
      <c r="D49" s="320"/>
      <c r="E49" s="320"/>
      <c r="F49" s="320"/>
      <c r="G49" s="320"/>
      <c r="H49" s="320"/>
      <c r="I49" s="320"/>
      <c r="J49" s="320">
        <v>36.384765000000002</v>
      </c>
      <c r="K49" s="320"/>
      <c r="L49" s="320">
        <v>0.492863</v>
      </c>
      <c r="M49" s="320"/>
      <c r="N49" s="320"/>
      <c r="O49" s="320"/>
      <c r="P49" s="320">
        <v>42.579414</v>
      </c>
      <c r="Q49" s="320"/>
      <c r="R49" s="320"/>
      <c r="S49" s="320"/>
      <c r="T49" s="320"/>
      <c r="U49" s="320"/>
      <c r="V49" s="320"/>
      <c r="W49" s="320"/>
      <c r="X49" s="320"/>
      <c r="Y49" s="320"/>
      <c r="Z49" s="320">
        <v>5.744E-3</v>
      </c>
      <c r="AA49" s="320"/>
      <c r="AB49" s="320"/>
      <c r="AC49" s="320"/>
      <c r="AD49" s="320"/>
      <c r="AE49" s="320"/>
      <c r="AF49" s="320"/>
      <c r="AG49" s="320"/>
      <c r="AH49" s="320"/>
      <c r="AI49" s="320"/>
      <c r="AJ49" s="320"/>
      <c r="AK49" s="320"/>
      <c r="AL49" s="320"/>
      <c r="AM49" s="331">
        <v>1.736172</v>
      </c>
      <c r="AN49" s="362"/>
      <c r="AO49" s="35"/>
      <c r="AP49" s="73">
        <v>0</v>
      </c>
      <c r="AQ49" s="73">
        <v>0</v>
      </c>
      <c r="AR49" s="73">
        <v>0</v>
      </c>
      <c r="AS49" s="73">
        <v>0</v>
      </c>
      <c r="AT49" s="73">
        <v>0</v>
      </c>
      <c r="AU49" s="73">
        <v>0</v>
      </c>
      <c r="AV49" s="73">
        <v>0</v>
      </c>
      <c r="AW49" s="73">
        <v>0</v>
      </c>
      <c r="AX49" s="73">
        <v>0</v>
      </c>
      <c r="AY49" s="73">
        <v>0</v>
      </c>
      <c r="AZ49" s="73">
        <v>0</v>
      </c>
      <c r="BA49" s="73">
        <v>0</v>
      </c>
      <c r="BB49" s="73">
        <v>0</v>
      </c>
      <c r="BC49" s="73">
        <v>0</v>
      </c>
      <c r="BD49" s="73">
        <v>0</v>
      </c>
      <c r="BE49" s="73">
        <v>0</v>
      </c>
      <c r="BF49" s="73">
        <v>0</v>
      </c>
      <c r="BG49" s="73">
        <v>0</v>
      </c>
      <c r="BH49" s="73">
        <v>0</v>
      </c>
      <c r="BI49" s="73">
        <v>0</v>
      </c>
      <c r="BJ49" s="73">
        <v>0</v>
      </c>
      <c r="BK49" s="73">
        <v>0</v>
      </c>
      <c r="BL49" s="73">
        <v>0</v>
      </c>
      <c r="BM49" s="73">
        <v>0</v>
      </c>
      <c r="BN49" s="73">
        <v>0</v>
      </c>
      <c r="BO49" s="73">
        <v>0</v>
      </c>
      <c r="BP49" s="73">
        <v>0</v>
      </c>
      <c r="BQ49" s="73">
        <v>0</v>
      </c>
      <c r="BR49" s="73">
        <v>0</v>
      </c>
      <c r="BS49" s="73">
        <v>0</v>
      </c>
      <c r="BT49" s="73">
        <v>0</v>
      </c>
      <c r="BU49" s="73">
        <v>0</v>
      </c>
      <c r="BV49" s="73">
        <v>0</v>
      </c>
      <c r="BW49" s="73">
        <v>0</v>
      </c>
      <c r="BX49" s="73">
        <v>0</v>
      </c>
      <c r="BY49" s="73">
        <v>-9.9999999996214228E-6</v>
      </c>
      <c r="BZ49" s="35"/>
      <c r="CA49" s="72">
        <v>-3.0000000000001137E-3</v>
      </c>
    </row>
    <row r="50" spans="2:79" s="36" customFormat="1" ht="17.100000000000001" customHeight="1">
      <c r="B50" s="445"/>
      <c r="C50" s="198" t="s">
        <v>299</v>
      </c>
      <c r="D50" s="320"/>
      <c r="E50" s="320"/>
      <c r="F50" s="320"/>
      <c r="G50" s="320"/>
      <c r="H50" s="320"/>
      <c r="I50" s="320"/>
      <c r="J50" s="320"/>
      <c r="K50" s="320"/>
      <c r="L50" s="320">
        <v>2.2302019999999998</v>
      </c>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31">
        <v>9.3408130000000007</v>
      </c>
      <c r="AN50" s="362"/>
      <c r="AO50" s="35"/>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35"/>
      <c r="CA50" s="72">
        <v>8.8817841970012523E-16</v>
      </c>
    </row>
    <row r="51" spans="2:79" s="36" customFormat="1" ht="17.100000000000001" customHeight="1">
      <c r="B51" s="444"/>
      <c r="C51" s="198" t="s">
        <v>300</v>
      </c>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31"/>
      <c r="AN51" s="362"/>
      <c r="AO51" s="35"/>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35"/>
      <c r="CA51" s="72">
        <v>0</v>
      </c>
    </row>
    <row r="52" spans="2:79" s="40" customFormat="1" ht="30" customHeight="1">
      <c r="B52" s="450"/>
      <c r="C52" s="202" t="s">
        <v>357</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4"/>
      <c r="AN52" s="361"/>
      <c r="AO52" s="39"/>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39"/>
      <c r="CA52" s="79"/>
    </row>
    <row r="53" spans="2:79" s="36" customFormat="1" ht="17.100000000000001" customHeight="1">
      <c r="B53" s="444"/>
      <c r="C53" s="183" t="s">
        <v>278</v>
      </c>
      <c r="D53" s="320"/>
      <c r="E53" s="320"/>
      <c r="F53" s="320"/>
      <c r="G53" s="320"/>
      <c r="H53" s="320"/>
      <c r="I53" s="320"/>
      <c r="J53" s="320">
        <v>173.553788</v>
      </c>
      <c r="K53" s="320"/>
      <c r="L53" s="320">
        <v>111.037722</v>
      </c>
      <c r="M53" s="320"/>
      <c r="N53" s="320"/>
      <c r="O53" s="320">
        <v>6.827642</v>
      </c>
      <c r="P53" s="320">
        <v>173.553788</v>
      </c>
      <c r="Q53" s="320">
        <v>101.83177999999999</v>
      </c>
      <c r="R53" s="320"/>
      <c r="S53" s="320"/>
      <c r="T53" s="320"/>
      <c r="U53" s="320"/>
      <c r="V53" s="320"/>
      <c r="W53" s="320"/>
      <c r="X53" s="320"/>
      <c r="Y53" s="320"/>
      <c r="Z53" s="320"/>
      <c r="AA53" s="320"/>
      <c r="AB53" s="320"/>
      <c r="AC53" s="320"/>
      <c r="AD53" s="320"/>
      <c r="AE53" s="320"/>
      <c r="AF53" s="320"/>
      <c r="AG53" s="320"/>
      <c r="AH53" s="320"/>
      <c r="AI53" s="320"/>
      <c r="AJ53" s="320"/>
      <c r="AK53" s="320"/>
      <c r="AL53" s="320"/>
      <c r="AM53" s="331">
        <v>29.81241</v>
      </c>
      <c r="AN53" s="362"/>
      <c r="AP53" s="73">
        <v>0</v>
      </c>
      <c r="AQ53" s="73">
        <v>0</v>
      </c>
      <c r="AR53" s="73">
        <v>0</v>
      </c>
      <c r="AS53" s="73">
        <v>0</v>
      </c>
      <c r="AT53" s="73">
        <v>0</v>
      </c>
      <c r="AU53" s="73">
        <v>0</v>
      </c>
      <c r="AV53" s="73">
        <v>0</v>
      </c>
      <c r="AW53" s="73">
        <v>0</v>
      </c>
      <c r="AX53" s="73">
        <v>0</v>
      </c>
      <c r="AY53" s="73">
        <v>0</v>
      </c>
      <c r="AZ53" s="73">
        <v>0</v>
      </c>
      <c r="BA53" s="73">
        <v>0</v>
      </c>
      <c r="BB53" s="73">
        <v>0</v>
      </c>
      <c r="BC53" s="73">
        <v>0</v>
      </c>
      <c r="BD53" s="73">
        <v>0</v>
      </c>
      <c r="BE53" s="73">
        <v>0</v>
      </c>
      <c r="BF53" s="73">
        <v>0</v>
      </c>
      <c r="BG53" s="73">
        <v>0</v>
      </c>
      <c r="BH53" s="73">
        <v>0</v>
      </c>
      <c r="BI53" s="73">
        <v>0</v>
      </c>
      <c r="BJ53" s="73">
        <v>0</v>
      </c>
      <c r="BK53" s="73">
        <v>0</v>
      </c>
      <c r="BL53" s="73">
        <v>0</v>
      </c>
      <c r="BM53" s="73">
        <v>0</v>
      </c>
      <c r="BN53" s="73">
        <v>0</v>
      </c>
      <c r="BO53" s="73">
        <v>0</v>
      </c>
      <c r="BP53" s="73">
        <v>0</v>
      </c>
      <c r="BQ53" s="73">
        <v>0</v>
      </c>
      <c r="BR53" s="73">
        <v>0</v>
      </c>
      <c r="BS53" s="73">
        <v>0</v>
      </c>
      <c r="BT53" s="73">
        <v>0</v>
      </c>
      <c r="BU53" s="73">
        <v>0</v>
      </c>
      <c r="BV53" s="73">
        <v>0</v>
      </c>
      <c r="BW53" s="73">
        <v>0</v>
      </c>
      <c r="BX53" s="73">
        <v>0</v>
      </c>
      <c r="BY53" s="73">
        <v>0</v>
      </c>
      <c r="BZ53" s="35"/>
      <c r="CA53" s="73">
        <v>-0.22821600000003173</v>
      </c>
    </row>
    <row r="54" spans="2:79" s="36" customFormat="1" ht="17.100000000000001" customHeight="1">
      <c r="B54" s="445"/>
      <c r="C54" s="198" t="s">
        <v>279</v>
      </c>
      <c r="D54" s="320"/>
      <c r="E54" s="320"/>
      <c r="F54" s="320"/>
      <c r="G54" s="320"/>
      <c r="H54" s="320"/>
      <c r="I54" s="320"/>
      <c r="J54" s="320">
        <v>173.553788</v>
      </c>
      <c r="K54" s="320"/>
      <c r="L54" s="320">
        <v>110.659736</v>
      </c>
      <c r="M54" s="320"/>
      <c r="N54" s="320"/>
      <c r="O54" s="320"/>
      <c r="P54" s="320">
        <v>173.553788</v>
      </c>
      <c r="Q54" s="320">
        <v>101.83177999999999</v>
      </c>
      <c r="R54" s="320"/>
      <c r="S54" s="320"/>
      <c r="T54" s="320"/>
      <c r="U54" s="320"/>
      <c r="V54" s="320"/>
      <c r="W54" s="320"/>
      <c r="X54" s="320"/>
      <c r="Y54" s="320"/>
      <c r="Z54" s="320"/>
      <c r="AA54" s="320"/>
      <c r="AB54" s="320"/>
      <c r="AC54" s="320"/>
      <c r="AD54" s="320"/>
      <c r="AE54" s="320"/>
      <c r="AF54" s="320"/>
      <c r="AG54" s="320"/>
      <c r="AH54" s="320"/>
      <c r="AI54" s="320"/>
      <c r="AJ54" s="320"/>
      <c r="AK54" s="320"/>
      <c r="AL54" s="320"/>
      <c r="AM54" s="331">
        <v>29.81241</v>
      </c>
      <c r="AN54" s="362"/>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35"/>
      <c r="CA54" s="73">
        <v>0</v>
      </c>
    </row>
    <row r="55" spans="2:79" s="36" customFormat="1" ht="17.100000000000001" customHeight="1">
      <c r="B55" s="445"/>
      <c r="C55" s="198" t="s">
        <v>280</v>
      </c>
      <c r="D55" s="320"/>
      <c r="E55" s="320"/>
      <c r="F55" s="320"/>
      <c r="G55" s="320"/>
      <c r="H55" s="320"/>
      <c r="I55" s="320"/>
      <c r="J55" s="320"/>
      <c r="K55" s="320"/>
      <c r="L55" s="320">
        <v>0.37798599999999999</v>
      </c>
      <c r="M55" s="320"/>
      <c r="N55" s="320"/>
      <c r="O55" s="320">
        <v>6.827642</v>
      </c>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31"/>
      <c r="AN55" s="362"/>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35"/>
      <c r="CA55" s="73">
        <v>-0.22821599999999975</v>
      </c>
    </row>
    <row r="56" spans="2:79" s="36" customFormat="1" ht="30" customHeight="1">
      <c r="B56" s="444"/>
      <c r="C56" s="183" t="s">
        <v>283</v>
      </c>
      <c r="D56" s="320"/>
      <c r="E56" s="320">
        <v>2.02</v>
      </c>
      <c r="F56" s="320"/>
      <c r="G56" s="320"/>
      <c r="H56" s="320"/>
      <c r="I56" s="320"/>
      <c r="J56" s="320">
        <v>11.670344999999999</v>
      </c>
      <c r="K56" s="320"/>
      <c r="L56" s="320">
        <v>357.00953399999997</v>
      </c>
      <c r="M56" s="320"/>
      <c r="N56" s="320"/>
      <c r="O56" s="320">
        <v>0.30485099999999998</v>
      </c>
      <c r="P56" s="320">
        <v>15.012986</v>
      </c>
      <c r="Q56" s="320">
        <v>63.824063000000002</v>
      </c>
      <c r="R56" s="320"/>
      <c r="S56" s="320"/>
      <c r="T56" s="320"/>
      <c r="U56" s="320"/>
      <c r="V56" s="320"/>
      <c r="W56" s="320"/>
      <c r="X56" s="320"/>
      <c r="Y56" s="320"/>
      <c r="Z56" s="320">
        <v>7.63</v>
      </c>
      <c r="AA56" s="320"/>
      <c r="AB56" s="320"/>
      <c r="AC56" s="320"/>
      <c r="AD56" s="320"/>
      <c r="AE56" s="320"/>
      <c r="AF56" s="320"/>
      <c r="AG56" s="320"/>
      <c r="AH56" s="320"/>
      <c r="AI56" s="320"/>
      <c r="AJ56" s="320"/>
      <c r="AK56" s="320"/>
      <c r="AL56" s="320"/>
      <c r="AM56" s="331">
        <v>88.905197999999999</v>
      </c>
      <c r="AN56" s="362"/>
      <c r="AP56" s="73">
        <v>0</v>
      </c>
      <c r="AQ56" s="73">
        <v>0</v>
      </c>
      <c r="AR56" s="73">
        <v>0</v>
      </c>
      <c r="AS56" s="73">
        <v>0</v>
      </c>
      <c r="AT56" s="73">
        <v>0</v>
      </c>
      <c r="AU56" s="73">
        <v>0</v>
      </c>
      <c r="AV56" s="73">
        <v>0</v>
      </c>
      <c r="AW56" s="73">
        <v>0</v>
      </c>
      <c r="AX56" s="73">
        <v>0</v>
      </c>
      <c r="AY56" s="73">
        <v>0</v>
      </c>
      <c r="AZ56" s="73">
        <v>0</v>
      </c>
      <c r="BA56" s="73">
        <v>0</v>
      </c>
      <c r="BB56" s="73">
        <v>0</v>
      </c>
      <c r="BC56" s="73">
        <v>0</v>
      </c>
      <c r="BD56" s="73">
        <v>0</v>
      </c>
      <c r="BE56" s="73">
        <v>0</v>
      </c>
      <c r="BF56" s="73">
        <v>0</v>
      </c>
      <c r="BG56" s="73">
        <v>0</v>
      </c>
      <c r="BH56" s="73">
        <v>0</v>
      </c>
      <c r="BI56" s="73">
        <v>0</v>
      </c>
      <c r="BJ56" s="73">
        <v>0</v>
      </c>
      <c r="BK56" s="73">
        <v>0</v>
      </c>
      <c r="BL56" s="73">
        <v>0</v>
      </c>
      <c r="BM56" s="73">
        <v>0</v>
      </c>
      <c r="BN56" s="73">
        <v>0</v>
      </c>
      <c r="BO56" s="73">
        <v>0</v>
      </c>
      <c r="BP56" s="73">
        <v>0</v>
      </c>
      <c r="BQ56" s="73">
        <v>0</v>
      </c>
      <c r="BR56" s="73">
        <v>0</v>
      </c>
      <c r="BS56" s="73">
        <v>0</v>
      </c>
      <c r="BT56" s="73">
        <v>0</v>
      </c>
      <c r="BU56" s="73">
        <v>0</v>
      </c>
      <c r="BV56" s="73">
        <v>0</v>
      </c>
      <c r="BW56" s="73">
        <v>0</v>
      </c>
      <c r="BX56" s="73">
        <v>0</v>
      </c>
      <c r="BY56" s="73">
        <v>0</v>
      </c>
      <c r="BZ56" s="35"/>
      <c r="CA56" s="73">
        <v>-1.5899999999859915E-3</v>
      </c>
    </row>
    <row r="57" spans="2:79" s="36" customFormat="1" ht="17.100000000000001" customHeight="1">
      <c r="B57" s="444"/>
      <c r="C57" s="198" t="s">
        <v>279</v>
      </c>
      <c r="D57" s="320"/>
      <c r="E57" s="320"/>
      <c r="F57" s="320"/>
      <c r="G57" s="320"/>
      <c r="H57" s="320"/>
      <c r="I57" s="320"/>
      <c r="J57" s="320"/>
      <c r="K57" s="320"/>
      <c r="L57" s="320">
        <v>357.00953399999997</v>
      </c>
      <c r="M57" s="320"/>
      <c r="N57" s="320"/>
      <c r="O57" s="320"/>
      <c r="P57" s="320"/>
      <c r="Q57" s="320">
        <v>63.824063000000002</v>
      </c>
      <c r="R57" s="320"/>
      <c r="S57" s="320"/>
      <c r="T57" s="320"/>
      <c r="U57" s="320"/>
      <c r="V57" s="320"/>
      <c r="W57" s="320"/>
      <c r="X57" s="320"/>
      <c r="Y57" s="320"/>
      <c r="Z57" s="320"/>
      <c r="AA57" s="320"/>
      <c r="AB57" s="320"/>
      <c r="AC57" s="320"/>
      <c r="AD57" s="320"/>
      <c r="AE57" s="320"/>
      <c r="AF57" s="320"/>
      <c r="AG57" s="320"/>
      <c r="AH57" s="320"/>
      <c r="AI57" s="320"/>
      <c r="AJ57" s="320"/>
      <c r="AK57" s="320"/>
      <c r="AL57" s="320"/>
      <c r="AM57" s="331"/>
      <c r="AN57" s="362"/>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35"/>
      <c r="CA57" s="73">
        <v>0</v>
      </c>
    </row>
    <row r="58" spans="2:79" s="36" customFormat="1" ht="17.100000000000001" customHeight="1">
      <c r="B58" s="444"/>
      <c r="C58" s="198" t="s">
        <v>280</v>
      </c>
      <c r="D58" s="549"/>
      <c r="E58" s="549">
        <v>2.02</v>
      </c>
      <c r="F58" s="549"/>
      <c r="G58" s="549"/>
      <c r="H58" s="549"/>
      <c r="I58" s="549"/>
      <c r="J58" s="549">
        <v>11.670344999999999</v>
      </c>
      <c r="K58" s="549"/>
      <c r="L58" s="549"/>
      <c r="M58" s="549"/>
      <c r="N58" s="549"/>
      <c r="O58" s="549">
        <v>0.30485099999999998</v>
      </c>
      <c r="P58" s="549">
        <v>15.012986</v>
      </c>
      <c r="Q58" s="549"/>
      <c r="R58" s="549"/>
      <c r="S58" s="549"/>
      <c r="T58" s="549"/>
      <c r="U58" s="549"/>
      <c r="V58" s="549"/>
      <c r="W58" s="549"/>
      <c r="X58" s="549"/>
      <c r="Y58" s="549"/>
      <c r="Z58" s="549">
        <v>7.63</v>
      </c>
      <c r="AA58" s="549"/>
      <c r="AB58" s="549"/>
      <c r="AC58" s="549"/>
      <c r="AD58" s="549"/>
      <c r="AE58" s="549"/>
      <c r="AF58" s="549"/>
      <c r="AG58" s="549"/>
      <c r="AH58" s="549"/>
      <c r="AI58" s="549"/>
      <c r="AJ58" s="549"/>
      <c r="AK58" s="549"/>
      <c r="AL58" s="549"/>
      <c r="AM58" s="551">
        <v>88.905197999999999</v>
      </c>
      <c r="AN58" s="552"/>
      <c r="AP58" s="553"/>
      <c r="AQ58" s="553"/>
      <c r="AR58" s="553"/>
      <c r="AS58" s="553"/>
      <c r="AT58" s="553"/>
      <c r="AU58" s="553"/>
      <c r="AV58" s="553"/>
      <c r="AW58" s="553"/>
      <c r="AX58" s="553"/>
      <c r="AY58" s="553"/>
      <c r="AZ58" s="553"/>
      <c r="BA58" s="553"/>
      <c r="BB58" s="553"/>
      <c r="BC58" s="553"/>
      <c r="BD58" s="553"/>
      <c r="BE58" s="553"/>
      <c r="BF58" s="553"/>
      <c r="BG58" s="553"/>
      <c r="BH58" s="553"/>
      <c r="BI58" s="553"/>
      <c r="BJ58" s="553"/>
      <c r="BK58" s="553"/>
      <c r="BL58" s="553"/>
      <c r="BM58" s="553"/>
      <c r="BN58" s="553"/>
      <c r="BO58" s="553"/>
      <c r="BP58" s="553"/>
      <c r="BQ58" s="553"/>
      <c r="BR58" s="553"/>
      <c r="BS58" s="553"/>
      <c r="BT58" s="553"/>
      <c r="BU58" s="553"/>
      <c r="BV58" s="553"/>
      <c r="BW58" s="553"/>
      <c r="BX58" s="553"/>
      <c r="BY58" s="553"/>
      <c r="BZ58" s="35"/>
      <c r="CA58" s="73">
        <v>-1.5900000000002024E-3</v>
      </c>
    </row>
    <row r="59" spans="2:79" s="40" customFormat="1" ht="30" customHeight="1">
      <c r="B59" s="446"/>
      <c r="C59" s="447" t="s">
        <v>285</v>
      </c>
      <c r="D59" s="324"/>
      <c r="E59" s="320"/>
      <c r="F59" s="324"/>
      <c r="G59" s="324"/>
      <c r="H59" s="324"/>
      <c r="I59" s="320"/>
      <c r="J59" s="320">
        <v>5.7511979999999996</v>
      </c>
      <c r="K59" s="324"/>
      <c r="L59" s="320">
        <v>357.00953399999997</v>
      </c>
      <c r="M59" s="324"/>
      <c r="N59" s="324"/>
      <c r="O59" s="320">
        <v>0.30485099999999998</v>
      </c>
      <c r="P59" s="320"/>
      <c r="Q59" s="320">
        <v>50.915889999999997</v>
      </c>
      <c r="R59" s="324"/>
      <c r="S59" s="324"/>
      <c r="T59" s="324"/>
      <c r="U59" s="324"/>
      <c r="V59" s="324"/>
      <c r="W59" s="324"/>
      <c r="X59" s="324"/>
      <c r="Y59" s="324"/>
      <c r="Z59" s="320"/>
      <c r="AA59" s="324"/>
      <c r="AB59" s="324"/>
      <c r="AC59" s="324"/>
      <c r="AD59" s="324"/>
      <c r="AE59" s="324"/>
      <c r="AF59" s="324"/>
      <c r="AG59" s="324"/>
      <c r="AH59" s="324"/>
      <c r="AI59" s="324"/>
      <c r="AJ59" s="324"/>
      <c r="AK59" s="324"/>
      <c r="AL59" s="324"/>
      <c r="AM59" s="331">
        <v>88.905197999999999</v>
      </c>
      <c r="AN59" s="361"/>
      <c r="AP59" s="75">
        <v>0</v>
      </c>
      <c r="AQ59" s="75">
        <v>0</v>
      </c>
      <c r="AR59" s="75">
        <v>0</v>
      </c>
      <c r="AS59" s="75">
        <v>0</v>
      </c>
      <c r="AT59" s="75">
        <v>0</v>
      </c>
      <c r="AU59" s="75">
        <v>0</v>
      </c>
      <c r="AV59" s="75">
        <v>0</v>
      </c>
      <c r="AW59" s="75">
        <v>0</v>
      </c>
      <c r="AX59" s="75">
        <v>0</v>
      </c>
      <c r="AY59" s="75">
        <v>0</v>
      </c>
      <c r="AZ59" s="75">
        <v>0</v>
      </c>
      <c r="BA59" s="75">
        <v>0</v>
      </c>
      <c r="BB59" s="75">
        <v>0</v>
      </c>
      <c r="BC59" s="75">
        <v>0</v>
      </c>
      <c r="BD59" s="75">
        <v>0</v>
      </c>
      <c r="BE59" s="75">
        <v>0</v>
      </c>
      <c r="BF59" s="75">
        <v>0</v>
      </c>
      <c r="BG59" s="75">
        <v>0</v>
      </c>
      <c r="BH59" s="75">
        <v>0</v>
      </c>
      <c r="BI59" s="75">
        <v>0</v>
      </c>
      <c r="BJ59" s="75">
        <v>0</v>
      </c>
      <c r="BK59" s="75">
        <v>0</v>
      </c>
      <c r="BL59" s="75">
        <v>0</v>
      </c>
      <c r="BM59" s="75">
        <v>0</v>
      </c>
      <c r="BN59" s="75">
        <v>0</v>
      </c>
      <c r="BO59" s="75">
        <v>0</v>
      </c>
      <c r="BP59" s="75">
        <v>0</v>
      </c>
      <c r="BQ59" s="75">
        <v>0</v>
      </c>
      <c r="BR59" s="75">
        <v>0</v>
      </c>
      <c r="BS59" s="75">
        <v>0</v>
      </c>
      <c r="BT59" s="75">
        <v>0</v>
      </c>
      <c r="BU59" s="75">
        <v>0</v>
      </c>
      <c r="BV59" s="75">
        <v>0</v>
      </c>
      <c r="BW59" s="75">
        <v>0</v>
      </c>
      <c r="BX59" s="75">
        <v>0</v>
      </c>
      <c r="BY59" s="75">
        <v>0</v>
      </c>
      <c r="BZ59" s="39"/>
      <c r="CA59" s="75">
        <v>9.9999990066379496E-7</v>
      </c>
    </row>
    <row r="60" spans="2:79" s="36" customFormat="1" ht="17.100000000000001" customHeight="1">
      <c r="B60" s="445"/>
      <c r="C60" s="198" t="s">
        <v>286</v>
      </c>
      <c r="D60" s="320"/>
      <c r="E60" s="320">
        <v>2.02</v>
      </c>
      <c r="F60" s="320"/>
      <c r="G60" s="320"/>
      <c r="H60" s="320"/>
      <c r="I60" s="320"/>
      <c r="J60" s="320">
        <v>5.9191469999999997</v>
      </c>
      <c r="K60" s="320"/>
      <c r="L60" s="320"/>
      <c r="M60" s="320"/>
      <c r="N60" s="320"/>
      <c r="O60" s="320"/>
      <c r="P60" s="320">
        <v>15.012986</v>
      </c>
      <c r="Q60" s="320">
        <v>12.908173</v>
      </c>
      <c r="R60" s="320"/>
      <c r="S60" s="320"/>
      <c r="T60" s="320"/>
      <c r="U60" s="320"/>
      <c r="V60" s="320"/>
      <c r="W60" s="320"/>
      <c r="X60" s="320"/>
      <c r="Y60" s="320"/>
      <c r="Z60" s="320">
        <v>7.63</v>
      </c>
      <c r="AA60" s="320"/>
      <c r="AB60" s="320"/>
      <c r="AC60" s="320"/>
      <c r="AD60" s="320"/>
      <c r="AE60" s="320"/>
      <c r="AF60" s="320"/>
      <c r="AG60" s="320"/>
      <c r="AH60" s="320"/>
      <c r="AI60" s="320"/>
      <c r="AJ60" s="320"/>
      <c r="AK60" s="320"/>
      <c r="AL60" s="320"/>
      <c r="AM60" s="331"/>
      <c r="AN60" s="362"/>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35"/>
      <c r="CA60" s="75">
        <v>-1.5899999999930969E-3</v>
      </c>
    </row>
    <row r="61" spans="2:79" s="36" customFormat="1" ht="17.100000000000001" customHeight="1">
      <c r="B61" s="445"/>
      <c r="C61" s="198" t="s">
        <v>287</v>
      </c>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31"/>
      <c r="AN61" s="362"/>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35"/>
      <c r="CA61" s="75">
        <v>0</v>
      </c>
    </row>
    <row r="62" spans="2:79" s="36" customFormat="1" ht="17.100000000000001" customHeight="1">
      <c r="B62" s="445"/>
      <c r="C62" s="198" t="s">
        <v>288</v>
      </c>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31"/>
      <c r="AN62" s="362"/>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35"/>
      <c r="CA62" s="75">
        <v>0</v>
      </c>
    </row>
    <row r="63" spans="2:79" s="36" customFormat="1" ht="17.100000000000001" customHeight="1">
      <c r="B63" s="445"/>
      <c r="C63" s="451" t="s">
        <v>290</v>
      </c>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31"/>
      <c r="AN63" s="362"/>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35"/>
      <c r="CA63" s="75">
        <v>0</v>
      </c>
    </row>
    <row r="64" spans="2:79" s="36" customFormat="1" ht="16.5" customHeight="1">
      <c r="B64" s="445"/>
      <c r="C64" s="448" t="s">
        <v>289</v>
      </c>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31"/>
      <c r="AN64" s="362"/>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35"/>
      <c r="CA64" s="75">
        <v>0</v>
      </c>
    </row>
    <row r="65" spans="2:79" s="40" customFormat="1" ht="24.95" customHeight="1">
      <c r="B65" s="446"/>
      <c r="C65" s="195" t="s">
        <v>291</v>
      </c>
      <c r="D65" s="324"/>
      <c r="E65" s="320">
        <v>16.329999999999998</v>
      </c>
      <c r="F65" s="324"/>
      <c r="G65" s="324"/>
      <c r="H65" s="324"/>
      <c r="I65" s="320">
        <v>1.4877089999999999</v>
      </c>
      <c r="J65" s="320">
        <v>4.9455460000000002</v>
      </c>
      <c r="K65" s="324"/>
      <c r="L65" s="320"/>
      <c r="M65" s="324"/>
      <c r="N65" s="324"/>
      <c r="O65" s="320"/>
      <c r="P65" s="320">
        <v>234.754154</v>
      </c>
      <c r="Q65" s="320"/>
      <c r="R65" s="324"/>
      <c r="S65" s="324"/>
      <c r="T65" s="324"/>
      <c r="U65" s="324"/>
      <c r="V65" s="324"/>
      <c r="W65" s="324"/>
      <c r="X65" s="324"/>
      <c r="Y65" s="324"/>
      <c r="Z65" s="320">
        <v>10.400570999999999</v>
      </c>
      <c r="AA65" s="324"/>
      <c r="AB65" s="324"/>
      <c r="AC65" s="324"/>
      <c r="AD65" s="324"/>
      <c r="AE65" s="324"/>
      <c r="AF65" s="324"/>
      <c r="AG65" s="324"/>
      <c r="AH65" s="324"/>
      <c r="AI65" s="324"/>
      <c r="AJ65" s="324"/>
      <c r="AK65" s="324"/>
      <c r="AL65" s="324"/>
      <c r="AM65" s="331"/>
      <c r="AN65" s="361"/>
      <c r="AP65" s="75">
        <v>0</v>
      </c>
      <c r="AQ65" s="75">
        <v>0</v>
      </c>
      <c r="AR65" s="75">
        <v>0</v>
      </c>
      <c r="AS65" s="75">
        <v>0</v>
      </c>
      <c r="AT65" s="75">
        <v>0</v>
      </c>
      <c r="AU65" s="75">
        <v>0</v>
      </c>
      <c r="AV65" s="75">
        <v>1.000000000139778E-6</v>
      </c>
      <c r="AW65" s="75">
        <v>0</v>
      </c>
      <c r="AX65" s="75">
        <v>0</v>
      </c>
      <c r="AY65" s="75">
        <v>0</v>
      </c>
      <c r="AZ65" s="75">
        <v>0</v>
      </c>
      <c r="BA65" s="75">
        <v>0</v>
      </c>
      <c r="BB65" s="75">
        <v>0</v>
      </c>
      <c r="BC65" s="75">
        <v>0</v>
      </c>
      <c r="BD65" s="75">
        <v>0</v>
      </c>
      <c r="BE65" s="75">
        <v>0</v>
      </c>
      <c r="BF65" s="75">
        <v>0</v>
      </c>
      <c r="BG65" s="75">
        <v>0</v>
      </c>
      <c r="BH65" s="75">
        <v>0</v>
      </c>
      <c r="BI65" s="75">
        <v>0</v>
      </c>
      <c r="BJ65" s="75">
        <v>0</v>
      </c>
      <c r="BK65" s="75">
        <v>0</v>
      </c>
      <c r="BL65" s="75">
        <v>0</v>
      </c>
      <c r="BM65" s="75">
        <v>0</v>
      </c>
      <c r="BN65" s="75">
        <v>0</v>
      </c>
      <c r="BO65" s="75">
        <v>0</v>
      </c>
      <c r="BP65" s="75">
        <v>0</v>
      </c>
      <c r="BQ65" s="75">
        <v>0</v>
      </c>
      <c r="BR65" s="75">
        <v>0</v>
      </c>
      <c r="BS65" s="75">
        <v>0</v>
      </c>
      <c r="BT65" s="75">
        <v>0</v>
      </c>
      <c r="BU65" s="75">
        <v>0</v>
      </c>
      <c r="BV65" s="75">
        <v>0</v>
      </c>
      <c r="BW65" s="75">
        <v>0</v>
      </c>
      <c r="BX65" s="75">
        <v>0</v>
      </c>
      <c r="BY65" s="75">
        <v>0</v>
      </c>
      <c r="BZ65" s="39"/>
      <c r="CA65" s="75">
        <v>-3.2751999999973691E-2</v>
      </c>
    </row>
    <row r="66" spans="2:79" s="88" customFormat="1" ht="17.100000000000001" customHeight="1">
      <c r="B66" s="316"/>
      <c r="C66" s="198" t="s">
        <v>279</v>
      </c>
      <c r="D66" s="326"/>
      <c r="E66" s="320">
        <v>16.32</v>
      </c>
      <c r="F66" s="326"/>
      <c r="G66" s="326"/>
      <c r="H66" s="326"/>
      <c r="I66" s="320">
        <v>1.4877089999999999</v>
      </c>
      <c r="J66" s="320">
        <v>1.031021</v>
      </c>
      <c r="K66" s="326"/>
      <c r="L66" s="320"/>
      <c r="M66" s="326"/>
      <c r="N66" s="326"/>
      <c r="O66" s="320"/>
      <c r="P66" s="320">
        <v>228.89742799999999</v>
      </c>
      <c r="Q66" s="320"/>
      <c r="R66" s="326"/>
      <c r="S66" s="326"/>
      <c r="T66" s="326"/>
      <c r="U66" s="326"/>
      <c r="V66" s="326"/>
      <c r="W66" s="326"/>
      <c r="X66" s="326"/>
      <c r="Y66" s="326"/>
      <c r="Z66" s="320">
        <v>9.3905709999999996</v>
      </c>
      <c r="AA66" s="326"/>
      <c r="AB66" s="326"/>
      <c r="AC66" s="326"/>
      <c r="AD66" s="326"/>
      <c r="AE66" s="326"/>
      <c r="AF66" s="326"/>
      <c r="AG66" s="326"/>
      <c r="AH66" s="326"/>
      <c r="AI66" s="326"/>
      <c r="AJ66" s="326"/>
      <c r="AK66" s="326"/>
      <c r="AL66" s="326"/>
      <c r="AM66" s="331"/>
      <c r="AN66" s="363"/>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7"/>
      <c r="CA66" s="73">
        <v>3.6660000000381388E-3</v>
      </c>
    </row>
    <row r="67" spans="2:79" s="36" customFormat="1" ht="17.100000000000001" customHeight="1">
      <c r="B67" s="445"/>
      <c r="C67" s="198" t="s">
        <v>280</v>
      </c>
      <c r="D67" s="320"/>
      <c r="E67" s="320">
        <v>0.01</v>
      </c>
      <c r="F67" s="320"/>
      <c r="G67" s="320"/>
      <c r="H67" s="320"/>
      <c r="I67" s="320"/>
      <c r="J67" s="320">
        <v>3.9145240000000001</v>
      </c>
      <c r="K67" s="320"/>
      <c r="L67" s="320"/>
      <c r="M67" s="320"/>
      <c r="N67" s="320"/>
      <c r="O67" s="320"/>
      <c r="P67" s="320">
        <v>5.8567260000000001</v>
      </c>
      <c r="Q67" s="320"/>
      <c r="R67" s="320"/>
      <c r="S67" s="320"/>
      <c r="T67" s="320"/>
      <c r="U67" s="320"/>
      <c r="V67" s="320"/>
      <c r="W67" s="320"/>
      <c r="X67" s="320"/>
      <c r="Y67" s="320"/>
      <c r="Z67" s="320">
        <v>1.01</v>
      </c>
      <c r="AA67" s="320"/>
      <c r="AB67" s="320"/>
      <c r="AC67" s="320"/>
      <c r="AD67" s="320"/>
      <c r="AE67" s="320"/>
      <c r="AF67" s="320"/>
      <c r="AG67" s="320"/>
      <c r="AH67" s="320"/>
      <c r="AI67" s="320"/>
      <c r="AJ67" s="320"/>
      <c r="AK67" s="320"/>
      <c r="AL67" s="320"/>
      <c r="AM67" s="331"/>
      <c r="AN67" s="362"/>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35"/>
      <c r="CA67" s="73">
        <v>-3.6419000000000423E-2</v>
      </c>
    </row>
    <row r="68" spans="2:79" s="40" customFormat="1" ht="30" customHeight="1">
      <c r="B68" s="449"/>
      <c r="C68" s="195" t="s">
        <v>292</v>
      </c>
      <c r="D68" s="325">
        <v>0</v>
      </c>
      <c r="E68" s="325">
        <v>18.349999999999998</v>
      </c>
      <c r="F68" s="325">
        <v>0</v>
      </c>
      <c r="G68" s="325">
        <v>0</v>
      </c>
      <c r="H68" s="325">
        <v>0</v>
      </c>
      <c r="I68" s="325">
        <v>1.4877089999999999</v>
      </c>
      <c r="J68" s="325">
        <v>190.169679</v>
      </c>
      <c r="K68" s="325">
        <v>0</v>
      </c>
      <c r="L68" s="325">
        <v>468.04725599999995</v>
      </c>
      <c r="M68" s="325">
        <v>0</v>
      </c>
      <c r="N68" s="325">
        <v>0</v>
      </c>
      <c r="O68" s="325">
        <v>7.1324930000000002</v>
      </c>
      <c r="P68" s="325">
        <v>423.32092799999998</v>
      </c>
      <c r="Q68" s="325">
        <v>165.655843</v>
      </c>
      <c r="R68" s="325">
        <v>0</v>
      </c>
      <c r="S68" s="325">
        <v>0</v>
      </c>
      <c r="T68" s="325">
        <v>0</v>
      </c>
      <c r="U68" s="325">
        <v>0</v>
      </c>
      <c r="V68" s="325">
        <v>0</v>
      </c>
      <c r="W68" s="325">
        <v>0</v>
      </c>
      <c r="X68" s="325">
        <v>0</v>
      </c>
      <c r="Y68" s="325">
        <v>0</v>
      </c>
      <c r="Z68" s="325">
        <v>18.030570999999998</v>
      </c>
      <c r="AA68" s="325">
        <v>0</v>
      </c>
      <c r="AB68" s="325">
        <v>0</v>
      </c>
      <c r="AC68" s="325">
        <v>0</v>
      </c>
      <c r="AD68" s="325">
        <v>0</v>
      </c>
      <c r="AE68" s="325">
        <v>0</v>
      </c>
      <c r="AF68" s="325">
        <v>0</v>
      </c>
      <c r="AG68" s="325">
        <v>0</v>
      </c>
      <c r="AH68" s="325">
        <v>0</v>
      </c>
      <c r="AI68" s="325">
        <v>0</v>
      </c>
      <c r="AJ68" s="325">
        <v>0</v>
      </c>
      <c r="AK68" s="325">
        <v>0</v>
      </c>
      <c r="AL68" s="325">
        <v>0</v>
      </c>
      <c r="AM68" s="323">
        <v>118.717608</v>
      </c>
      <c r="AN68" s="340"/>
      <c r="AO68" s="39"/>
      <c r="AP68" s="75">
        <v>0</v>
      </c>
      <c r="AQ68" s="75">
        <v>0</v>
      </c>
      <c r="AR68" s="75">
        <v>0</v>
      </c>
      <c r="AS68" s="75">
        <v>0</v>
      </c>
      <c r="AT68" s="75">
        <v>0</v>
      </c>
      <c r="AU68" s="75">
        <v>0</v>
      </c>
      <c r="AV68" s="75">
        <v>0</v>
      </c>
      <c r="AW68" s="75">
        <v>0</v>
      </c>
      <c r="AX68" s="75">
        <v>-5.6843418860808015E-14</v>
      </c>
      <c r="AY68" s="75">
        <v>0</v>
      </c>
      <c r="AZ68" s="75">
        <v>0</v>
      </c>
      <c r="BA68" s="75">
        <v>2.2204460492503131E-16</v>
      </c>
      <c r="BB68" s="75">
        <v>0</v>
      </c>
      <c r="BC68" s="75">
        <v>7.1054273576010019E-15</v>
      </c>
      <c r="BD68" s="75">
        <v>0</v>
      </c>
      <c r="BE68" s="75">
        <v>0</v>
      </c>
      <c r="BF68" s="75">
        <v>0</v>
      </c>
      <c r="BG68" s="75">
        <v>0</v>
      </c>
      <c r="BH68" s="75">
        <v>0</v>
      </c>
      <c r="BI68" s="75">
        <v>0</v>
      </c>
      <c r="BJ68" s="75">
        <v>0</v>
      </c>
      <c r="BK68" s="75">
        <v>0</v>
      </c>
      <c r="BL68" s="75">
        <v>0</v>
      </c>
      <c r="BM68" s="75">
        <v>0</v>
      </c>
      <c r="BN68" s="75">
        <v>0</v>
      </c>
      <c r="BO68" s="75">
        <v>0</v>
      </c>
      <c r="BP68" s="75">
        <v>0</v>
      </c>
      <c r="BQ68" s="75">
        <v>0</v>
      </c>
      <c r="BR68" s="75">
        <v>0</v>
      </c>
      <c r="BS68" s="75">
        <v>0</v>
      </c>
      <c r="BT68" s="75">
        <v>0</v>
      </c>
      <c r="BU68" s="75">
        <v>0</v>
      </c>
      <c r="BV68" s="75">
        <v>0</v>
      </c>
      <c r="BW68" s="75">
        <v>0</v>
      </c>
      <c r="BX68" s="75">
        <v>0</v>
      </c>
      <c r="BY68" s="75">
        <v>0</v>
      </c>
      <c r="BZ68" s="39"/>
      <c r="CA68" s="75">
        <v>-0.26255800000012641</v>
      </c>
    </row>
    <row r="69" spans="2:79" s="88" customFormat="1" ht="17.100000000000001" customHeight="1">
      <c r="B69" s="316"/>
      <c r="C69" s="317" t="s">
        <v>281</v>
      </c>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42">
        <v>2.8122000000000001E-2</v>
      </c>
      <c r="AN69" s="363"/>
      <c r="AO69" s="87"/>
      <c r="AP69" s="84">
        <v>0</v>
      </c>
      <c r="AQ69" s="84">
        <v>0</v>
      </c>
      <c r="AR69" s="84">
        <v>0</v>
      </c>
      <c r="AS69" s="84">
        <v>0</v>
      </c>
      <c r="AT69" s="84">
        <v>0</v>
      </c>
      <c r="AU69" s="84">
        <v>0</v>
      </c>
      <c r="AV69" s="84">
        <v>0</v>
      </c>
      <c r="AW69" s="84">
        <v>0</v>
      </c>
      <c r="AX69" s="84">
        <v>0</v>
      </c>
      <c r="AY69" s="84">
        <v>0</v>
      </c>
      <c r="AZ69" s="84">
        <v>0</v>
      </c>
      <c r="BA69" s="84">
        <v>0</v>
      </c>
      <c r="BB69" s="84">
        <v>0</v>
      </c>
      <c r="BC69" s="84">
        <v>0</v>
      </c>
      <c r="BD69" s="84">
        <v>0</v>
      </c>
      <c r="BE69" s="84">
        <v>0</v>
      </c>
      <c r="BF69" s="84">
        <v>0</v>
      </c>
      <c r="BG69" s="84">
        <v>0</v>
      </c>
      <c r="BH69" s="84">
        <v>0</v>
      </c>
      <c r="BI69" s="84">
        <v>0</v>
      </c>
      <c r="BJ69" s="84">
        <v>0</v>
      </c>
      <c r="BK69" s="84">
        <v>0</v>
      </c>
      <c r="BL69" s="84">
        <v>0</v>
      </c>
      <c r="BM69" s="84">
        <v>0</v>
      </c>
      <c r="BN69" s="84">
        <v>0</v>
      </c>
      <c r="BO69" s="84">
        <v>0</v>
      </c>
      <c r="BP69" s="84">
        <v>0</v>
      </c>
      <c r="BQ69" s="84">
        <v>0</v>
      </c>
      <c r="BR69" s="84">
        <v>0</v>
      </c>
      <c r="BS69" s="84">
        <v>0</v>
      </c>
      <c r="BT69" s="84">
        <v>0</v>
      </c>
      <c r="BU69" s="84">
        <v>0</v>
      </c>
      <c r="BV69" s="84">
        <v>0</v>
      </c>
      <c r="BW69" s="84">
        <v>0</v>
      </c>
      <c r="BX69" s="84">
        <v>0</v>
      </c>
      <c r="BY69" s="84">
        <v>0</v>
      </c>
      <c r="BZ69" s="87"/>
      <c r="CA69" s="84">
        <v>2.8122000000000001E-2</v>
      </c>
    </row>
    <row r="70" spans="2:79" s="88" customFormat="1" ht="17.100000000000001" customHeight="1">
      <c r="B70" s="316"/>
      <c r="C70" s="319" t="s">
        <v>282</v>
      </c>
      <c r="D70" s="326"/>
      <c r="E70" s="326"/>
      <c r="F70" s="326"/>
      <c r="G70" s="326"/>
      <c r="H70" s="326"/>
      <c r="I70" s="326"/>
      <c r="J70" s="326">
        <v>0.31311499999999998</v>
      </c>
      <c r="K70" s="326"/>
      <c r="L70" s="326"/>
      <c r="M70" s="326"/>
      <c r="N70" s="326"/>
      <c r="O70" s="326"/>
      <c r="P70" s="326">
        <v>191.02644599999999</v>
      </c>
      <c r="Q70" s="326"/>
      <c r="R70" s="326"/>
      <c r="S70" s="326"/>
      <c r="T70" s="326"/>
      <c r="U70" s="326"/>
      <c r="V70" s="326"/>
      <c r="W70" s="326"/>
      <c r="X70" s="326"/>
      <c r="Y70" s="326"/>
      <c r="Z70" s="326">
        <v>0.10249</v>
      </c>
      <c r="AA70" s="326"/>
      <c r="AB70" s="326"/>
      <c r="AC70" s="326"/>
      <c r="AD70" s="326"/>
      <c r="AE70" s="326"/>
      <c r="AF70" s="326"/>
      <c r="AG70" s="326"/>
      <c r="AH70" s="326"/>
      <c r="AI70" s="326"/>
      <c r="AJ70" s="326"/>
      <c r="AK70" s="326"/>
      <c r="AL70" s="326"/>
      <c r="AM70" s="342">
        <v>0.01</v>
      </c>
      <c r="AN70" s="363"/>
      <c r="AO70" s="87"/>
      <c r="AP70" s="84">
        <v>0</v>
      </c>
      <c r="AQ70" s="84">
        <v>0</v>
      </c>
      <c r="AR70" s="84">
        <v>0</v>
      </c>
      <c r="AS70" s="84">
        <v>0</v>
      </c>
      <c r="AT70" s="84">
        <v>0</v>
      </c>
      <c r="AU70" s="84">
        <v>0</v>
      </c>
      <c r="AV70" s="84">
        <v>0</v>
      </c>
      <c r="AW70" s="84">
        <v>0</v>
      </c>
      <c r="AX70" s="84">
        <v>0</v>
      </c>
      <c r="AY70" s="84">
        <v>0</v>
      </c>
      <c r="AZ70" s="84">
        <v>0</v>
      </c>
      <c r="BA70" s="84">
        <v>0</v>
      </c>
      <c r="BB70" s="84">
        <v>0</v>
      </c>
      <c r="BC70" s="84">
        <v>0</v>
      </c>
      <c r="BD70" s="84">
        <v>0</v>
      </c>
      <c r="BE70" s="84">
        <v>0</v>
      </c>
      <c r="BF70" s="84">
        <v>0</v>
      </c>
      <c r="BG70" s="84">
        <v>0</v>
      </c>
      <c r="BH70" s="84">
        <v>0</v>
      </c>
      <c r="BI70" s="84">
        <v>0</v>
      </c>
      <c r="BJ70" s="84">
        <v>0</v>
      </c>
      <c r="BK70" s="84">
        <v>0</v>
      </c>
      <c r="BL70" s="84">
        <v>0</v>
      </c>
      <c r="BM70" s="84">
        <v>0</v>
      </c>
      <c r="BN70" s="84">
        <v>0</v>
      </c>
      <c r="BO70" s="84">
        <v>0</v>
      </c>
      <c r="BP70" s="84">
        <v>0</v>
      </c>
      <c r="BQ70" s="84">
        <v>0</v>
      </c>
      <c r="BR70" s="84">
        <v>0</v>
      </c>
      <c r="BS70" s="84">
        <v>0</v>
      </c>
      <c r="BT70" s="84">
        <v>0</v>
      </c>
      <c r="BU70" s="84">
        <v>0</v>
      </c>
      <c r="BV70" s="84">
        <v>0</v>
      </c>
      <c r="BW70" s="84">
        <v>0</v>
      </c>
      <c r="BX70" s="84">
        <v>0</v>
      </c>
      <c r="BY70" s="84">
        <v>0</v>
      </c>
      <c r="BZ70" s="87"/>
      <c r="CA70" s="84">
        <v>-2.8421709430404007E-14</v>
      </c>
    </row>
    <row r="71" spans="2:79" s="36" customFormat="1" ht="24.95" customHeight="1">
      <c r="B71" s="444"/>
      <c r="C71" s="452" t="s">
        <v>301</v>
      </c>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31"/>
      <c r="AN71" s="362"/>
      <c r="AO71" s="35"/>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35"/>
      <c r="CA71" s="78"/>
    </row>
    <row r="72" spans="2:79" s="36" customFormat="1" ht="17.100000000000001" customHeight="1">
      <c r="B72" s="445"/>
      <c r="C72" s="198" t="s">
        <v>298</v>
      </c>
      <c r="D72" s="320"/>
      <c r="E72" s="320">
        <v>18.350000000000001</v>
      </c>
      <c r="F72" s="320"/>
      <c r="G72" s="320"/>
      <c r="H72" s="320"/>
      <c r="I72" s="320">
        <v>1.4877089999999999</v>
      </c>
      <c r="J72" s="320">
        <v>188.73660599999999</v>
      </c>
      <c r="K72" s="320"/>
      <c r="L72" s="320">
        <v>468.047256</v>
      </c>
      <c r="M72" s="320"/>
      <c r="N72" s="320"/>
      <c r="O72" s="320">
        <v>7.1324930000000002</v>
      </c>
      <c r="P72" s="320">
        <v>423.32092799999998</v>
      </c>
      <c r="Q72" s="320">
        <v>159.185046</v>
      </c>
      <c r="R72" s="320"/>
      <c r="S72" s="320"/>
      <c r="T72" s="320"/>
      <c r="U72" s="320"/>
      <c r="V72" s="320"/>
      <c r="W72" s="320"/>
      <c r="X72" s="320"/>
      <c r="Y72" s="320"/>
      <c r="Z72" s="320">
        <v>18.030570999999998</v>
      </c>
      <c r="AA72" s="320"/>
      <c r="AB72" s="320"/>
      <c r="AC72" s="320"/>
      <c r="AD72" s="320"/>
      <c r="AE72" s="320"/>
      <c r="AF72" s="320"/>
      <c r="AG72" s="320"/>
      <c r="AH72" s="320"/>
      <c r="AI72" s="320"/>
      <c r="AJ72" s="320"/>
      <c r="AK72" s="320"/>
      <c r="AL72" s="320"/>
      <c r="AM72" s="331">
        <v>116.095112</v>
      </c>
      <c r="AN72" s="362"/>
      <c r="AO72" s="35"/>
      <c r="AP72" s="73">
        <v>0</v>
      </c>
      <c r="AQ72" s="73">
        <v>0</v>
      </c>
      <c r="AR72" s="73">
        <v>0</v>
      </c>
      <c r="AS72" s="73">
        <v>0</v>
      </c>
      <c r="AT72" s="73">
        <v>0</v>
      </c>
      <c r="AU72" s="73">
        <v>0</v>
      </c>
      <c r="AV72" s="73">
        <v>0</v>
      </c>
      <c r="AW72" s="73">
        <v>0</v>
      </c>
      <c r="AX72" s="73">
        <v>0</v>
      </c>
      <c r="AY72" s="73">
        <v>0</v>
      </c>
      <c r="AZ72" s="73">
        <v>0</v>
      </c>
      <c r="BA72" s="73">
        <v>0</v>
      </c>
      <c r="BB72" s="73">
        <v>0</v>
      </c>
      <c r="BC72" s="73">
        <v>0</v>
      </c>
      <c r="BD72" s="73">
        <v>0</v>
      </c>
      <c r="BE72" s="73">
        <v>0</v>
      </c>
      <c r="BF72" s="73">
        <v>0</v>
      </c>
      <c r="BG72" s="73">
        <v>0</v>
      </c>
      <c r="BH72" s="73">
        <v>0</v>
      </c>
      <c r="BI72" s="73">
        <v>0</v>
      </c>
      <c r="BJ72" s="73">
        <v>0</v>
      </c>
      <c r="BK72" s="73">
        <v>0</v>
      </c>
      <c r="BL72" s="73">
        <v>0</v>
      </c>
      <c r="BM72" s="73">
        <v>0</v>
      </c>
      <c r="BN72" s="73">
        <v>0</v>
      </c>
      <c r="BO72" s="73">
        <v>0</v>
      </c>
      <c r="BP72" s="73">
        <v>0</v>
      </c>
      <c r="BQ72" s="73">
        <v>0</v>
      </c>
      <c r="BR72" s="73">
        <v>0</v>
      </c>
      <c r="BS72" s="73">
        <v>0</v>
      </c>
      <c r="BT72" s="73">
        <v>0</v>
      </c>
      <c r="BU72" s="73">
        <v>0</v>
      </c>
      <c r="BV72" s="73">
        <v>0</v>
      </c>
      <c r="BW72" s="73">
        <v>0</v>
      </c>
      <c r="BX72" s="73">
        <v>0</v>
      </c>
      <c r="BY72" s="73">
        <v>0</v>
      </c>
      <c r="BZ72" s="35"/>
      <c r="CA72" s="72">
        <v>7.560899999987214E-2</v>
      </c>
    </row>
    <row r="73" spans="2:79" s="36" customFormat="1" ht="17.100000000000001" customHeight="1">
      <c r="B73" s="445"/>
      <c r="C73" s="198" t="s">
        <v>299</v>
      </c>
      <c r="D73" s="320"/>
      <c r="E73" s="320"/>
      <c r="F73" s="320"/>
      <c r="G73" s="320"/>
      <c r="H73" s="320"/>
      <c r="I73" s="320"/>
      <c r="J73" s="320">
        <v>1.433073</v>
      </c>
      <c r="K73" s="320"/>
      <c r="L73" s="320"/>
      <c r="M73" s="320"/>
      <c r="N73" s="320"/>
      <c r="O73" s="320"/>
      <c r="P73" s="320"/>
      <c r="Q73" s="320">
        <v>6.4707970000000001</v>
      </c>
      <c r="R73" s="320"/>
      <c r="S73" s="320"/>
      <c r="T73" s="320"/>
      <c r="U73" s="320"/>
      <c r="V73" s="320"/>
      <c r="W73" s="320"/>
      <c r="X73" s="320"/>
      <c r="Y73" s="320"/>
      <c r="Z73" s="320"/>
      <c r="AA73" s="320"/>
      <c r="AB73" s="320"/>
      <c r="AC73" s="320"/>
      <c r="AD73" s="320"/>
      <c r="AE73" s="320"/>
      <c r="AF73" s="320"/>
      <c r="AG73" s="320"/>
      <c r="AH73" s="320"/>
      <c r="AI73" s="320"/>
      <c r="AJ73" s="320"/>
      <c r="AK73" s="320"/>
      <c r="AL73" s="320"/>
      <c r="AM73" s="331">
        <v>2.6224959999999999</v>
      </c>
      <c r="AN73" s="362"/>
      <c r="AO73" s="35"/>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35"/>
      <c r="CA73" s="78">
        <v>-0.34167200000000086</v>
      </c>
    </row>
    <row r="74" spans="2:79" s="36" customFormat="1" ht="17.100000000000001" customHeight="1">
      <c r="B74" s="444"/>
      <c r="C74" s="198" t="s">
        <v>300</v>
      </c>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31"/>
      <c r="AN74" s="362"/>
      <c r="AO74" s="35"/>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35"/>
      <c r="CA74" s="78">
        <v>0</v>
      </c>
    </row>
    <row r="75" spans="2:79" s="40" customFormat="1" ht="30" customHeight="1">
      <c r="B75" s="450"/>
      <c r="C75" s="202" t="s">
        <v>359</v>
      </c>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4"/>
      <c r="AN75" s="361"/>
      <c r="AO75" s="39"/>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39"/>
      <c r="CA75" s="79"/>
    </row>
    <row r="76" spans="2:79" s="36" customFormat="1" ht="17.100000000000001" customHeight="1">
      <c r="B76" s="444"/>
      <c r="C76" s="183" t="s">
        <v>278</v>
      </c>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31"/>
      <c r="AN76" s="362"/>
      <c r="AP76" s="73">
        <v>0</v>
      </c>
      <c r="AQ76" s="73">
        <v>0</v>
      </c>
      <c r="AR76" s="73">
        <v>0</v>
      </c>
      <c r="AS76" s="73">
        <v>0</v>
      </c>
      <c r="AT76" s="73">
        <v>0</v>
      </c>
      <c r="AU76" s="73">
        <v>0</v>
      </c>
      <c r="AV76" s="73">
        <v>0</v>
      </c>
      <c r="AW76" s="73">
        <v>0</v>
      </c>
      <c r="AX76" s="73">
        <v>0</v>
      </c>
      <c r="AY76" s="73">
        <v>0</v>
      </c>
      <c r="AZ76" s="73">
        <v>0</v>
      </c>
      <c r="BA76" s="73">
        <v>0</v>
      </c>
      <c r="BB76" s="73">
        <v>0</v>
      </c>
      <c r="BC76" s="73">
        <v>0</v>
      </c>
      <c r="BD76" s="73">
        <v>0</v>
      </c>
      <c r="BE76" s="73">
        <v>0</v>
      </c>
      <c r="BF76" s="73">
        <v>0</v>
      </c>
      <c r="BG76" s="73">
        <v>0</v>
      </c>
      <c r="BH76" s="73">
        <v>0</v>
      </c>
      <c r="BI76" s="73">
        <v>0</v>
      </c>
      <c r="BJ76" s="73">
        <v>0</v>
      </c>
      <c r="BK76" s="73">
        <v>0</v>
      </c>
      <c r="BL76" s="73">
        <v>0</v>
      </c>
      <c r="BM76" s="73">
        <v>0</v>
      </c>
      <c r="BN76" s="73">
        <v>0</v>
      </c>
      <c r="BO76" s="73">
        <v>0</v>
      </c>
      <c r="BP76" s="73">
        <v>0</v>
      </c>
      <c r="BQ76" s="73">
        <v>0</v>
      </c>
      <c r="BR76" s="73">
        <v>0</v>
      </c>
      <c r="BS76" s="73">
        <v>0</v>
      </c>
      <c r="BT76" s="73">
        <v>0</v>
      </c>
      <c r="BU76" s="73">
        <v>0</v>
      </c>
      <c r="BV76" s="73">
        <v>0</v>
      </c>
      <c r="BW76" s="73">
        <v>0</v>
      </c>
      <c r="BX76" s="73">
        <v>0</v>
      </c>
      <c r="BY76" s="73">
        <v>0</v>
      </c>
      <c r="BZ76" s="35"/>
      <c r="CA76" s="73">
        <v>0</v>
      </c>
    </row>
    <row r="77" spans="2:79" s="36" customFormat="1" ht="17.100000000000001" customHeight="1">
      <c r="B77" s="445"/>
      <c r="C77" s="198" t="s">
        <v>279</v>
      </c>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31"/>
      <c r="AN77" s="362"/>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35"/>
      <c r="CA77" s="73">
        <v>0</v>
      </c>
    </row>
    <row r="78" spans="2:79" s="36" customFormat="1" ht="17.100000000000001" customHeight="1">
      <c r="B78" s="445"/>
      <c r="C78" s="198" t="s">
        <v>280</v>
      </c>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31"/>
      <c r="AN78" s="362"/>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35"/>
      <c r="CA78" s="73">
        <v>0</v>
      </c>
    </row>
    <row r="79" spans="2:79" s="36" customFormat="1" ht="30" customHeight="1">
      <c r="B79" s="444"/>
      <c r="C79" s="183" t="s">
        <v>283</v>
      </c>
      <c r="D79" s="320"/>
      <c r="E79" s="320"/>
      <c r="F79" s="320"/>
      <c r="G79" s="320"/>
      <c r="H79" s="320"/>
      <c r="I79" s="320"/>
      <c r="J79" s="320">
        <v>58.175068799999998</v>
      </c>
      <c r="K79" s="320"/>
      <c r="L79" s="320"/>
      <c r="M79" s="320"/>
      <c r="N79" s="320"/>
      <c r="O79" s="320"/>
      <c r="P79" s="320">
        <v>58.175068799999998</v>
      </c>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31"/>
      <c r="AN79" s="362"/>
      <c r="AP79" s="73">
        <v>0</v>
      </c>
      <c r="AQ79" s="73">
        <v>0</v>
      </c>
      <c r="AR79" s="73">
        <v>0</v>
      </c>
      <c r="AS79" s="73">
        <v>0</v>
      </c>
      <c r="AT79" s="73">
        <v>0</v>
      </c>
      <c r="AU79" s="73">
        <v>0</v>
      </c>
      <c r="AV79" s="73">
        <v>0</v>
      </c>
      <c r="AW79" s="73">
        <v>0</v>
      </c>
      <c r="AX79" s="73">
        <v>0</v>
      </c>
      <c r="AY79" s="73">
        <v>0</v>
      </c>
      <c r="AZ79" s="73">
        <v>0</v>
      </c>
      <c r="BA79" s="73">
        <v>0</v>
      </c>
      <c r="BB79" s="73">
        <v>0</v>
      </c>
      <c r="BC79" s="73">
        <v>0</v>
      </c>
      <c r="BD79" s="73">
        <v>0</v>
      </c>
      <c r="BE79" s="73">
        <v>0</v>
      </c>
      <c r="BF79" s="73">
        <v>0</v>
      </c>
      <c r="BG79" s="73">
        <v>0</v>
      </c>
      <c r="BH79" s="73">
        <v>0</v>
      </c>
      <c r="BI79" s="73">
        <v>0</v>
      </c>
      <c r="BJ79" s="73">
        <v>0</v>
      </c>
      <c r="BK79" s="73">
        <v>0</v>
      </c>
      <c r="BL79" s="73">
        <v>0</v>
      </c>
      <c r="BM79" s="73">
        <v>0</v>
      </c>
      <c r="BN79" s="73">
        <v>0</v>
      </c>
      <c r="BO79" s="73">
        <v>0</v>
      </c>
      <c r="BP79" s="73">
        <v>0</v>
      </c>
      <c r="BQ79" s="73">
        <v>0</v>
      </c>
      <c r="BR79" s="73">
        <v>0</v>
      </c>
      <c r="BS79" s="73">
        <v>0</v>
      </c>
      <c r="BT79" s="73">
        <v>0</v>
      </c>
      <c r="BU79" s="73">
        <v>0</v>
      </c>
      <c r="BV79" s="73">
        <v>0</v>
      </c>
      <c r="BW79" s="73">
        <v>0</v>
      </c>
      <c r="BX79" s="73">
        <v>0</v>
      </c>
      <c r="BY79" s="73">
        <v>0</v>
      </c>
      <c r="BZ79" s="35"/>
      <c r="CA79" s="73">
        <v>-4.0000000467443897E-7</v>
      </c>
    </row>
    <row r="80" spans="2:79" s="36" customFormat="1" ht="17.100000000000001" customHeight="1">
      <c r="B80" s="444"/>
      <c r="C80" s="198" t="s">
        <v>279</v>
      </c>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31"/>
      <c r="AN80" s="362"/>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35"/>
      <c r="CA80" s="73">
        <v>0</v>
      </c>
    </row>
    <row r="81" spans="2:79" s="36" customFormat="1" ht="17.100000000000001" customHeight="1">
      <c r="B81" s="444"/>
      <c r="C81" s="198" t="s">
        <v>280</v>
      </c>
      <c r="D81" s="320"/>
      <c r="E81" s="320"/>
      <c r="F81" s="320"/>
      <c r="G81" s="320"/>
      <c r="H81" s="320"/>
      <c r="I81" s="320"/>
      <c r="J81" s="320">
        <v>58.175068799999998</v>
      </c>
      <c r="K81" s="320"/>
      <c r="L81" s="320"/>
      <c r="M81" s="320"/>
      <c r="N81" s="320"/>
      <c r="O81" s="320"/>
      <c r="P81" s="320">
        <v>58.175068799999998</v>
      </c>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31"/>
      <c r="AN81" s="362"/>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35"/>
      <c r="CA81" s="73">
        <v>-4.0000000467443897E-7</v>
      </c>
    </row>
    <row r="82" spans="2:79" s="40" customFormat="1" ht="30" customHeight="1">
      <c r="B82" s="446"/>
      <c r="C82" s="447" t="s">
        <v>285</v>
      </c>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43"/>
      <c r="AN82" s="361"/>
      <c r="AP82" s="75">
        <v>0</v>
      </c>
      <c r="AQ82" s="75">
        <v>0</v>
      </c>
      <c r="AR82" s="75">
        <v>0</v>
      </c>
      <c r="AS82" s="75">
        <v>0</v>
      </c>
      <c r="AT82" s="75">
        <v>0</v>
      </c>
      <c r="AU82" s="75">
        <v>0</v>
      </c>
      <c r="AV82" s="75">
        <v>0</v>
      </c>
      <c r="AW82" s="75">
        <v>0</v>
      </c>
      <c r="AX82" s="75">
        <v>0</v>
      </c>
      <c r="AY82" s="75">
        <v>0</v>
      </c>
      <c r="AZ82" s="75">
        <v>0</v>
      </c>
      <c r="BA82" s="75">
        <v>0</v>
      </c>
      <c r="BB82" s="75">
        <v>0</v>
      </c>
      <c r="BC82" s="75">
        <v>0</v>
      </c>
      <c r="BD82" s="75">
        <v>0</v>
      </c>
      <c r="BE82" s="75">
        <v>0</v>
      </c>
      <c r="BF82" s="75">
        <v>0</v>
      </c>
      <c r="BG82" s="75">
        <v>0</v>
      </c>
      <c r="BH82" s="75">
        <v>0</v>
      </c>
      <c r="BI82" s="75">
        <v>0</v>
      </c>
      <c r="BJ82" s="75">
        <v>0</v>
      </c>
      <c r="BK82" s="75">
        <v>0</v>
      </c>
      <c r="BL82" s="75">
        <v>0</v>
      </c>
      <c r="BM82" s="75">
        <v>0</v>
      </c>
      <c r="BN82" s="75">
        <v>0</v>
      </c>
      <c r="BO82" s="75">
        <v>0</v>
      </c>
      <c r="BP82" s="75">
        <v>0</v>
      </c>
      <c r="BQ82" s="75">
        <v>0</v>
      </c>
      <c r="BR82" s="75">
        <v>0</v>
      </c>
      <c r="BS82" s="75">
        <v>0</v>
      </c>
      <c r="BT82" s="75">
        <v>0</v>
      </c>
      <c r="BU82" s="75">
        <v>0</v>
      </c>
      <c r="BV82" s="75">
        <v>0</v>
      </c>
      <c r="BW82" s="75">
        <v>0</v>
      </c>
      <c r="BX82" s="75">
        <v>0</v>
      </c>
      <c r="BY82" s="75">
        <v>0</v>
      </c>
      <c r="BZ82" s="39"/>
      <c r="CA82" s="75">
        <v>0</v>
      </c>
    </row>
    <row r="83" spans="2:79" s="36" customFormat="1" ht="17.100000000000001" customHeight="1">
      <c r="B83" s="445"/>
      <c r="C83" s="198" t="s">
        <v>286</v>
      </c>
      <c r="D83" s="320"/>
      <c r="E83" s="320"/>
      <c r="F83" s="320"/>
      <c r="G83" s="320"/>
      <c r="H83" s="320"/>
      <c r="I83" s="320"/>
      <c r="J83" s="320">
        <v>58.175068799999998</v>
      </c>
      <c r="K83" s="320"/>
      <c r="L83" s="320"/>
      <c r="M83" s="320"/>
      <c r="N83" s="320"/>
      <c r="O83" s="320"/>
      <c r="P83" s="320">
        <v>58.175068799999998</v>
      </c>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31"/>
      <c r="AN83" s="362"/>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35"/>
      <c r="CA83" s="75">
        <v>-4.0000000467443897E-7</v>
      </c>
    </row>
    <row r="84" spans="2:79" s="36" customFormat="1" ht="17.100000000000001" customHeight="1">
      <c r="B84" s="445"/>
      <c r="C84" s="198" t="s">
        <v>287</v>
      </c>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31"/>
      <c r="AN84" s="362"/>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35"/>
      <c r="CA84" s="75">
        <v>0</v>
      </c>
    </row>
    <row r="85" spans="2:79" s="36" customFormat="1" ht="17.100000000000001" customHeight="1">
      <c r="B85" s="445"/>
      <c r="C85" s="198" t="s">
        <v>288</v>
      </c>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31"/>
      <c r="AN85" s="362"/>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35"/>
      <c r="CA85" s="75">
        <v>0</v>
      </c>
    </row>
    <row r="86" spans="2:79" s="36" customFormat="1" ht="17.100000000000001" customHeight="1">
      <c r="B86" s="445"/>
      <c r="C86" s="451" t="s">
        <v>290</v>
      </c>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31"/>
      <c r="AN86" s="362"/>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35"/>
      <c r="CA86" s="75">
        <v>0</v>
      </c>
    </row>
    <row r="87" spans="2:79" s="36" customFormat="1" ht="16.5" customHeight="1">
      <c r="B87" s="445"/>
      <c r="C87" s="448" t="s">
        <v>289</v>
      </c>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31"/>
      <c r="AN87" s="362"/>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35"/>
      <c r="CA87" s="75">
        <v>0</v>
      </c>
    </row>
    <row r="88" spans="2:79" s="40" customFormat="1" ht="24.95" customHeight="1">
      <c r="B88" s="446"/>
      <c r="C88" s="195" t="s">
        <v>291</v>
      </c>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43"/>
      <c r="AN88" s="361"/>
      <c r="AP88" s="75">
        <v>0</v>
      </c>
      <c r="AQ88" s="75">
        <v>0</v>
      </c>
      <c r="AR88" s="75">
        <v>0</v>
      </c>
      <c r="AS88" s="75">
        <v>0</v>
      </c>
      <c r="AT88" s="75">
        <v>0</v>
      </c>
      <c r="AU88" s="75">
        <v>0</v>
      </c>
      <c r="AV88" s="75">
        <v>0</v>
      </c>
      <c r="AW88" s="75">
        <v>0</v>
      </c>
      <c r="AX88" s="75">
        <v>0</v>
      </c>
      <c r="AY88" s="75">
        <v>0</v>
      </c>
      <c r="AZ88" s="75">
        <v>0</v>
      </c>
      <c r="BA88" s="75">
        <v>0</v>
      </c>
      <c r="BB88" s="75">
        <v>0</v>
      </c>
      <c r="BC88" s="75">
        <v>0</v>
      </c>
      <c r="BD88" s="75">
        <v>0</v>
      </c>
      <c r="BE88" s="75">
        <v>0</v>
      </c>
      <c r="BF88" s="75">
        <v>0</v>
      </c>
      <c r="BG88" s="75">
        <v>0</v>
      </c>
      <c r="BH88" s="75">
        <v>0</v>
      </c>
      <c r="BI88" s="75">
        <v>0</v>
      </c>
      <c r="BJ88" s="75">
        <v>0</v>
      </c>
      <c r="BK88" s="75">
        <v>0</v>
      </c>
      <c r="BL88" s="75">
        <v>0</v>
      </c>
      <c r="BM88" s="75">
        <v>0</v>
      </c>
      <c r="BN88" s="75">
        <v>0</v>
      </c>
      <c r="BO88" s="75">
        <v>0</v>
      </c>
      <c r="BP88" s="75">
        <v>0</v>
      </c>
      <c r="BQ88" s="75">
        <v>0</v>
      </c>
      <c r="BR88" s="75">
        <v>0</v>
      </c>
      <c r="BS88" s="75">
        <v>0</v>
      </c>
      <c r="BT88" s="75">
        <v>0</v>
      </c>
      <c r="BU88" s="75">
        <v>0</v>
      </c>
      <c r="BV88" s="75">
        <v>0</v>
      </c>
      <c r="BW88" s="75">
        <v>0</v>
      </c>
      <c r="BX88" s="75">
        <v>0</v>
      </c>
      <c r="BY88" s="75">
        <v>0</v>
      </c>
      <c r="BZ88" s="39"/>
      <c r="CA88" s="75">
        <v>0</v>
      </c>
    </row>
    <row r="89" spans="2:79" s="88" customFormat="1" ht="17.100000000000001" customHeight="1">
      <c r="B89" s="316"/>
      <c r="C89" s="198" t="s">
        <v>279</v>
      </c>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42"/>
      <c r="AN89" s="363"/>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7"/>
      <c r="CA89" s="73">
        <v>0</v>
      </c>
    </row>
    <row r="90" spans="2:79" s="36" customFormat="1" ht="17.100000000000001" customHeight="1">
      <c r="B90" s="445"/>
      <c r="C90" s="198" t="s">
        <v>280</v>
      </c>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31"/>
      <c r="AN90" s="362"/>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35"/>
      <c r="CA90" s="73">
        <v>0</v>
      </c>
    </row>
    <row r="91" spans="2:79" s="40" customFormat="1" ht="30" customHeight="1">
      <c r="B91" s="449"/>
      <c r="C91" s="195" t="s">
        <v>292</v>
      </c>
      <c r="D91" s="325">
        <v>0</v>
      </c>
      <c r="E91" s="325">
        <v>0</v>
      </c>
      <c r="F91" s="325">
        <v>0</v>
      </c>
      <c r="G91" s="325">
        <v>0</v>
      </c>
      <c r="H91" s="325">
        <v>0</v>
      </c>
      <c r="I91" s="325">
        <v>0</v>
      </c>
      <c r="J91" s="325">
        <v>58.175068799999998</v>
      </c>
      <c r="K91" s="325">
        <v>0</v>
      </c>
      <c r="L91" s="325">
        <v>0</v>
      </c>
      <c r="M91" s="325">
        <v>0</v>
      </c>
      <c r="N91" s="325">
        <v>0</v>
      </c>
      <c r="O91" s="325">
        <v>0</v>
      </c>
      <c r="P91" s="325">
        <v>58.175068799999998</v>
      </c>
      <c r="Q91" s="325">
        <v>0</v>
      </c>
      <c r="R91" s="325">
        <v>0</v>
      </c>
      <c r="S91" s="325">
        <v>0</v>
      </c>
      <c r="T91" s="325">
        <v>0</v>
      </c>
      <c r="U91" s="325">
        <v>0</v>
      </c>
      <c r="V91" s="325">
        <v>0</v>
      </c>
      <c r="W91" s="325">
        <v>0</v>
      </c>
      <c r="X91" s="325">
        <v>0</v>
      </c>
      <c r="Y91" s="325">
        <v>0</v>
      </c>
      <c r="Z91" s="325">
        <v>0</v>
      </c>
      <c r="AA91" s="325">
        <v>0</v>
      </c>
      <c r="AB91" s="325">
        <v>0</v>
      </c>
      <c r="AC91" s="325">
        <v>0</v>
      </c>
      <c r="AD91" s="325">
        <v>0</v>
      </c>
      <c r="AE91" s="325">
        <v>0</v>
      </c>
      <c r="AF91" s="325">
        <v>0</v>
      </c>
      <c r="AG91" s="325">
        <v>0</v>
      </c>
      <c r="AH91" s="325">
        <v>0</v>
      </c>
      <c r="AI91" s="325">
        <v>0</v>
      </c>
      <c r="AJ91" s="325">
        <v>0</v>
      </c>
      <c r="AK91" s="325">
        <v>0</v>
      </c>
      <c r="AL91" s="325">
        <v>0</v>
      </c>
      <c r="AM91" s="323">
        <v>0</v>
      </c>
      <c r="AN91" s="361"/>
      <c r="AO91" s="39"/>
      <c r="AP91" s="75">
        <v>0</v>
      </c>
      <c r="AQ91" s="75">
        <v>0</v>
      </c>
      <c r="AR91" s="75">
        <v>0</v>
      </c>
      <c r="AS91" s="75">
        <v>0</v>
      </c>
      <c r="AT91" s="75">
        <v>0</v>
      </c>
      <c r="AU91" s="75">
        <v>0</v>
      </c>
      <c r="AV91" s="75">
        <v>0</v>
      </c>
      <c r="AW91" s="75">
        <v>0</v>
      </c>
      <c r="AX91" s="75">
        <v>0</v>
      </c>
      <c r="AY91" s="75">
        <v>0</v>
      </c>
      <c r="AZ91" s="75">
        <v>0</v>
      </c>
      <c r="BA91" s="75">
        <v>0</v>
      </c>
      <c r="BB91" s="75">
        <v>0</v>
      </c>
      <c r="BC91" s="75">
        <v>0</v>
      </c>
      <c r="BD91" s="75">
        <v>0</v>
      </c>
      <c r="BE91" s="75">
        <v>0</v>
      </c>
      <c r="BF91" s="75">
        <v>0</v>
      </c>
      <c r="BG91" s="75">
        <v>0</v>
      </c>
      <c r="BH91" s="75">
        <v>0</v>
      </c>
      <c r="BI91" s="75">
        <v>0</v>
      </c>
      <c r="BJ91" s="75">
        <v>0</v>
      </c>
      <c r="BK91" s="75">
        <v>0</v>
      </c>
      <c r="BL91" s="75">
        <v>0</v>
      </c>
      <c r="BM91" s="75">
        <v>0</v>
      </c>
      <c r="BN91" s="75">
        <v>0</v>
      </c>
      <c r="BO91" s="75">
        <v>0</v>
      </c>
      <c r="BP91" s="75">
        <v>0</v>
      </c>
      <c r="BQ91" s="75">
        <v>0</v>
      </c>
      <c r="BR91" s="75">
        <v>0</v>
      </c>
      <c r="BS91" s="75">
        <v>0</v>
      </c>
      <c r="BT91" s="75">
        <v>0</v>
      </c>
      <c r="BU91" s="75">
        <v>0</v>
      </c>
      <c r="BV91" s="75">
        <v>0</v>
      </c>
      <c r="BW91" s="75">
        <v>0</v>
      </c>
      <c r="BX91" s="75">
        <v>0</v>
      </c>
      <c r="BY91" s="75">
        <v>0</v>
      </c>
      <c r="BZ91" s="39"/>
      <c r="CA91" s="75">
        <v>-4.0000000467443897E-7</v>
      </c>
    </row>
    <row r="92" spans="2:79" s="88" customFormat="1" ht="17.100000000000001" customHeight="1">
      <c r="B92" s="316"/>
      <c r="C92" s="317" t="s">
        <v>281</v>
      </c>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42"/>
      <c r="AN92" s="363"/>
      <c r="AO92" s="87"/>
      <c r="AP92" s="84">
        <v>0</v>
      </c>
      <c r="AQ92" s="84">
        <v>0</v>
      </c>
      <c r="AR92" s="84">
        <v>0</v>
      </c>
      <c r="AS92" s="84">
        <v>0</v>
      </c>
      <c r="AT92" s="84">
        <v>0</v>
      </c>
      <c r="AU92" s="84">
        <v>0</v>
      </c>
      <c r="AV92" s="84">
        <v>0</v>
      </c>
      <c r="AW92" s="84">
        <v>0</v>
      </c>
      <c r="AX92" s="84">
        <v>0</v>
      </c>
      <c r="AY92" s="84">
        <v>0</v>
      </c>
      <c r="AZ92" s="84">
        <v>0</v>
      </c>
      <c r="BA92" s="84">
        <v>0</v>
      </c>
      <c r="BB92" s="84">
        <v>0</v>
      </c>
      <c r="BC92" s="84">
        <v>0</v>
      </c>
      <c r="BD92" s="84">
        <v>0</v>
      </c>
      <c r="BE92" s="84">
        <v>0</v>
      </c>
      <c r="BF92" s="84">
        <v>0</v>
      </c>
      <c r="BG92" s="84">
        <v>0</v>
      </c>
      <c r="BH92" s="84">
        <v>0</v>
      </c>
      <c r="BI92" s="84">
        <v>0</v>
      </c>
      <c r="BJ92" s="84">
        <v>0</v>
      </c>
      <c r="BK92" s="84">
        <v>0</v>
      </c>
      <c r="BL92" s="84">
        <v>0</v>
      </c>
      <c r="BM92" s="84">
        <v>0</v>
      </c>
      <c r="BN92" s="84">
        <v>0</v>
      </c>
      <c r="BO92" s="84">
        <v>0</v>
      </c>
      <c r="BP92" s="84">
        <v>0</v>
      </c>
      <c r="BQ92" s="84">
        <v>0</v>
      </c>
      <c r="BR92" s="84">
        <v>0</v>
      </c>
      <c r="BS92" s="84">
        <v>0</v>
      </c>
      <c r="BT92" s="84">
        <v>0</v>
      </c>
      <c r="BU92" s="84">
        <v>0</v>
      </c>
      <c r="BV92" s="84">
        <v>0</v>
      </c>
      <c r="BW92" s="84">
        <v>0</v>
      </c>
      <c r="BX92" s="84">
        <v>0</v>
      </c>
      <c r="BY92" s="84">
        <v>0</v>
      </c>
      <c r="BZ92" s="87"/>
      <c r="CA92" s="84">
        <v>0</v>
      </c>
    </row>
    <row r="93" spans="2:79" s="88" customFormat="1" ht="17.100000000000001" customHeight="1">
      <c r="B93" s="316"/>
      <c r="C93" s="319" t="s">
        <v>282</v>
      </c>
      <c r="D93" s="326"/>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42"/>
      <c r="AN93" s="363"/>
      <c r="AO93" s="87"/>
      <c r="AP93" s="84">
        <v>0</v>
      </c>
      <c r="AQ93" s="84">
        <v>0</v>
      </c>
      <c r="AR93" s="84">
        <v>0</v>
      </c>
      <c r="AS93" s="84">
        <v>0</v>
      </c>
      <c r="AT93" s="84">
        <v>0</v>
      </c>
      <c r="AU93" s="84">
        <v>0</v>
      </c>
      <c r="AV93" s="84">
        <v>0</v>
      </c>
      <c r="AW93" s="84">
        <v>0</v>
      </c>
      <c r="AX93" s="84">
        <v>0</v>
      </c>
      <c r="AY93" s="84">
        <v>0</v>
      </c>
      <c r="AZ93" s="84">
        <v>0</v>
      </c>
      <c r="BA93" s="84">
        <v>0</v>
      </c>
      <c r="BB93" s="84">
        <v>0</v>
      </c>
      <c r="BC93" s="84">
        <v>0</v>
      </c>
      <c r="BD93" s="84">
        <v>0</v>
      </c>
      <c r="BE93" s="84">
        <v>0</v>
      </c>
      <c r="BF93" s="84">
        <v>0</v>
      </c>
      <c r="BG93" s="84">
        <v>0</v>
      </c>
      <c r="BH93" s="84">
        <v>0</v>
      </c>
      <c r="BI93" s="84">
        <v>0</v>
      </c>
      <c r="BJ93" s="84">
        <v>0</v>
      </c>
      <c r="BK93" s="84">
        <v>0</v>
      </c>
      <c r="BL93" s="84">
        <v>0</v>
      </c>
      <c r="BM93" s="84">
        <v>0</v>
      </c>
      <c r="BN93" s="84">
        <v>0</v>
      </c>
      <c r="BO93" s="84">
        <v>0</v>
      </c>
      <c r="BP93" s="84">
        <v>0</v>
      </c>
      <c r="BQ93" s="84">
        <v>0</v>
      </c>
      <c r="BR93" s="84">
        <v>0</v>
      </c>
      <c r="BS93" s="84">
        <v>0</v>
      </c>
      <c r="BT93" s="84">
        <v>0</v>
      </c>
      <c r="BU93" s="84">
        <v>0</v>
      </c>
      <c r="BV93" s="84">
        <v>0</v>
      </c>
      <c r="BW93" s="84">
        <v>0</v>
      </c>
      <c r="BX93" s="84">
        <v>0</v>
      </c>
      <c r="BY93" s="84">
        <v>0</v>
      </c>
      <c r="BZ93" s="87"/>
      <c r="CA93" s="84">
        <v>0</v>
      </c>
    </row>
    <row r="94" spans="2:79" s="40" customFormat="1" ht="24.95" customHeight="1">
      <c r="B94" s="450"/>
      <c r="C94" s="202" t="s">
        <v>313</v>
      </c>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4"/>
      <c r="AN94" s="361"/>
      <c r="AO94" s="39"/>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39"/>
      <c r="CA94" s="79"/>
    </row>
    <row r="95" spans="2:79" s="40" customFormat="1" ht="30" customHeight="1">
      <c r="B95" s="450"/>
      <c r="C95" s="202" t="s">
        <v>295</v>
      </c>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4"/>
      <c r="AN95" s="361"/>
      <c r="AO95" s="39"/>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39"/>
      <c r="CA95" s="79"/>
    </row>
    <row r="96" spans="2:79" s="36" customFormat="1" ht="17.100000000000001" customHeight="1">
      <c r="B96" s="444"/>
      <c r="C96" s="183" t="s">
        <v>278</v>
      </c>
      <c r="D96" s="320"/>
      <c r="E96" s="320"/>
      <c r="F96" s="320"/>
      <c r="G96" s="320"/>
      <c r="H96" s="320"/>
      <c r="I96" s="320"/>
      <c r="J96" s="320">
        <v>9.2939999999999995E-2</v>
      </c>
      <c r="K96" s="320"/>
      <c r="L96" s="320">
        <v>4.6202670000000001</v>
      </c>
      <c r="M96" s="320"/>
      <c r="N96" s="320"/>
      <c r="O96" s="320"/>
      <c r="P96" s="320">
        <v>9.8899000000000001E-2</v>
      </c>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31"/>
      <c r="AN96" s="362"/>
      <c r="AP96" s="73">
        <v>0</v>
      </c>
      <c r="AQ96" s="73">
        <v>0</v>
      </c>
      <c r="AR96" s="73">
        <v>0</v>
      </c>
      <c r="AS96" s="73">
        <v>0</v>
      </c>
      <c r="AT96" s="73">
        <v>0</v>
      </c>
      <c r="AU96" s="73">
        <v>0</v>
      </c>
      <c r="AV96" s="73">
        <v>0</v>
      </c>
      <c r="AW96" s="73">
        <v>0</v>
      </c>
      <c r="AX96" s="73">
        <v>0</v>
      </c>
      <c r="AY96" s="73">
        <v>0</v>
      </c>
      <c r="AZ96" s="73">
        <v>0</v>
      </c>
      <c r="BA96" s="73">
        <v>0</v>
      </c>
      <c r="BB96" s="73">
        <v>0</v>
      </c>
      <c r="BC96" s="73">
        <v>0</v>
      </c>
      <c r="BD96" s="73">
        <v>0</v>
      </c>
      <c r="BE96" s="73">
        <v>0</v>
      </c>
      <c r="BF96" s="73">
        <v>0</v>
      </c>
      <c r="BG96" s="73">
        <v>0</v>
      </c>
      <c r="BH96" s="73">
        <v>0</v>
      </c>
      <c r="BI96" s="73">
        <v>0</v>
      </c>
      <c r="BJ96" s="73">
        <v>0</v>
      </c>
      <c r="BK96" s="73">
        <v>0</v>
      </c>
      <c r="BL96" s="73">
        <v>0</v>
      </c>
      <c r="BM96" s="73">
        <v>0</v>
      </c>
      <c r="BN96" s="73">
        <v>0</v>
      </c>
      <c r="BO96" s="73">
        <v>0</v>
      </c>
      <c r="BP96" s="73">
        <v>0</v>
      </c>
      <c r="BQ96" s="73">
        <v>0</v>
      </c>
      <c r="BR96" s="73">
        <v>0</v>
      </c>
      <c r="BS96" s="73">
        <v>0</v>
      </c>
      <c r="BT96" s="73">
        <v>0</v>
      </c>
      <c r="BU96" s="73">
        <v>0</v>
      </c>
      <c r="BV96" s="73">
        <v>0</v>
      </c>
      <c r="BW96" s="73">
        <v>0</v>
      </c>
      <c r="BX96" s="73">
        <v>0</v>
      </c>
      <c r="BY96" s="73">
        <v>0</v>
      </c>
      <c r="BZ96" s="35"/>
      <c r="CA96" s="73">
        <v>0.18587899999999988</v>
      </c>
    </row>
    <row r="97" spans="2:79" s="36" customFormat="1" ht="17.100000000000001" customHeight="1">
      <c r="B97" s="445"/>
      <c r="C97" s="198" t="s">
        <v>279</v>
      </c>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31"/>
      <c r="AN97" s="362"/>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35"/>
      <c r="CA97" s="73">
        <v>0</v>
      </c>
    </row>
    <row r="98" spans="2:79" s="36" customFormat="1" ht="17.100000000000001" customHeight="1">
      <c r="B98" s="445"/>
      <c r="C98" s="198" t="s">
        <v>280</v>
      </c>
      <c r="D98" s="320"/>
      <c r="E98" s="320"/>
      <c r="F98" s="320"/>
      <c r="G98" s="320"/>
      <c r="H98" s="320"/>
      <c r="I98" s="320"/>
      <c r="J98" s="320">
        <v>9.2939999999999995E-2</v>
      </c>
      <c r="K98" s="320"/>
      <c r="L98" s="320">
        <v>4.6202670000000001</v>
      </c>
      <c r="M98" s="320"/>
      <c r="N98" s="320"/>
      <c r="O98" s="320"/>
      <c r="P98" s="320">
        <v>9.8899000000000001E-2</v>
      </c>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31"/>
      <c r="AN98" s="362"/>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35"/>
      <c r="CA98" s="73">
        <v>0.18587899999999988</v>
      </c>
    </row>
    <row r="99" spans="2:79" s="36" customFormat="1" ht="30" customHeight="1">
      <c r="B99" s="444"/>
      <c r="C99" s="183" t="s">
        <v>283</v>
      </c>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31"/>
      <c r="AN99" s="362"/>
      <c r="AP99" s="73">
        <v>0</v>
      </c>
      <c r="AQ99" s="73">
        <v>0</v>
      </c>
      <c r="AR99" s="73">
        <v>0</v>
      </c>
      <c r="AS99" s="73">
        <v>0</v>
      </c>
      <c r="AT99" s="73">
        <v>0</v>
      </c>
      <c r="AU99" s="73">
        <v>0</v>
      </c>
      <c r="AV99" s="73">
        <v>0</v>
      </c>
      <c r="AW99" s="73">
        <v>0</v>
      </c>
      <c r="AX99" s="73">
        <v>0</v>
      </c>
      <c r="AY99" s="73">
        <v>0</v>
      </c>
      <c r="AZ99" s="73">
        <v>0</v>
      </c>
      <c r="BA99" s="73">
        <v>0</v>
      </c>
      <c r="BB99" s="73">
        <v>0</v>
      </c>
      <c r="BC99" s="73">
        <v>0</v>
      </c>
      <c r="BD99" s="73">
        <v>0</v>
      </c>
      <c r="BE99" s="73">
        <v>0</v>
      </c>
      <c r="BF99" s="73">
        <v>0</v>
      </c>
      <c r="BG99" s="73">
        <v>0</v>
      </c>
      <c r="BH99" s="73">
        <v>0</v>
      </c>
      <c r="BI99" s="73">
        <v>0</v>
      </c>
      <c r="BJ99" s="73">
        <v>0</v>
      </c>
      <c r="BK99" s="73">
        <v>0</v>
      </c>
      <c r="BL99" s="73">
        <v>0</v>
      </c>
      <c r="BM99" s="73">
        <v>0</v>
      </c>
      <c r="BN99" s="73">
        <v>0</v>
      </c>
      <c r="BO99" s="73">
        <v>0</v>
      </c>
      <c r="BP99" s="73">
        <v>0</v>
      </c>
      <c r="BQ99" s="73">
        <v>0</v>
      </c>
      <c r="BR99" s="73">
        <v>0</v>
      </c>
      <c r="BS99" s="73">
        <v>0</v>
      </c>
      <c r="BT99" s="73">
        <v>0</v>
      </c>
      <c r="BU99" s="73">
        <v>0</v>
      </c>
      <c r="BV99" s="73">
        <v>0</v>
      </c>
      <c r="BW99" s="73">
        <v>0</v>
      </c>
      <c r="BX99" s="73">
        <v>0</v>
      </c>
      <c r="BY99" s="73">
        <v>0</v>
      </c>
      <c r="BZ99" s="35"/>
      <c r="CA99" s="73">
        <v>0</v>
      </c>
    </row>
    <row r="100" spans="2:79" s="36" customFormat="1" ht="17.100000000000001" customHeight="1">
      <c r="B100" s="444"/>
      <c r="C100" s="198" t="s">
        <v>279</v>
      </c>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31"/>
      <c r="AN100" s="362"/>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35"/>
      <c r="CA100" s="73">
        <v>0</v>
      </c>
    </row>
    <row r="101" spans="2:79" s="36" customFormat="1" ht="17.100000000000001" customHeight="1">
      <c r="B101" s="444"/>
      <c r="C101" s="198" t="s">
        <v>280</v>
      </c>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31"/>
      <c r="AN101" s="362"/>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35"/>
      <c r="CA101" s="73">
        <v>0</v>
      </c>
    </row>
    <row r="102" spans="2:79" s="40" customFormat="1" ht="30" customHeight="1">
      <c r="B102" s="446"/>
      <c r="C102" s="447" t="s">
        <v>285</v>
      </c>
      <c r="D102" s="324"/>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4"/>
      <c r="AL102" s="324"/>
      <c r="AM102" s="343"/>
      <c r="AN102" s="361"/>
      <c r="AP102" s="75">
        <v>0</v>
      </c>
      <c r="AQ102" s="75">
        <v>0</v>
      </c>
      <c r="AR102" s="75">
        <v>0</v>
      </c>
      <c r="AS102" s="75">
        <v>0</v>
      </c>
      <c r="AT102" s="75">
        <v>0</v>
      </c>
      <c r="AU102" s="75">
        <v>0</v>
      </c>
      <c r="AV102" s="75">
        <v>0</v>
      </c>
      <c r="AW102" s="75">
        <v>0</v>
      </c>
      <c r="AX102" s="75">
        <v>0</v>
      </c>
      <c r="AY102" s="75">
        <v>0</v>
      </c>
      <c r="AZ102" s="75">
        <v>0</v>
      </c>
      <c r="BA102" s="75">
        <v>0</v>
      </c>
      <c r="BB102" s="75">
        <v>0</v>
      </c>
      <c r="BC102" s="75">
        <v>0</v>
      </c>
      <c r="BD102" s="75">
        <v>0</v>
      </c>
      <c r="BE102" s="75">
        <v>0</v>
      </c>
      <c r="BF102" s="75">
        <v>0</v>
      </c>
      <c r="BG102" s="75">
        <v>0</v>
      </c>
      <c r="BH102" s="75">
        <v>0</v>
      </c>
      <c r="BI102" s="75">
        <v>0</v>
      </c>
      <c r="BJ102" s="75">
        <v>0</v>
      </c>
      <c r="BK102" s="75">
        <v>0</v>
      </c>
      <c r="BL102" s="75">
        <v>0</v>
      </c>
      <c r="BM102" s="75">
        <v>0</v>
      </c>
      <c r="BN102" s="75">
        <v>0</v>
      </c>
      <c r="BO102" s="75">
        <v>0</v>
      </c>
      <c r="BP102" s="75">
        <v>0</v>
      </c>
      <c r="BQ102" s="75">
        <v>0</v>
      </c>
      <c r="BR102" s="75">
        <v>0</v>
      </c>
      <c r="BS102" s="75">
        <v>0</v>
      </c>
      <c r="BT102" s="75">
        <v>0</v>
      </c>
      <c r="BU102" s="75">
        <v>0</v>
      </c>
      <c r="BV102" s="75">
        <v>0</v>
      </c>
      <c r="BW102" s="75">
        <v>0</v>
      </c>
      <c r="BX102" s="75">
        <v>0</v>
      </c>
      <c r="BY102" s="75">
        <v>0</v>
      </c>
      <c r="BZ102" s="39"/>
      <c r="CA102" s="75">
        <v>0</v>
      </c>
    </row>
    <row r="103" spans="2:79" s="36" customFormat="1" ht="17.100000000000001" customHeight="1">
      <c r="B103" s="445"/>
      <c r="C103" s="198" t="s">
        <v>286</v>
      </c>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320"/>
      <c r="AL103" s="320"/>
      <c r="AM103" s="331"/>
      <c r="AN103" s="362"/>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35"/>
      <c r="CA103" s="75">
        <v>0</v>
      </c>
    </row>
    <row r="104" spans="2:79" s="36" customFormat="1" ht="17.100000000000001" customHeight="1">
      <c r="B104" s="445"/>
      <c r="C104" s="198" t="s">
        <v>287</v>
      </c>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31"/>
      <c r="AN104" s="362"/>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35"/>
      <c r="CA104" s="75">
        <v>0</v>
      </c>
    </row>
    <row r="105" spans="2:79" s="36" customFormat="1" ht="17.100000000000001" customHeight="1">
      <c r="B105" s="445"/>
      <c r="C105" s="198" t="s">
        <v>288</v>
      </c>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31"/>
      <c r="AN105" s="362"/>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35"/>
      <c r="CA105" s="75">
        <v>0</v>
      </c>
    </row>
    <row r="106" spans="2:79" s="36" customFormat="1" ht="17.100000000000001" customHeight="1">
      <c r="B106" s="445"/>
      <c r="C106" s="451" t="s">
        <v>290</v>
      </c>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31"/>
      <c r="AN106" s="362"/>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35"/>
      <c r="CA106" s="75">
        <v>0</v>
      </c>
    </row>
    <row r="107" spans="2:79" s="36" customFormat="1" ht="16.5" customHeight="1">
      <c r="B107" s="445"/>
      <c r="C107" s="448" t="s">
        <v>289</v>
      </c>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31"/>
      <c r="AN107" s="362"/>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35"/>
      <c r="CA107" s="75">
        <v>0</v>
      </c>
    </row>
    <row r="108" spans="2:79" s="40" customFormat="1" ht="24.95" customHeight="1">
      <c r="B108" s="446"/>
      <c r="C108" s="195" t="s">
        <v>291</v>
      </c>
      <c r="D108" s="324"/>
      <c r="E108" s="324"/>
      <c r="F108" s="324"/>
      <c r="G108" s="324"/>
      <c r="H108" s="324"/>
      <c r="I108" s="324"/>
      <c r="J108" s="324"/>
      <c r="K108" s="324"/>
      <c r="L108" s="324">
        <v>4.6818200000000001</v>
      </c>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43"/>
      <c r="AN108" s="361"/>
      <c r="AP108" s="75">
        <v>0</v>
      </c>
      <c r="AQ108" s="75">
        <v>0</v>
      </c>
      <c r="AR108" s="75">
        <v>0</v>
      </c>
      <c r="AS108" s="75">
        <v>0</v>
      </c>
      <c r="AT108" s="75">
        <v>0</v>
      </c>
      <c r="AU108" s="75">
        <v>0</v>
      </c>
      <c r="AV108" s="75">
        <v>0</v>
      </c>
      <c r="AW108" s="75">
        <v>0</v>
      </c>
      <c r="AX108" s="75">
        <v>0</v>
      </c>
      <c r="AY108" s="75">
        <v>0</v>
      </c>
      <c r="AZ108" s="75">
        <v>0</v>
      </c>
      <c r="BA108" s="75">
        <v>0</v>
      </c>
      <c r="BB108" s="75">
        <v>0</v>
      </c>
      <c r="BC108" s="75">
        <v>0</v>
      </c>
      <c r="BD108" s="75">
        <v>0</v>
      </c>
      <c r="BE108" s="75">
        <v>0</v>
      </c>
      <c r="BF108" s="75">
        <v>0</v>
      </c>
      <c r="BG108" s="75">
        <v>0</v>
      </c>
      <c r="BH108" s="75">
        <v>0</v>
      </c>
      <c r="BI108" s="75">
        <v>0</v>
      </c>
      <c r="BJ108" s="75">
        <v>0</v>
      </c>
      <c r="BK108" s="75">
        <v>0</v>
      </c>
      <c r="BL108" s="75">
        <v>0</v>
      </c>
      <c r="BM108" s="75">
        <v>0</v>
      </c>
      <c r="BN108" s="75">
        <v>0</v>
      </c>
      <c r="BO108" s="75">
        <v>0</v>
      </c>
      <c r="BP108" s="75">
        <v>0</v>
      </c>
      <c r="BQ108" s="75">
        <v>0</v>
      </c>
      <c r="BR108" s="75">
        <v>0</v>
      </c>
      <c r="BS108" s="75">
        <v>0</v>
      </c>
      <c r="BT108" s="75">
        <v>0</v>
      </c>
      <c r="BU108" s="75">
        <v>0</v>
      </c>
      <c r="BV108" s="75">
        <v>0</v>
      </c>
      <c r="BW108" s="75">
        <v>0</v>
      </c>
      <c r="BX108" s="75">
        <v>0</v>
      </c>
      <c r="BY108" s="75">
        <v>0</v>
      </c>
      <c r="BZ108" s="39"/>
      <c r="CA108" s="75">
        <v>0</v>
      </c>
    </row>
    <row r="109" spans="2:79" s="88" customFormat="1" ht="17.100000000000001" customHeight="1">
      <c r="B109" s="316"/>
      <c r="C109" s="198" t="s">
        <v>279</v>
      </c>
      <c r="D109" s="326"/>
      <c r="E109" s="326"/>
      <c r="F109" s="326"/>
      <c r="G109" s="326"/>
      <c r="H109" s="326"/>
      <c r="I109" s="326"/>
      <c r="J109" s="326"/>
      <c r="K109" s="326"/>
      <c r="L109" s="326">
        <v>4.6818200000000001</v>
      </c>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42"/>
      <c r="AN109" s="363"/>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7"/>
      <c r="CA109" s="73">
        <v>0</v>
      </c>
    </row>
    <row r="110" spans="2:79" s="36" customFormat="1" ht="17.100000000000001" customHeight="1">
      <c r="B110" s="445"/>
      <c r="C110" s="198" t="s">
        <v>280</v>
      </c>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31"/>
      <c r="AN110" s="362"/>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35"/>
      <c r="CA110" s="73">
        <v>0</v>
      </c>
    </row>
    <row r="111" spans="2:79" s="40" customFormat="1" ht="30" customHeight="1">
      <c r="B111" s="449"/>
      <c r="C111" s="195" t="s">
        <v>292</v>
      </c>
      <c r="D111" s="325">
        <v>0</v>
      </c>
      <c r="E111" s="325">
        <v>0</v>
      </c>
      <c r="F111" s="325">
        <v>0</v>
      </c>
      <c r="G111" s="325">
        <v>0</v>
      </c>
      <c r="H111" s="325">
        <v>0</v>
      </c>
      <c r="I111" s="325">
        <v>0</v>
      </c>
      <c r="J111" s="325">
        <v>9.2939999999999995E-2</v>
      </c>
      <c r="K111" s="325">
        <v>0</v>
      </c>
      <c r="L111" s="325">
        <v>9.3020870000000002</v>
      </c>
      <c r="M111" s="325">
        <v>0</v>
      </c>
      <c r="N111" s="325">
        <v>0</v>
      </c>
      <c r="O111" s="325">
        <v>0</v>
      </c>
      <c r="P111" s="325">
        <v>9.8899000000000001E-2</v>
      </c>
      <c r="Q111" s="325">
        <v>0</v>
      </c>
      <c r="R111" s="325">
        <v>0</v>
      </c>
      <c r="S111" s="325">
        <v>0</v>
      </c>
      <c r="T111" s="325">
        <v>0</v>
      </c>
      <c r="U111" s="325">
        <v>0</v>
      </c>
      <c r="V111" s="325">
        <v>0</v>
      </c>
      <c r="W111" s="325">
        <v>0</v>
      </c>
      <c r="X111" s="325">
        <v>0</v>
      </c>
      <c r="Y111" s="325">
        <v>0</v>
      </c>
      <c r="Z111" s="325">
        <v>0</v>
      </c>
      <c r="AA111" s="325">
        <v>0</v>
      </c>
      <c r="AB111" s="325">
        <v>0</v>
      </c>
      <c r="AC111" s="325">
        <v>0</v>
      </c>
      <c r="AD111" s="325">
        <v>0</v>
      </c>
      <c r="AE111" s="325">
        <v>0</v>
      </c>
      <c r="AF111" s="325">
        <v>0</v>
      </c>
      <c r="AG111" s="325">
        <v>0</v>
      </c>
      <c r="AH111" s="325">
        <v>0</v>
      </c>
      <c r="AI111" s="325">
        <v>0</v>
      </c>
      <c r="AJ111" s="325">
        <v>0</v>
      </c>
      <c r="AK111" s="325">
        <v>0</v>
      </c>
      <c r="AL111" s="325">
        <v>0</v>
      </c>
      <c r="AM111" s="323">
        <v>0</v>
      </c>
      <c r="AN111" s="361"/>
      <c r="AO111" s="39"/>
      <c r="AP111" s="75">
        <v>0</v>
      </c>
      <c r="AQ111" s="75">
        <v>0</v>
      </c>
      <c r="AR111" s="75">
        <v>0</v>
      </c>
      <c r="AS111" s="75">
        <v>0</v>
      </c>
      <c r="AT111" s="75">
        <v>0</v>
      </c>
      <c r="AU111" s="75">
        <v>0</v>
      </c>
      <c r="AV111" s="75">
        <v>0</v>
      </c>
      <c r="AW111" s="75">
        <v>0</v>
      </c>
      <c r="AX111" s="75">
        <v>0</v>
      </c>
      <c r="AY111" s="75">
        <v>0</v>
      </c>
      <c r="AZ111" s="75">
        <v>0</v>
      </c>
      <c r="BA111" s="75">
        <v>0</v>
      </c>
      <c r="BB111" s="75">
        <v>0</v>
      </c>
      <c r="BC111" s="75">
        <v>0</v>
      </c>
      <c r="BD111" s="75">
        <v>0</v>
      </c>
      <c r="BE111" s="75">
        <v>0</v>
      </c>
      <c r="BF111" s="75">
        <v>0</v>
      </c>
      <c r="BG111" s="75">
        <v>0</v>
      </c>
      <c r="BH111" s="75">
        <v>0</v>
      </c>
      <c r="BI111" s="75">
        <v>0</v>
      </c>
      <c r="BJ111" s="75">
        <v>0</v>
      </c>
      <c r="BK111" s="75">
        <v>0</v>
      </c>
      <c r="BL111" s="75">
        <v>0</v>
      </c>
      <c r="BM111" s="75">
        <v>0</v>
      </c>
      <c r="BN111" s="75">
        <v>0</v>
      </c>
      <c r="BO111" s="75">
        <v>0</v>
      </c>
      <c r="BP111" s="75">
        <v>0</v>
      </c>
      <c r="BQ111" s="75">
        <v>0</v>
      </c>
      <c r="BR111" s="75">
        <v>0</v>
      </c>
      <c r="BS111" s="75">
        <v>0</v>
      </c>
      <c r="BT111" s="75">
        <v>0</v>
      </c>
      <c r="BU111" s="75">
        <v>0</v>
      </c>
      <c r="BV111" s="75">
        <v>0</v>
      </c>
      <c r="BW111" s="75">
        <v>0</v>
      </c>
      <c r="BX111" s="75">
        <v>0</v>
      </c>
      <c r="BY111" s="75">
        <v>0</v>
      </c>
      <c r="BZ111" s="39"/>
      <c r="CA111" s="75">
        <v>0.18587899999999988</v>
      </c>
    </row>
    <row r="112" spans="2:79" s="88" customFormat="1" ht="17.100000000000001" customHeight="1">
      <c r="B112" s="316"/>
      <c r="C112" s="317" t="s">
        <v>281</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42"/>
      <c r="AN112" s="363"/>
      <c r="AO112" s="87"/>
      <c r="AP112" s="84">
        <v>0</v>
      </c>
      <c r="AQ112" s="84">
        <v>0</v>
      </c>
      <c r="AR112" s="84">
        <v>0</v>
      </c>
      <c r="AS112" s="84">
        <v>0</v>
      </c>
      <c r="AT112" s="84">
        <v>0</v>
      </c>
      <c r="AU112" s="84">
        <v>0</v>
      </c>
      <c r="AV112" s="84">
        <v>0</v>
      </c>
      <c r="AW112" s="84">
        <v>0</v>
      </c>
      <c r="AX112" s="84">
        <v>0</v>
      </c>
      <c r="AY112" s="84">
        <v>0</v>
      </c>
      <c r="AZ112" s="84">
        <v>0</v>
      </c>
      <c r="BA112" s="84">
        <v>0</v>
      </c>
      <c r="BB112" s="84">
        <v>0</v>
      </c>
      <c r="BC112" s="84">
        <v>0</v>
      </c>
      <c r="BD112" s="84">
        <v>0</v>
      </c>
      <c r="BE112" s="84">
        <v>0</v>
      </c>
      <c r="BF112" s="84">
        <v>0</v>
      </c>
      <c r="BG112" s="84">
        <v>0</v>
      </c>
      <c r="BH112" s="84">
        <v>0</v>
      </c>
      <c r="BI112" s="84">
        <v>0</v>
      </c>
      <c r="BJ112" s="84">
        <v>0</v>
      </c>
      <c r="BK112" s="84">
        <v>0</v>
      </c>
      <c r="BL112" s="84">
        <v>0</v>
      </c>
      <c r="BM112" s="84">
        <v>0</v>
      </c>
      <c r="BN112" s="84">
        <v>0</v>
      </c>
      <c r="BO112" s="84">
        <v>0</v>
      </c>
      <c r="BP112" s="84">
        <v>0</v>
      </c>
      <c r="BQ112" s="84">
        <v>0</v>
      </c>
      <c r="BR112" s="84">
        <v>0</v>
      </c>
      <c r="BS112" s="84">
        <v>0</v>
      </c>
      <c r="BT112" s="84">
        <v>0</v>
      </c>
      <c r="BU112" s="84">
        <v>0</v>
      </c>
      <c r="BV112" s="84">
        <v>0</v>
      </c>
      <c r="BW112" s="84">
        <v>0</v>
      </c>
      <c r="BX112" s="84">
        <v>0</v>
      </c>
      <c r="BY112" s="84">
        <v>0</v>
      </c>
      <c r="BZ112" s="87"/>
      <c r="CA112" s="84">
        <v>0</v>
      </c>
    </row>
    <row r="113" spans="2:79" s="88" customFormat="1" ht="17.100000000000001" customHeight="1">
      <c r="B113" s="316"/>
      <c r="C113" s="319" t="s">
        <v>282</v>
      </c>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42"/>
      <c r="AN113" s="363"/>
      <c r="AO113" s="87"/>
      <c r="AP113" s="84">
        <v>0</v>
      </c>
      <c r="AQ113" s="84">
        <v>0</v>
      </c>
      <c r="AR113" s="84">
        <v>0</v>
      </c>
      <c r="AS113" s="84">
        <v>0</v>
      </c>
      <c r="AT113" s="84">
        <v>0</v>
      </c>
      <c r="AU113" s="84">
        <v>0</v>
      </c>
      <c r="AV113" s="84">
        <v>0</v>
      </c>
      <c r="AW113" s="84">
        <v>0</v>
      </c>
      <c r="AX113" s="84">
        <v>0</v>
      </c>
      <c r="AY113" s="84">
        <v>0</v>
      </c>
      <c r="AZ113" s="84">
        <v>0</v>
      </c>
      <c r="BA113" s="84">
        <v>0</v>
      </c>
      <c r="BB113" s="84">
        <v>0</v>
      </c>
      <c r="BC113" s="84">
        <v>0</v>
      </c>
      <c r="BD113" s="84">
        <v>0</v>
      </c>
      <c r="BE113" s="84">
        <v>0</v>
      </c>
      <c r="BF113" s="84">
        <v>0</v>
      </c>
      <c r="BG113" s="84">
        <v>0</v>
      </c>
      <c r="BH113" s="84">
        <v>0</v>
      </c>
      <c r="BI113" s="84">
        <v>0</v>
      </c>
      <c r="BJ113" s="84">
        <v>0</v>
      </c>
      <c r="BK113" s="84">
        <v>0</v>
      </c>
      <c r="BL113" s="84">
        <v>0</v>
      </c>
      <c r="BM113" s="84">
        <v>0</v>
      </c>
      <c r="BN113" s="84">
        <v>0</v>
      </c>
      <c r="BO113" s="84">
        <v>0</v>
      </c>
      <c r="BP113" s="84">
        <v>0</v>
      </c>
      <c r="BQ113" s="84">
        <v>0</v>
      </c>
      <c r="BR113" s="84">
        <v>0</v>
      </c>
      <c r="BS113" s="84">
        <v>0</v>
      </c>
      <c r="BT113" s="84">
        <v>0</v>
      </c>
      <c r="BU113" s="84">
        <v>0</v>
      </c>
      <c r="BV113" s="84">
        <v>0</v>
      </c>
      <c r="BW113" s="84">
        <v>0</v>
      </c>
      <c r="BX113" s="84">
        <v>0</v>
      </c>
      <c r="BY113" s="84">
        <v>0</v>
      </c>
      <c r="BZ113" s="87"/>
      <c r="CA113" s="84">
        <v>0</v>
      </c>
    </row>
    <row r="114" spans="2:79" s="40" customFormat="1" ht="30" customHeight="1">
      <c r="B114" s="450"/>
      <c r="C114" s="202" t="s">
        <v>294</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4"/>
      <c r="AN114" s="361"/>
      <c r="AO114" s="39"/>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39"/>
      <c r="CA114" s="79"/>
    </row>
    <row r="115" spans="2:79" s="36" customFormat="1" ht="17.100000000000001" customHeight="1">
      <c r="B115" s="444"/>
      <c r="C115" s="183" t="s">
        <v>278</v>
      </c>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31"/>
      <c r="AN115" s="362"/>
      <c r="AP115" s="73">
        <v>0</v>
      </c>
      <c r="AQ115" s="73">
        <v>0</v>
      </c>
      <c r="AR115" s="73">
        <v>0</v>
      </c>
      <c r="AS115" s="73">
        <v>0</v>
      </c>
      <c r="AT115" s="73">
        <v>0</v>
      </c>
      <c r="AU115" s="73">
        <v>0</v>
      </c>
      <c r="AV115" s="73">
        <v>0</v>
      </c>
      <c r="AW115" s="73">
        <v>0</v>
      </c>
      <c r="AX115" s="73">
        <v>0</v>
      </c>
      <c r="AY115" s="73">
        <v>0</v>
      </c>
      <c r="AZ115" s="73">
        <v>0</v>
      </c>
      <c r="BA115" s="73">
        <v>0</v>
      </c>
      <c r="BB115" s="73">
        <v>0</v>
      </c>
      <c r="BC115" s="73">
        <v>0</v>
      </c>
      <c r="BD115" s="73">
        <v>0</v>
      </c>
      <c r="BE115" s="73">
        <v>0</v>
      </c>
      <c r="BF115" s="73">
        <v>0</v>
      </c>
      <c r="BG115" s="73">
        <v>0</v>
      </c>
      <c r="BH115" s="73">
        <v>0</v>
      </c>
      <c r="BI115" s="73">
        <v>0</v>
      </c>
      <c r="BJ115" s="73">
        <v>0</v>
      </c>
      <c r="BK115" s="73">
        <v>0</v>
      </c>
      <c r="BL115" s="73">
        <v>0</v>
      </c>
      <c r="BM115" s="73">
        <v>0</v>
      </c>
      <c r="BN115" s="73">
        <v>0</v>
      </c>
      <c r="BO115" s="73">
        <v>0</v>
      </c>
      <c r="BP115" s="73">
        <v>0</v>
      </c>
      <c r="BQ115" s="73">
        <v>0</v>
      </c>
      <c r="BR115" s="73">
        <v>0</v>
      </c>
      <c r="BS115" s="73">
        <v>0</v>
      </c>
      <c r="BT115" s="73">
        <v>0</v>
      </c>
      <c r="BU115" s="73">
        <v>0</v>
      </c>
      <c r="BV115" s="73">
        <v>0</v>
      </c>
      <c r="BW115" s="73">
        <v>0</v>
      </c>
      <c r="BX115" s="73">
        <v>0</v>
      </c>
      <c r="BY115" s="73">
        <v>0</v>
      </c>
      <c r="BZ115" s="35"/>
      <c r="CA115" s="73">
        <v>0</v>
      </c>
    </row>
    <row r="116" spans="2:79" s="36" customFormat="1" ht="17.100000000000001" customHeight="1">
      <c r="B116" s="445"/>
      <c r="C116" s="198" t="s">
        <v>279</v>
      </c>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31"/>
      <c r="AN116" s="362"/>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35"/>
      <c r="CA116" s="73">
        <v>0</v>
      </c>
    </row>
    <row r="117" spans="2:79" s="36" customFormat="1" ht="17.100000000000001" customHeight="1">
      <c r="B117" s="445"/>
      <c r="C117" s="198" t="s">
        <v>280</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31"/>
      <c r="AN117" s="362"/>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35"/>
      <c r="CA117" s="73">
        <v>0</v>
      </c>
    </row>
    <row r="118" spans="2:79" s="36" customFormat="1" ht="30" customHeight="1">
      <c r="B118" s="444"/>
      <c r="C118" s="183" t="s">
        <v>283</v>
      </c>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31"/>
      <c r="AN118" s="362"/>
      <c r="AP118" s="73">
        <v>0</v>
      </c>
      <c r="AQ118" s="73">
        <v>0</v>
      </c>
      <c r="AR118" s="73">
        <v>0</v>
      </c>
      <c r="AS118" s="73">
        <v>0</v>
      </c>
      <c r="AT118" s="73">
        <v>0</v>
      </c>
      <c r="AU118" s="73">
        <v>0</v>
      </c>
      <c r="AV118" s="73">
        <v>0</v>
      </c>
      <c r="AW118" s="73">
        <v>0</v>
      </c>
      <c r="AX118" s="73">
        <v>0</v>
      </c>
      <c r="AY118" s="73">
        <v>0</v>
      </c>
      <c r="AZ118" s="73">
        <v>0</v>
      </c>
      <c r="BA118" s="73">
        <v>0</v>
      </c>
      <c r="BB118" s="73">
        <v>0</v>
      </c>
      <c r="BC118" s="73">
        <v>0</v>
      </c>
      <c r="BD118" s="73">
        <v>0</v>
      </c>
      <c r="BE118" s="73">
        <v>0</v>
      </c>
      <c r="BF118" s="73">
        <v>0</v>
      </c>
      <c r="BG118" s="73">
        <v>0</v>
      </c>
      <c r="BH118" s="73">
        <v>0</v>
      </c>
      <c r="BI118" s="73">
        <v>0</v>
      </c>
      <c r="BJ118" s="73">
        <v>0</v>
      </c>
      <c r="BK118" s="73">
        <v>0</v>
      </c>
      <c r="BL118" s="73">
        <v>0</v>
      </c>
      <c r="BM118" s="73">
        <v>0</v>
      </c>
      <c r="BN118" s="73">
        <v>0</v>
      </c>
      <c r="BO118" s="73">
        <v>0</v>
      </c>
      <c r="BP118" s="73">
        <v>0</v>
      </c>
      <c r="BQ118" s="73">
        <v>0</v>
      </c>
      <c r="BR118" s="73">
        <v>0</v>
      </c>
      <c r="BS118" s="73">
        <v>0</v>
      </c>
      <c r="BT118" s="73">
        <v>0</v>
      </c>
      <c r="BU118" s="73">
        <v>0</v>
      </c>
      <c r="BV118" s="73">
        <v>0</v>
      </c>
      <c r="BW118" s="73">
        <v>0</v>
      </c>
      <c r="BX118" s="73">
        <v>0</v>
      </c>
      <c r="BY118" s="73">
        <v>0</v>
      </c>
      <c r="BZ118" s="35"/>
      <c r="CA118" s="73">
        <v>0</v>
      </c>
    </row>
    <row r="119" spans="2:79" s="36" customFormat="1" ht="17.100000000000001" customHeight="1">
      <c r="B119" s="444"/>
      <c r="C119" s="198" t="s">
        <v>279</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31"/>
      <c r="AN119" s="362"/>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35"/>
      <c r="CA119" s="73">
        <v>0</v>
      </c>
    </row>
    <row r="120" spans="2:79" s="36" customFormat="1" ht="17.100000000000001" customHeight="1">
      <c r="B120" s="444"/>
      <c r="C120" s="198" t="s">
        <v>280</v>
      </c>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31"/>
      <c r="AN120" s="362"/>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35"/>
      <c r="CA120" s="73">
        <v>0</v>
      </c>
    </row>
    <row r="121" spans="2:79" s="40" customFormat="1" ht="30" customHeight="1">
      <c r="B121" s="446"/>
      <c r="C121" s="447" t="s">
        <v>285</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324"/>
      <c r="AE121" s="324"/>
      <c r="AF121" s="324"/>
      <c r="AG121" s="324"/>
      <c r="AH121" s="324"/>
      <c r="AI121" s="324"/>
      <c r="AJ121" s="324"/>
      <c r="AK121" s="324"/>
      <c r="AL121" s="324"/>
      <c r="AM121" s="343"/>
      <c r="AN121" s="361"/>
      <c r="AP121" s="75">
        <v>0</v>
      </c>
      <c r="AQ121" s="75">
        <v>0</v>
      </c>
      <c r="AR121" s="75">
        <v>0</v>
      </c>
      <c r="AS121" s="75">
        <v>0</v>
      </c>
      <c r="AT121" s="75">
        <v>0</v>
      </c>
      <c r="AU121" s="75">
        <v>0</v>
      </c>
      <c r="AV121" s="75">
        <v>0</v>
      </c>
      <c r="AW121" s="75">
        <v>0</v>
      </c>
      <c r="AX121" s="75">
        <v>0</v>
      </c>
      <c r="AY121" s="75">
        <v>0</v>
      </c>
      <c r="AZ121" s="75">
        <v>0</v>
      </c>
      <c r="BA121" s="75">
        <v>0</v>
      </c>
      <c r="BB121" s="75">
        <v>0</v>
      </c>
      <c r="BC121" s="75">
        <v>0</v>
      </c>
      <c r="BD121" s="75">
        <v>0</v>
      </c>
      <c r="BE121" s="75">
        <v>0</v>
      </c>
      <c r="BF121" s="75">
        <v>0</v>
      </c>
      <c r="BG121" s="75">
        <v>0</v>
      </c>
      <c r="BH121" s="75">
        <v>0</v>
      </c>
      <c r="BI121" s="75">
        <v>0</v>
      </c>
      <c r="BJ121" s="75">
        <v>0</v>
      </c>
      <c r="BK121" s="75">
        <v>0</v>
      </c>
      <c r="BL121" s="75">
        <v>0</v>
      </c>
      <c r="BM121" s="75">
        <v>0</v>
      </c>
      <c r="BN121" s="75">
        <v>0</v>
      </c>
      <c r="BO121" s="75">
        <v>0</v>
      </c>
      <c r="BP121" s="75">
        <v>0</v>
      </c>
      <c r="BQ121" s="75">
        <v>0</v>
      </c>
      <c r="BR121" s="75">
        <v>0</v>
      </c>
      <c r="BS121" s="75">
        <v>0</v>
      </c>
      <c r="BT121" s="75">
        <v>0</v>
      </c>
      <c r="BU121" s="75">
        <v>0</v>
      </c>
      <c r="BV121" s="75">
        <v>0</v>
      </c>
      <c r="BW121" s="75">
        <v>0</v>
      </c>
      <c r="BX121" s="75">
        <v>0</v>
      </c>
      <c r="BY121" s="75">
        <v>0</v>
      </c>
      <c r="BZ121" s="39"/>
      <c r="CA121" s="75">
        <v>0</v>
      </c>
    </row>
    <row r="122" spans="2:79" s="36" customFormat="1" ht="17.100000000000001" customHeight="1">
      <c r="B122" s="445"/>
      <c r="C122" s="198" t="s">
        <v>286</v>
      </c>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c r="AL122" s="320"/>
      <c r="AM122" s="331"/>
      <c r="AN122" s="362"/>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35"/>
      <c r="CA122" s="75">
        <v>0</v>
      </c>
    </row>
    <row r="123" spans="2:79" s="36" customFormat="1" ht="17.100000000000001" customHeight="1">
      <c r="B123" s="445"/>
      <c r="C123" s="198" t="s">
        <v>287</v>
      </c>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0"/>
      <c r="AL123" s="320"/>
      <c r="AM123" s="331"/>
      <c r="AN123" s="362"/>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35"/>
      <c r="CA123" s="75">
        <v>0</v>
      </c>
    </row>
    <row r="124" spans="2:79" s="36" customFormat="1" ht="17.100000000000001" customHeight="1">
      <c r="B124" s="445"/>
      <c r="C124" s="198" t="s">
        <v>288</v>
      </c>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320"/>
      <c r="AH124" s="320"/>
      <c r="AI124" s="320"/>
      <c r="AJ124" s="320"/>
      <c r="AK124" s="320"/>
      <c r="AL124" s="320"/>
      <c r="AM124" s="331"/>
      <c r="AN124" s="362"/>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35"/>
      <c r="CA124" s="75">
        <v>0</v>
      </c>
    </row>
    <row r="125" spans="2:79" s="36" customFormat="1" ht="17.100000000000001" customHeight="1">
      <c r="B125" s="445"/>
      <c r="C125" s="451" t="s">
        <v>290</v>
      </c>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31"/>
      <c r="AN125" s="362"/>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35"/>
      <c r="CA125" s="75">
        <v>0</v>
      </c>
    </row>
    <row r="126" spans="2:79" s="36" customFormat="1" ht="16.5" customHeight="1">
      <c r="B126" s="445"/>
      <c r="C126" s="448" t="s">
        <v>289</v>
      </c>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31"/>
      <c r="AN126" s="362"/>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35"/>
      <c r="CA126" s="75">
        <v>0</v>
      </c>
    </row>
    <row r="127" spans="2:79" s="40" customFormat="1" ht="24.95" customHeight="1">
      <c r="B127" s="446"/>
      <c r="C127" s="195" t="s">
        <v>291</v>
      </c>
      <c r="D127" s="324"/>
      <c r="E127" s="324"/>
      <c r="F127" s="324"/>
      <c r="G127" s="324"/>
      <c r="H127" s="324"/>
      <c r="I127" s="324"/>
      <c r="J127" s="324">
        <v>9.2939999999999995E-2</v>
      </c>
      <c r="K127" s="324"/>
      <c r="L127" s="324">
        <v>1.0612250000000001</v>
      </c>
      <c r="M127" s="324"/>
      <c r="N127" s="324"/>
      <c r="O127" s="324"/>
      <c r="P127" s="324">
        <v>9.8899000000000001E-2</v>
      </c>
      <c r="Q127" s="324"/>
      <c r="R127" s="324"/>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43"/>
      <c r="AN127" s="361"/>
      <c r="AP127" s="75">
        <v>0</v>
      </c>
      <c r="AQ127" s="75">
        <v>0</v>
      </c>
      <c r="AR127" s="75">
        <v>0</v>
      </c>
      <c r="AS127" s="75">
        <v>0</v>
      </c>
      <c r="AT127" s="75">
        <v>0</v>
      </c>
      <c r="AU127" s="75">
        <v>0</v>
      </c>
      <c r="AV127" s="75">
        <v>0</v>
      </c>
      <c r="AW127" s="75">
        <v>0</v>
      </c>
      <c r="AX127" s="75">
        <v>0</v>
      </c>
      <c r="AY127" s="75">
        <v>0</v>
      </c>
      <c r="AZ127" s="75">
        <v>0</v>
      </c>
      <c r="BA127" s="75">
        <v>0</v>
      </c>
      <c r="BB127" s="75">
        <v>0</v>
      </c>
      <c r="BC127" s="75">
        <v>0</v>
      </c>
      <c r="BD127" s="75">
        <v>0</v>
      </c>
      <c r="BE127" s="75">
        <v>0</v>
      </c>
      <c r="BF127" s="75">
        <v>0</v>
      </c>
      <c r="BG127" s="75">
        <v>0</v>
      </c>
      <c r="BH127" s="75">
        <v>0</v>
      </c>
      <c r="BI127" s="75">
        <v>0</v>
      </c>
      <c r="BJ127" s="75">
        <v>0</v>
      </c>
      <c r="BK127" s="75">
        <v>0</v>
      </c>
      <c r="BL127" s="75">
        <v>0</v>
      </c>
      <c r="BM127" s="75">
        <v>0</v>
      </c>
      <c r="BN127" s="75">
        <v>0</v>
      </c>
      <c r="BO127" s="75">
        <v>0</v>
      </c>
      <c r="BP127" s="75">
        <v>0</v>
      </c>
      <c r="BQ127" s="75">
        <v>0</v>
      </c>
      <c r="BR127" s="75">
        <v>0</v>
      </c>
      <c r="BS127" s="75">
        <v>0</v>
      </c>
      <c r="BT127" s="75">
        <v>0</v>
      </c>
      <c r="BU127" s="75">
        <v>0</v>
      </c>
      <c r="BV127" s="75">
        <v>0</v>
      </c>
      <c r="BW127" s="75">
        <v>0</v>
      </c>
      <c r="BX127" s="75">
        <v>0</v>
      </c>
      <c r="BY127" s="75">
        <v>0</v>
      </c>
      <c r="BZ127" s="39"/>
      <c r="CA127" s="75">
        <v>0.1858790000000001</v>
      </c>
    </row>
    <row r="128" spans="2:79" s="88" customFormat="1" ht="17.100000000000001" customHeight="1">
      <c r="B128" s="316"/>
      <c r="C128" s="198" t="s">
        <v>279</v>
      </c>
      <c r="D128" s="326"/>
      <c r="E128" s="326"/>
      <c r="F128" s="326"/>
      <c r="G128" s="326"/>
      <c r="H128" s="326"/>
      <c r="I128" s="326"/>
      <c r="J128" s="326">
        <v>9.2939999999999995E-2</v>
      </c>
      <c r="K128" s="326"/>
      <c r="L128" s="326">
        <v>1.0612250000000001</v>
      </c>
      <c r="M128" s="326"/>
      <c r="N128" s="326"/>
      <c r="O128" s="326"/>
      <c r="P128" s="326">
        <v>9.8899000000000001E-2</v>
      </c>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42"/>
      <c r="AN128" s="363"/>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7"/>
      <c r="CA128" s="73">
        <v>0.1858790000000001</v>
      </c>
    </row>
    <row r="129" spans="2:79" s="36" customFormat="1" ht="17.100000000000001" customHeight="1">
      <c r="B129" s="445"/>
      <c r="C129" s="198" t="s">
        <v>280</v>
      </c>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31"/>
      <c r="AN129" s="362"/>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35"/>
      <c r="CA129" s="73">
        <v>0</v>
      </c>
    </row>
    <row r="130" spans="2:79" s="40" customFormat="1" ht="30" customHeight="1">
      <c r="B130" s="449"/>
      <c r="C130" s="195" t="s">
        <v>292</v>
      </c>
      <c r="D130" s="325">
        <v>0</v>
      </c>
      <c r="E130" s="325">
        <v>0</v>
      </c>
      <c r="F130" s="325">
        <v>0</v>
      </c>
      <c r="G130" s="325">
        <v>0</v>
      </c>
      <c r="H130" s="325">
        <v>0</v>
      </c>
      <c r="I130" s="325">
        <v>0</v>
      </c>
      <c r="J130" s="325">
        <v>9.2939999999999995E-2</v>
      </c>
      <c r="K130" s="325">
        <v>0</v>
      </c>
      <c r="L130" s="325">
        <v>1.0612250000000001</v>
      </c>
      <c r="M130" s="325">
        <v>0</v>
      </c>
      <c r="N130" s="325">
        <v>0</v>
      </c>
      <c r="O130" s="325">
        <v>0</v>
      </c>
      <c r="P130" s="325">
        <v>9.8899000000000001E-2</v>
      </c>
      <c r="Q130" s="325">
        <v>0</v>
      </c>
      <c r="R130" s="325">
        <v>0</v>
      </c>
      <c r="S130" s="325">
        <v>0</v>
      </c>
      <c r="T130" s="325">
        <v>0</v>
      </c>
      <c r="U130" s="325">
        <v>0</v>
      </c>
      <c r="V130" s="325">
        <v>0</v>
      </c>
      <c r="W130" s="325">
        <v>0</v>
      </c>
      <c r="X130" s="325">
        <v>0</v>
      </c>
      <c r="Y130" s="325">
        <v>0</v>
      </c>
      <c r="Z130" s="325">
        <v>0</v>
      </c>
      <c r="AA130" s="325">
        <v>0</v>
      </c>
      <c r="AB130" s="325">
        <v>0</v>
      </c>
      <c r="AC130" s="325">
        <v>0</v>
      </c>
      <c r="AD130" s="325">
        <v>0</v>
      </c>
      <c r="AE130" s="325">
        <v>0</v>
      </c>
      <c r="AF130" s="325">
        <v>0</v>
      </c>
      <c r="AG130" s="325">
        <v>0</v>
      </c>
      <c r="AH130" s="325">
        <v>0</v>
      </c>
      <c r="AI130" s="325">
        <v>0</v>
      </c>
      <c r="AJ130" s="325">
        <v>0</v>
      </c>
      <c r="AK130" s="325">
        <v>0</v>
      </c>
      <c r="AL130" s="325">
        <v>0</v>
      </c>
      <c r="AM130" s="323">
        <v>0</v>
      </c>
      <c r="AN130" s="361"/>
      <c r="AP130" s="75">
        <v>0</v>
      </c>
      <c r="AQ130" s="75">
        <v>0</v>
      </c>
      <c r="AR130" s="75">
        <v>0</v>
      </c>
      <c r="AS130" s="75">
        <v>0</v>
      </c>
      <c r="AT130" s="75">
        <v>0</v>
      </c>
      <c r="AU130" s="75">
        <v>0</v>
      </c>
      <c r="AV130" s="75">
        <v>0</v>
      </c>
      <c r="AW130" s="75">
        <v>0</v>
      </c>
      <c r="AX130" s="75">
        <v>0</v>
      </c>
      <c r="AY130" s="75">
        <v>0</v>
      </c>
      <c r="AZ130" s="75">
        <v>0</v>
      </c>
      <c r="BA130" s="75">
        <v>0</v>
      </c>
      <c r="BB130" s="75">
        <v>0</v>
      </c>
      <c r="BC130" s="75">
        <v>0</v>
      </c>
      <c r="BD130" s="75">
        <v>0</v>
      </c>
      <c r="BE130" s="75">
        <v>0</v>
      </c>
      <c r="BF130" s="75">
        <v>0</v>
      </c>
      <c r="BG130" s="75">
        <v>0</v>
      </c>
      <c r="BH130" s="75">
        <v>0</v>
      </c>
      <c r="BI130" s="75">
        <v>0</v>
      </c>
      <c r="BJ130" s="75">
        <v>0</v>
      </c>
      <c r="BK130" s="75">
        <v>0</v>
      </c>
      <c r="BL130" s="75">
        <v>0</v>
      </c>
      <c r="BM130" s="75">
        <v>0</v>
      </c>
      <c r="BN130" s="75">
        <v>0</v>
      </c>
      <c r="BO130" s="75">
        <v>0</v>
      </c>
      <c r="BP130" s="75">
        <v>0</v>
      </c>
      <c r="BQ130" s="75">
        <v>0</v>
      </c>
      <c r="BR130" s="75">
        <v>0</v>
      </c>
      <c r="BS130" s="75">
        <v>0</v>
      </c>
      <c r="BT130" s="75">
        <v>0</v>
      </c>
      <c r="BU130" s="75">
        <v>0</v>
      </c>
      <c r="BV130" s="75">
        <v>0</v>
      </c>
      <c r="BW130" s="75">
        <v>0</v>
      </c>
      <c r="BX130" s="75">
        <v>0</v>
      </c>
      <c r="BY130" s="75">
        <v>0</v>
      </c>
      <c r="BZ130" s="39"/>
      <c r="CA130" s="75">
        <v>0.1858790000000001</v>
      </c>
    </row>
    <row r="131" spans="2:79" s="88" customFormat="1" ht="17.100000000000001" customHeight="1">
      <c r="B131" s="316"/>
      <c r="C131" s="317" t="s">
        <v>281</v>
      </c>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42"/>
      <c r="AN131" s="363"/>
      <c r="AP131" s="84">
        <v>0</v>
      </c>
      <c r="AQ131" s="84">
        <v>0</v>
      </c>
      <c r="AR131" s="84">
        <v>0</v>
      </c>
      <c r="AS131" s="84">
        <v>0</v>
      </c>
      <c r="AT131" s="84">
        <v>0</v>
      </c>
      <c r="AU131" s="84">
        <v>0</v>
      </c>
      <c r="AV131" s="84">
        <v>0</v>
      </c>
      <c r="AW131" s="84">
        <v>0</v>
      </c>
      <c r="AX131" s="84">
        <v>0</v>
      </c>
      <c r="AY131" s="84">
        <v>0</v>
      </c>
      <c r="AZ131" s="84">
        <v>0</v>
      </c>
      <c r="BA131" s="84">
        <v>0</v>
      </c>
      <c r="BB131" s="84">
        <v>0</v>
      </c>
      <c r="BC131" s="84">
        <v>0</v>
      </c>
      <c r="BD131" s="84">
        <v>0</v>
      </c>
      <c r="BE131" s="84">
        <v>0</v>
      </c>
      <c r="BF131" s="84">
        <v>0</v>
      </c>
      <c r="BG131" s="84">
        <v>0</v>
      </c>
      <c r="BH131" s="84">
        <v>0</v>
      </c>
      <c r="BI131" s="84">
        <v>0</v>
      </c>
      <c r="BJ131" s="84">
        <v>0</v>
      </c>
      <c r="BK131" s="84">
        <v>0</v>
      </c>
      <c r="BL131" s="84">
        <v>0</v>
      </c>
      <c r="BM131" s="84">
        <v>0</v>
      </c>
      <c r="BN131" s="84">
        <v>0</v>
      </c>
      <c r="BO131" s="84">
        <v>0</v>
      </c>
      <c r="BP131" s="84">
        <v>0</v>
      </c>
      <c r="BQ131" s="84">
        <v>0</v>
      </c>
      <c r="BR131" s="84">
        <v>0</v>
      </c>
      <c r="BS131" s="84">
        <v>0</v>
      </c>
      <c r="BT131" s="84">
        <v>0</v>
      </c>
      <c r="BU131" s="84">
        <v>0</v>
      </c>
      <c r="BV131" s="84">
        <v>0</v>
      </c>
      <c r="BW131" s="84">
        <v>0</v>
      </c>
      <c r="BX131" s="84">
        <v>0</v>
      </c>
      <c r="BY131" s="84">
        <v>0</v>
      </c>
      <c r="BZ131" s="87"/>
      <c r="CA131" s="84">
        <v>0</v>
      </c>
    </row>
    <row r="132" spans="2:79" s="88" customFormat="1" ht="17.100000000000001" customHeight="1">
      <c r="B132" s="316"/>
      <c r="C132" s="319" t="s">
        <v>282</v>
      </c>
      <c r="D132" s="326"/>
      <c r="E132" s="326"/>
      <c r="F132" s="326"/>
      <c r="G132" s="326"/>
      <c r="H132" s="326"/>
      <c r="I132" s="326"/>
      <c r="J132" s="326"/>
      <c r="K132" s="326"/>
      <c r="L132" s="326"/>
      <c r="M132" s="326"/>
      <c r="N132" s="326"/>
      <c r="O132" s="326"/>
      <c r="P132" s="326">
        <v>5.96E-3</v>
      </c>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42"/>
      <c r="AN132" s="363"/>
      <c r="AO132" s="87"/>
      <c r="AP132" s="84">
        <v>0</v>
      </c>
      <c r="AQ132" s="84">
        <v>0</v>
      </c>
      <c r="AR132" s="84">
        <v>0</v>
      </c>
      <c r="AS132" s="84">
        <v>0</v>
      </c>
      <c r="AT132" s="84">
        <v>0</v>
      </c>
      <c r="AU132" s="84">
        <v>0</v>
      </c>
      <c r="AV132" s="84">
        <v>0</v>
      </c>
      <c r="AW132" s="84">
        <v>0</v>
      </c>
      <c r="AX132" s="84">
        <v>0</v>
      </c>
      <c r="AY132" s="84">
        <v>0</v>
      </c>
      <c r="AZ132" s="84">
        <v>0</v>
      </c>
      <c r="BA132" s="84">
        <v>0</v>
      </c>
      <c r="BB132" s="84">
        <v>0</v>
      </c>
      <c r="BC132" s="84">
        <v>0</v>
      </c>
      <c r="BD132" s="84">
        <v>0</v>
      </c>
      <c r="BE132" s="84">
        <v>0</v>
      </c>
      <c r="BF132" s="84">
        <v>0</v>
      </c>
      <c r="BG132" s="84">
        <v>0</v>
      </c>
      <c r="BH132" s="84">
        <v>0</v>
      </c>
      <c r="BI132" s="84">
        <v>0</v>
      </c>
      <c r="BJ132" s="84">
        <v>0</v>
      </c>
      <c r="BK132" s="84">
        <v>0</v>
      </c>
      <c r="BL132" s="84">
        <v>0</v>
      </c>
      <c r="BM132" s="84">
        <v>0</v>
      </c>
      <c r="BN132" s="84">
        <v>0</v>
      </c>
      <c r="BO132" s="84">
        <v>0</v>
      </c>
      <c r="BP132" s="84">
        <v>0</v>
      </c>
      <c r="BQ132" s="84">
        <v>0</v>
      </c>
      <c r="BR132" s="84">
        <v>0</v>
      </c>
      <c r="BS132" s="84">
        <v>0</v>
      </c>
      <c r="BT132" s="84">
        <v>0</v>
      </c>
      <c r="BU132" s="84">
        <v>0</v>
      </c>
      <c r="BV132" s="84">
        <v>0</v>
      </c>
      <c r="BW132" s="84">
        <v>0</v>
      </c>
      <c r="BX132" s="84">
        <v>0</v>
      </c>
      <c r="BY132" s="84">
        <v>0</v>
      </c>
      <c r="BZ132" s="87"/>
      <c r="CA132" s="84">
        <v>0</v>
      </c>
    </row>
    <row r="133" spans="2:79" s="40" customFormat="1" ht="30" customHeight="1">
      <c r="B133" s="450"/>
      <c r="C133" s="202" t="s">
        <v>296</v>
      </c>
      <c r="D133" s="335">
        <v>0</v>
      </c>
      <c r="E133" s="335">
        <v>0</v>
      </c>
      <c r="F133" s="335">
        <v>0</v>
      </c>
      <c r="G133" s="335">
        <v>0</v>
      </c>
      <c r="H133" s="335">
        <v>0</v>
      </c>
      <c r="I133" s="335">
        <v>0</v>
      </c>
      <c r="J133" s="335">
        <v>0.18587999999999999</v>
      </c>
      <c r="K133" s="335">
        <v>0</v>
      </c>
      <c r="L133" s="335">
        <v>10.363312000000001</v>
      </c>
      <c r="M133" s="335">
        <v>0</v>
      </c>
      <c r="N133" s="335">
        <v>0</v>
      </c>
      <c r="O133" s="335">
        <v>0</v>
      </c>
      <c r="P133" s="335">
        <v>0.197798</v>
      </c>
      <c r="Q133" s="335">
        <v>0</v>
      </c>
      <c r="R133" s="335">
        <v>0</v>
      </c>
      <c r="S133" s="335">
        <v>0</v>
      </c>
      <c r="T133" s="335">
        <v>0</v>
      </c>
      <c r="U133" s="335">
        <v>0</v>
      </c>
      <c r="V133" s="335">
        <v>0</v>
      </c>
      <c r="W133" s="335">
        <v>0</v>
      </c>
      <c r="X133" s="335">
        <v>0</v>
      </c>
      <c r="Y133" s="335">
        <v>0</v>
      </c>
      <c r="Z133" s="335">
        <v>0</v>
      </c>
      <c r="AA133" s="335">
        <v>0</v>
      </c>
      <c r="AB133" s="335">
        <v>0</v>
      </c>
      <c r="AC133" s="335">
        <v>0</v>
      </c>
      <c r="AD133" s="335">
        <v>0</v>
      </c>
      <c r="AE133" s="335">
        <v>0</v>
      </c>
      <c r="AF133" s="335">
        <v>0</v>
      </c>
      <c r="AG133" s="335">
        <v>0</v>
      </c>
      <c r="AH133" s="335">
        <v>0</v>
      </c>
      <c r="AI133" s="335">
        <v>0</v>
      </c>
      <c r="AJ133" s="335">
        <v>0</v>
      </c>
      <c r="AK133" s="335">
        <v>0</v>
      </c>
      <c r="AL133" s="335">
        <v>0</v>
      </c>
      <c r="AM133" s="346">
        <v>0</v>
      </c>
      <c r="AN133" s="361"/>
      <c r="AO133" s="39"/>
      <c r="AP133" s="75">
        <v>0</v>
      </c>
      <c r="AQ133" s="75">
        <v>0</v>
      </c>
      <c r="AR133" s="75">
        <v>0</v>
      </c>
      <c r="AS133" s="75">
        <v>0</v>
      </c>
      <c r="AT133" s="75">
        <v>0</v>
      </c>
      <c r="AU133" s="75">
        <v>0</v>
      </c>
      <c r="AV133" s="75">
        <v>0</v>
      </c>
      <c r="AW133" s="75">
        <v>0</v>
      </c>
      <c r="AX133" s="75">
        <v>0</v>
      </c>
      <c r="AY133" s="75">
        <v>0</v>
      </c>
      <c r="AZ133" s="75">
        <v>0</v>
      </c>
      <c r="BA133" s="75">
        <v>0</v>
      </c>
      <c r="BB133" s="75">
        <v>0</v>
      </c>
      <c r="BC133" s="75">
        <v>0</v>
      </c>
      <c r="BD133" s="75">
        <v>0</v>
      </c>
      <c r="BE133" s="75">
        <v>0</v>
      </c>
      <c r="BF133" s="75">
        <v>0</v>
      </c>
      <c r="BG133" s="75">
        <v>0</v>
      </c>
      <c r="BH133" s="75">
        <v>0</v>
      </c>
      <c r="BI133" s="75">
        <v>0</v>
      </c>
      <c r="BJ133" s="75">
        <v>0</v>
      </c>
      <c r="BK133" s="75">
        <v>0</v>
      </c>
      <c r="BL133" s="75">
        <v>0</v>
      </c>
      <c r="BM133" s="75">
        <v>0</v>
      </c>
      <c r="BN133" s="75">
        <v>0</v>
      </c>
      <c r="BO133" s="75">
        <v>0</v>
      </c>
      <c r="BP133" s="75">
        <v>0</v>
      </c>
      <c r="BQ133" s="75">
        <v>0</v>
      </c>
      <c r="BR133" s="75">
        <v>0</v>
      </c>
      <c r="BS133" s="75">
        <v>0</v>
      </c>
      <c r="BT133" s="75">
        <v>0</v>
      </c>
      <c r="BU133" s="75">
        <v>0</v>
      </c>
      <c r="BV133" s="75">
        <v>0</v>
      </c>
      <c r="BW133" s="75">
        <v>0</v>
      </c>
      <c r="BX133" s="75">
        <v>0</v>
      </c>
      <c r="BY133" s="75">
        <v>0</v>
      </c>
      <c r="BZ133" s="39"/>
      <c r="CA133" s="75">
        <v>0.37175799999999976</v>
      </c>
    </row>
    <row r="134" spans="2:79" s="40" customFormat="1" ht="30" customHeight="1">
      <c r="B134" s="450"/>
      <c r="C134" s="202" t="s">
        <v>332</v>
      </c>
      <c r="D134" s="335">
        <v>0</v>
      </c>
      <c r="E134" s="335">
        <v>120.11426499999999</v>
      </c>
      <c r="F134" s="335">
        <v>0</v>
      </c>
      <c r="G134" s="335">
        <v>0</v>
      </c>
      <c r="H134" s="335">
        <v>0</v>
      </c>
      <c r="I134" s="335">
        <v>35.244091000000004</v>
      </c>
      <c r="J134" s="335">
        <v>516.88888580000003</v>
      </c>
      <c r="K134" s="335">
        <v>0</v>
      </c>
      <c r="L134" s="335">
        <v>1188.917571</v>
      </c>
      <c r="M134" s="335">
        <v>0</v>
      </c>
      <c r="N134" s="335">
        <v>2.5027719999999998</v>
      </c>
      <c r="O134" s="335">
        <v>12.295457000000001</v>
      </c>
      <c r="P134" s="335">
        <v>1038.2919138</v>
      </c>
      <c r="Q134" s="335">
        <v>168.514578</v>
      </c>
      <c r="R134" s="335">
        <v>0.15692600000000001</v>
      </c>
      <c r="S134" s="335">
        <v>0</v>
      </c>
      <c r="T134" s="335">
        <v>0</v>
      </c>
      <c r="U134" s="335">
        <v>0</v>
      </c>
      <c r="V134" s="335">
        <v>0</v>
      </c>
      <c r="W134" s="335">
        <v>0</v>
      </c>
      <c r="X134" s="335">
        <v>0.59528399999999992</v>
      </c>
      <c r="Y134" s="335">
        <v>3.3085400000000003</v>
      </c>
      <c r="Z134" s="335">
        <v>178.62193600000001</v>
      </c>
      <c r="AA134" s="335">
        <v>0</v>
      </c>
      <c r="AB134" s="335">
        <v>0</v>
      </c>
      <c r="AC134" s="335">
        <v>8.5337639999999997</v>
      </c>
      <c r="AD134" s="335">
        <v>0</v>
      </c>
      <c r="AE134" s="335">
        <v>0</v>
      </c>
      <c r="AF134" s="335">
        <v>0</v>
      </c>
      <c r="AG134" s="335">
        <v>8.5114999999999996E-2</v>
      </c>
      <c r="AH134" s="335">
        <v>0.145036</v>
      </c>
      <c r="AI134" s="335">
        <v>4.4169999999999999E-3</v>
      </c>
      <c r="AJ134" s="335">
        <v>6.7070000000000003E-3</v>
      </c>
      <c r="AK134" s="335">
        <v>0</v>
      </c>
      <c r="AL134" s="335">
        <v>3.8739999999999997E-2</v>
      </c>
      <c r="AM134" s="346">
        <v>498.31285800000001</v>
      </c>
      <c r="AN134" s="361"/>
      <c r="AO134" s="39"/>
      <c r="AP134" s="75">
        <v>0</v>
      </c>
      <c r="AQ134" s="75">
        <v>-3.5527136788005009E-15</v>
      </c>
      <c r="AR134" s="75">
        <v>0</v>
      </c>
      <c r="AS134" s="75">
        <v>0</v>
      </c>
      <c r="AT134" s="75">
        <v>0</v>
      </c>
      <c r="AU134" s="75">
        <v>2.4424906541753444E-15</v>
      </c>
      <c r="AV134" s="75">
        <v>-9.7144514654701197E-15</v>
      </c>
      <c r="AW134" s="75">
        <v>0</v>
      </c>
      <c r="AX134" s="75">
        <v>-4.9515946898281982E-14</v>
      </c>
      <c r="AY134" s="75">
        <v>0</v>
      </c>
      <c r="AZ134" s="75">
        <v>0</v>
      </c>
      <c r="BA134" s="75">
        <v>0</v>
      </c>
      <c r="BB134" s="75">
        <v>5.5649929109335972E-14</v>
      </c>
      <c r="BC134" s="75">
        <v>0</v>
      </c>
      <c r="BD134" s="75">
        <v>0</v>
      </c>
      <c r="BE134" s="75">
        <v>0</v>
      </c>
      <c r="BF134" s="75">
        <v>0</v>
      </c>
      <c r="BG134" s="75">
        <v>0</v>
      </c>
      <c r="BH134" s="75">
        <v>0</v>
      </c>
      <c r="BI134" s="75">
        <v>0</v>
      </c>
      <c r="BJ134" s="75">
        <v>0</v>
      </c>
      <c r="BK134" s="75">
        <v>0</v>
      </c>
      <c r="BL134" s="75">
        <v>3.5527136788005009E-15</v>
      </c>
      <c r="BM134" s="75">
        <v>0</v>
      </c>
      <c r="BN134" s="75">
        <v>0</v>
      </c>
      <c r="BO134" s="75">
        <v>0</v>
      </c>
      <c r="BP134" s="75">
        <v>0</v>
      </c>
      <c r="BQ134" s="75">
        <v>0</v>
      </c>
      <c r="BR134" s="75">
        <v>0</v>
      </c>
      <c r="BS134" s="75">
        <v>0</v>
      </c>
      <c r="BT134" s="75">
        <v>0</v>
      </c>
      <c r="BU134" s="75">
        <v>0</v>
      </c>
      <c r="BV134" s="75">
        <v>0</v>
      </c>
      <c r="BW134" s="75">
        <v>0</v>
      </c>
      <c r="BX134" s="75">
        <v>0</v>
      </c>
      <c r="BY134" s="75">
        <v>-1.4210854715202004E-14</v>
      </c>
      <c r="BZ134" s="39"/>
      <c r="CA134" s="235">
        <v>0.37074159999906442</v>
      </c>
    </row>
    <row r="135" spans="2:79" s="88" customFormat="1" ht="17.100000000000001" customHeight="1">
      <c r="B135" s="316"/>
      <c r="C135" s="317" t="s">
        <v>281</v>
      </c>
      <c r="D135" s="326">
        <v>0</v>
      </c>
      <c r="E135" s="326">
        <v>0</v>
      </c>
      <c r="F135" s="326">
        <v>0</v>
      </c>
      <c r="G135" s="326">
        <v>0</v>
      </c>
      <c r="H135" s="326">
        <v>0</v>
      </c>
      <c r="I135" s="326">
        <v>0</v>
      </c>
      <c r="J135" s="326">
        <v>0</v>
      </c>
      <c r="K135" s="326">
        <v>0</v>
      </c>
      <c r="L135" s="326">
        <v>0</v>
      </c>
      <c r="M135" s="326">
        <v>0</v>
      </c>
      <c r="N135" s="326">
        <v>0</v>
      </c>
      <c r="O135" s="326">
        <v>0</v>
      </c>
      <c r="P135" s="326">
        <v>0</v>
      </c>
      <c r="Q135" s="326">
        <v>0</v>
      </c>
      <c r="R135" s="326">
        <v>0</v>
      </c>
      <c r="S135" s="326">
        <v>0</v>
      </c>
      <c r="T135" s="326">
        <v>0</v>
      </c>
      <c r="U135" s="326">
        <v>0</v>
      </c>
      <c r="V135" s="326">
        <v>0</v>
      </c>
      <c r="W135" s="326">
        <v>0</v>
      </c>
      <c r="X135" s="326">
        <v>0</v>
      </c>
      <c r="Y135" s="326">
        <v>0</v>
      </c>
      <c r="Z135" s="326">
        <v>0</v>
      </c>
      <c r="AA135" s="326">
        <v>0</v>
      </c>
      <c r="AB135" s="326">
        <v>0</v>
      </c>
      <c r="AC135" s="326">
        <v>0</v>
      </c>
      <c r="AD135" s="326">
        <v>0</v>
      </c>
      <c r="AE135" s="326">
        <v>0</v>
      </c>
      <c r="AF135" s="326">
        <v>0</v>
      </c>
      <c r="AG135" s="326">
        <v>0</v>
      </c>
      <c r="AH135" s="326">
        <v>0</v>
      </c>
      <c r="AI135" s="326">
        <v>0</v>
      </c>
      <c r="AJ135" s="326">
        <v>0</v>
      </c>
      <c r="AK135" s="326">
        <v>0</v>
      </c>
      <c r="AL135" s="326">
        <v>0</v>
      </c>
      <c r="AM135" s="342">
        <v>0.12235199999999999</v>
      </c>
      <c r="AN135" s="363"/>
      <c r="AO135" s="87"/>
      <c r="AP135" s="84">
        <v>0</v>
      </c>
      <c r="AQ135" s="84">
        <v>0</v>
      </c>
      <c r="AR135" s="84">
        <v>0</v>
      </c>
      <c r="AS135" s="84">
        <v>0</v>
      </c>
      <c r="AT135" s="84">
        <v>0</v>
      </c>
      <c r="AU135" s="84">
        <v>0</v>
      </c>
      <c r="AV135" s="84">
        <v>0</v>
      </c>
      <c r="AW135" s="84">
        <v>0</v>
      </c>
      <c r="AX135" s="84">
        <v>0</v>
      </c>
      <c r="AY135" s="84">
        <v>0</v>
      </c>
      <c r="AZ135" s="84">
        <v>0</v>
      </c>
      <c r="BA135" s="84">
        <v>0</v>
      </c>
      <c r="BB135" s="84">
        <v>0</v>
      </c>
      <c r="BC135" s="84">
        <v>0</v>
      </c>
      <c r="BD135" s="84">
        <v>0</v>
      </c>
      <c r="BE135" s="84">
        <v>0</v>
      </c>
      <c r="BF135" s="84">
        <v>0</v>
      </c>
      <c r="BG135" s="84">
        <v>0</v>
      </c>
      <c r="BH135" s="84">
        <v>0</v>
      </c>
      <c r="BI135" s="84">
        <v>0</v>
      </c>
      <c r="BJ135" s="84">
        <v>0</v>
      </c>
      <c r="BK135" s="84">
        <v>0</v>
      </c>
      <c r="BL135" s="84">
        <v>0</v>
      </c>
      <c r="BM135" s="84">
        <v>0</v>
      </c>
      <c r="BN135" s="84">
        <v>0</v>
      </c>
      <c r="BO135" s="84">
        <v>0</v>
      </c>
      <c r="BP135" s="84">
        <v>0</v>
      </c>
      <c r="BQ135" s="84">
        <v>0</v>
      </c>
      <c r="BR135" s="84">
        <v>0</v>
      </c>
      <c r="BS135" s="84">
        <v>0</v>
      </c>
      <c r="BT135" s="84">
        <v>0</v>
      </c>
      <c r="BU135" s="84">
        <v>0</v>
      </c>
      <c r="BV135" s="84">
        <v>0</v>
      </c>
      <c r="BW135" s="84">
        <v>0</v>
      </c>
      <c r="BX135" s="84">
        <v>0</v>
      </c>
      <c r="BY135" s="84">
        <v>0</v>
      </c>
      <c r="BZ135" s="233"/>
      <c r="CA135" s="235">
        <v>2.8121999999999994E-2</v>
      </c>
    </row>
    <row r="136" spans="2:79" s="88" customFormat="1" ht="17.100000000000001" customHeight="1">
      <c r="B136" s="316"/>
      <c r="C136" s="317" t="s">
        <v>282</v>
      </c>
      <c r="D136" s="326">
        <v>0</v>
      </c>
      <c r="E136" s="326">
        <v>0</v>
      </c>
      <c r="F136" s="326">
        <v>0</v>
      </c>
      <c r="G136" s="326">
        <v>0</v>
      </c>
      <c r="H136" s="326">
        <v>0</v>
      </c>
      <c r="I136" s="326">
        <v>0</v>
      </c>
      <c r="J136" s="326">
        <v>1.2443960000000001</v>
      </c>
      <c r="K136" s="326">
        <v>0</v>
      </c>
      <c r="L136" s="326">
        <v>0</v>
      </c>
      <c r="M136" s="326">
        <v>0</v>
      </c>
      <c r="N136" s="326">
        <v>0</v>
      </c>
      <c r="O136" s="326">
        <v>0</v>
      </c>
      <c r="P136" s="326">
        <v>194.60932099999999</v>
      </c>
      <c r="Q136" s="326">
        <v>0</v>
      </c>
      <c r="R136" s="326">
        <v>0</v>
      </c>
      <c r="S136" s="326">
        <v>0</v>
      </c>
      <c r="T136" s="326">
        <v>0</v>
      </c>
      <c r="U136" s="326">
        <v>0</v>
      </c>
      <c r="V136" s="326">
        <v>0</v>
      </c>
      <c r="W136" s="326">
        <v>0</v>
      </c>
      <c r="X136" s="326">
        <v>0</v>
      </c>
      <c r="Y136" s="326">
        <v>0</v>
      </c>
      <c r="Z136" s="326">
        <v>0.10249</v>
      </c>
      <c r="AA136" s="326">
        <v>0</v>
      </c>
      <c r="AB136" s="326">
        <v>0</v>
      </c>
      <c r="AC136" s="326">
        <v>0</v>
      </c>
      <c r="AD136" s="326">
        <v>0</v>
      </c>
      <c r="AE136" s="326">
        <v>0</v>
      </c>
      <c r="AF136" s="326">
        <v>0</v>
      </c>
      <c r="AG136" s="326">
        <v>0</v>
      </c>
      <c r="AH136" s="326">
        <v>0</v>
      </c>
      <c r="AI136" s="326">
        <v>0</v>
      </c>
      <c r="AJ136" s="326">
        <v>0</v>
      </c>
      <c r="AK136" s="326">
        <v>0</v>
      </c>
      <c r="AL136" s="326">
        <v>0</v>
      </c>
      <c r="AM136" s="342">
        <v>1.716493</v>
      </c>
      <c r="AN136" s="363"/>
      <c r="AO136" s="87"/>
      <c r="AP136" s="84">
        <v>0</v>
      </c>
      <c r="AQ136" s="84">
        <v>0</v>
      </c>
      <c r="AR136" s="84">
        <v>0</v>
      </c>
      <c r="AS136" s="84">
        <v>0</v>
      </c>
      <c r="AT136" s="84">
        <v>0</v>
      </c>
      <c r="AU136" s="84">
        <v>0</v>
      </c>
      <c r="AV136" s="84">
        <v>0</v>
      </c>
      <c r="AW136" s="84">
        <v>0</v>
      </c>
      <c r="AX136" s="84">
        <v>0</v>
      </c>
      <c r="AY136" s="84">
        <v>0</v>
      </c>
      <c r="AZ136" s="84">
        <v>0</v>
      </c>
      <c r="BA136" s="84">
        <v>0</v>
      </c>
      <c r="BB136" s="84">
        <v>0</v>
      </c>
      <c r="BC136" s="84">
        <v>0</v>
      </c>
      <c r="BD136" s="84">
        <v>0</v>
      </c>
      <c r="BE136" s="84">
        <v>0</v>
      </c>
      <c r="BF136" s="84">
        <v>0</v>
      </c>
      <c r="BG136" s="84">
        <v>0</v>
      </c>
      <c r="BH136" s="84">
        <v>0</v>
      </c>
      <c r="BI136" s="84">
        <v>0</v>
      </c>
      <c r="BJ136" s="84">
        <v>0</v>
      </c>
      <c r="BK136" s="84">
        <v>0</v>
      </c>
      <c r="BL136" s="84">
        <v>0</v>
      </c>
      <c r="BM136" s="84">
        <v>0</v>
      </c>
      <c r="BN136" s="84">
        <v>0</v>
      </c>
      <c r="BO136" s="84">
        <v>0</v>
      </c>
      <c r="BP136" s="84">
        <v>0</v>
      </c>
      <c r="BQ136" s="84">
        <v>0</v>
      </c>
      <c r="BR136" s="84">
        <v>0</v>
      </c>
      <c r="BS136" s="84">
        <v>0</v>
      </c>
      <c r="BT136" s="84">
        <v>0</v>
      </c>
      <c r="BU136" s="84">
        <v>0</v>
      </c>
      <c r="BV136" s="84">
        <v>0</v>
      </c>
      <c r="BW136" s="84">
        <v>0</v>
      </c>
      <c r="BX136" s="84">
        <v>0</v>
      </c>
      <c r="BY136" s="84">
        <v>0</v>
      </c>
      <c r="BZ136" s="233"/>
      <c r="CA136" s="235">
        <v>0</v>
      </c>
    </row>
    <row r="137" spans="2:79" s="176" customFormat="1" ht="9.9499999999999993" customHeight="1">
      <c r="B137" s="453"/>
      <c r="C137" s="454"/>
      <c r="D137" s="347"/>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8"/>
      <c r="AN137" s="366"/>
      <c r="AO137" s="178"/>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8"/>
      <c r="CA137" s="229"/>
    </row>
    <row r="138" spans="2:79" ht="87" customHeight="1">
      <c r="B138" s="535"/>
      <c r="C138" s="662" t="s">
        <v>375</v>
      </c>
      <c r="D138" s="662"/>
      <c r="E138" s="662"/>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662"/>
      <c r="AB138" s="662"/>
      <c r="AC138" s="662"/>
      <c r="AD138" s="662"/>
      <c r="AE138" s="662"/>
      <c r="AF138" s="662"/>
      <c r="AG138" s="662"/>
      <c r="AH138" s="662"/>
      <c r="AI138" s="662"/>
      <c r="AJ138" s="662"/>
      <c r="AK138" s="662"/>
      <c r="AL138" s="662"/>
      <c r="AM138" s="662"/>
      <c r="AN138" s="536"/>
      <c r="AP138" s="58"/>
      <c r="AQ138" s="58"/>
      <c r="BZ138" s="52"/>
      <c r="CA138" s="52"/>
    </row>
    <row r="139" spans="2:79"/>
    <row r="140" spans="2:79"/>
  </sheetData>
  <sheetProtection formatCells="0" formatColumns="0" formatRows="0" insertColumns="0" insertRows="0" insertHyperlinks="0" deleteColumns="0" deleteRows="0" sort="0" autoFilter="0" pivotTables="0"/>
  <dataConsolidate/>
  <mergeCells count="10">
    <mergeCell ref="D7:AM7"/>
    <mergeCell ref="AP7:BY7"/>
    <mergeCell ref="CA7:CA8"/>
    <mergeCell ref="C138:AM138"/>
    <mergeCell ref="C2:AM2"/>
    <mergeCell ref="C3:AM3"/>
    <mergeCell ref="C4:AM4"/>
    <mergeCell ref="C5:AM5"/>
    <mergeCell ref="AP5:CA5"/>
    <mergeCell ref="D6:AN6"/>
  </mergeCells>
  <conditionalFormatting sqref="AN68 D9:AM137">
    <cfRule type="expression" dxfId="116" priority="1" stopIfTrue="1">
      <formula>AND(D9&lt;&gt;"",OR(D9&lt;0,NOT(ISNUMBER(D9))))</formula>
    </cfRule>
  </conditionalFormatting>
  <conditionalFormatting sqref="W6">
    <cfRule type="expression" dxfId="115" priority="2" stopIfTrue="1">
      <formula>COUNTA(W10:BH136)&lt;&gt;COUNTIF(W10:BH136,"&gt;=0")</formula>
    </cfRule>
  </conditionalFormatting>
  <conditionalFormatting sqref="AP9:CA137">
    <cfRule type="expression" dxfId="114" priority="3" stopIfTrue="1">
      <formula>ABS(AP9)&gt;10</formula>
    </cfRule>
  </conditionalFormatting>
  <conditionalFormatting sqref="D6:V6 Z6:AN6">
    <cfRule type="expression" dxfId="113" priority="4" stopIfTrue="1">
      <formula>COUNTA(D10:AM136)&lt;&gt;COUNTIF(D10:AM136,"&gt;=0")</formula>
    </cfRule>
  </conditionalFormatting>
  <conditionalFormatting sqref="X6:Y6">
    <cfRule type="expression" dxfId="112" priority="5" stopIfTrue="1">
      <formula>COUNTA(X10:BH136)&lt;&gt;COUNTIF(X10:BH136,"&gt;=0")</formula>
    </cfRule>
  </conditionalFormatting>
  <pageMargins left="0.74803149606299213" right="0.74803149606299213" top="0.98425196850393704" bottom="0.98425196850393704" header="0.51181102362204722" footer="0.51181102362204722"/>
  <pageSetup paperSize="8" scale="52" fitToHeight="0" orientation="landscape" r:id="rId1"/>
  <headerFooter alignWithMargins="0">
    <oddFooter>&amp;R2016 Triennial Central Bank Survey</oddFooter>
  </headerFooter>
  <rowBreaks count="2" manualBreakCount="2">
    <brk id="51" min="1" max="41" man="1"/>
    <brk id="93" min="1" max="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outlinePr summaryBelow="0" summaryRight="0"/>
    <pageSetUpPr fitToPage="1"/>
  </sheetPr>
  <dimension ref="A1:CP59"/>
  <sheetViews>
    <sheetView showGridLines="0" zoomScale="70" zoomScaleNormal="70" workbookViewId="0">
      <pane xSplit="3" ySplit="7" topLeftCell="D46" activePane="bottomRight" state="frozen"/>
      <selection pane="topRight" activeCell="D1" sqref="D1"/>
      <selection pane="bottomLeft" activeCell="A8" sqref="A8"/>
      <selection pane="bottomRight" activeCell="C58" sqref="C58:AQ58"/>
    </sheetView>
  </sheetViews>
  <sheetFormatPr defaultColWidth="0" defaultRowHeight="12" zeroHeight="1"/>
  <cols>
    <col min="1" max="2" width="1.7109375" style="99" customWidth="1"/>
    <col min="3" max="3" width="50.7109375" style="100" customWidth="1"/>
    <col min="4" max="32" width="6.7109375" style="17" customWidth="1"/>
    <col min="33" max="33" width="8.5703125" style="17" customWidth="1"/>
    <col min="34" max="41" width="6.7109375" style="17" customWidth="1"/>
    <col min="42" max="42" width="10.28515625" style="17" customWidth="1"/>
    <col min="43" max="43" width="7.7109375" style="17" customWidth="1"/>
    <col min="44" max="44" width="1.7109375" style="17" customWidth="1"/>
    <col min="45" max="45" width="1.7109375" style="99" customWidth="1"/>
    <col min="46" max="85" width="6.7109375" style="17" hidden="1" customWidth="1"/>
    <col min="86" max="86" width="1.7109375" style="17" hidden="1" customWidth="1"/>
    <col min="87" max="87" width="6.7109375" style="17" hidden="1" customWidth="1"/>
    <col min="88" max="90" width="9.140625" style="17" hidden="1" customWidth="1"/>
    <col min="91" max="94" width="9.140625" style="17" hidden="1"/>
    <col min="95" max="16384" width="0" style="17" hidden="1"/>
  </cols>
  <sheetData>
    <row r="1" spans="1:87" s="26" customFormat="1" ht="20.100000000000001" customHeight="1">
      <c r="A1" s="27"/>
      <c r="B1" s="22" t="s">
        <v>327</v>
      </c>
      <c r="D1" s="24"/>
      <c r="E1" s="24"/>
      <c r="F1" s="24"/>
      <c r="G1" s="24"/>
      <c r="H1" s="24"/>
      <c r="I1" s="24"/>
      <c r="J1" s="24"/>
      <c r="K1" s="24"/>
      <c r="L1" s="30"/>
      <c r="M1" s="24"/>
      <c r="N1" s="24"/>
      <c r="O1" s="59"/>
      <c r="P1" s="59"/>
      <c r="Q1" s="59"/>
      <c r="R1" s="59"/>
      <c r="S1" s="59"/>
      <c r="T1" s="59"/>
      <c r="U1" s="59"/>
      <c r="V1" s="59"/>
      <c r="W1" s="59"/>
      <c r="X1" s="25"/>
      <c r="Y1" s="25"/>
      <c r="AQ1" s="245"/>
      <c r="AS1" s="27"/>
      <c r="AT1" s="59"/>
      <c r="AU1" s="59"/>
      <c r="AV1" s="25"/>
      <c r="CD1" s="135"/>
      <c r="CE1" s="50"/>
      <c r="CF1" s="136"/>
      <c r="CG1" s="136"/>
      <c r="CH1" s="136"/>
      <c r="CI1" s="136"/>
    </row>
    <row r="2" spans="1:87" s="26" customFormat="1" ht="20.100000000000001" customHeight="1">
      <c r="A2" s="27"/>
      <c r="B2" s="27"/>
      <c r="C2" s="644" t="s">
        <v>328</v>
      </c>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19"/>
      <c r="AS2" s="27"/>
      <c r="AT2" s="221" t="s">
        <v>64</v>
      </c>
      <c r="AU2" s="222">
        <v>0</v>
      </c>
      <c r="AV2" s="25"/>
      <c r="CD2" s="136"/>
      <c r="CF2" s="136"/>
      <c r="CG2" s="136"/>
      <c r="CH2" s="136"/>
      <c r="CI2" s="136"/>
    </row>
    <row r="3" spans="1:87" s="26" customFormat="1" ht="20.100000000000001" customHeight="1">
      <c r="A3" s="27"/>
      <c r="B3" s="27"/>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19"/>
      <c r="AS3" s="27"/>
      <c r="AT3" s="223" t="s">
        <v>65</v>
      </c>
      <c r="AU3" s="224">
        <v>-1.1368683772161603E-13</v>
      </c>
      <c r="AV3" s="25"/>
      <c r="CD3" s="135"/>
      <c r="CE3" s="50"/>
      <c r="CF3" s="136"/>
      <c r="CG3" s="136"/>
      <c r="CH3" s="136"/>
      <c r="CI3" s="136"/>
    </row>
    <row r="4" spans="1:87" s="1" customFormat="1" ht="20.100000000000001" customHeight="1">
      <c r="A4" s="13"/>
      <c r="B4" s="13"/>
      <c r="C4" s="672" t="str">
        <f>A4_RUS!C4</f>
        <v>Оборот в номинальном выражении за апрель 2016 года</v>
      </c>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15"/>
      <c r="AS4" s="291"/>
      <c r="AT4" s="26"/>
      <c r="AU4" s="26"/>
      <c r="AV4" s="62"/>
      <c r="AW4" s="62"/>
      <c r="AX4" s="62"/>
      <c r="AY4" s="62"/>
      <c r="AZ4" s="25"/>
      <c r="BA4" s="50"/>
      <c r="BB4" s="25"/>
      <c r="BC4" s="25"/>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135"/>
      <c r="CE4" s="50"/>
      <c r="CF4" s="136"/>
      <c r="CG4" s="136"/>
      <c r="CH4" s="136"/>
      <c r="CI4" s="136"/>
    </row>
    <row r="5" spans="1:87" s="26" customFormat="1" ht="20.100000000000001" customHeight="1">
      <c r="A5" s="27"/>
      <c r="B5" s="27"/>
      <c r="C5" s="644" t="str">
        <f>A4_RUS!C5</f>
        <v>(в млн долл. США)</v>
      </c>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19"/>
      <c r="AS5" s="27"/>
      <c r="AT5" s="655" t="s">
        <v>62</v>
      </c>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6"/>
      <c r="BZ5" s="656"/>
      <c r="CA5" s="656"/>
      <c r="CB5" s="656"/>
      <c r="CC5" s="656"/>
      <c r="CD5" s="656"/>
      <c r="CE5" s="656"/>
      <c r="CF5" s="656"/>
      <c r="CG5" s="656"/>
      <c r="CH5" s="656"/>
      <c r="CI5" s="657"/>
    </row>
    <row r="6" spans="1:87" s="26" customFormat="1" ht="39.950000000000003" customHeight="1">
      <c r="A6" s="27"/>
      <c r="B6" s="27"/>
      <c r="C6" s="259"/>
      <c r="D6" s="663" t="s">
        <v>120</v>
      </c>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27"/>
      <c r="AV6" s="59"/>
      <c r="AW6" s="59"/>
      <c r="AX6" s="59"/>
      <c r="AY6" s="59"/>
      <c r="AZ6" s="59"/>
      <c r="BA6" s="59"/>
      <c r="BB6" s="59"/>
      <c r="BC6" s="59"/>
      <c r="BD6" s="25"/>
      <c r="BE6" s="50"/>
      <c r="BF6" s="25"/>
      <c r="BG6" s="25"/>
      <c r="CD6" s="136"/>
      <c r="CF6" s="136"/>
      <c r="CG6" s="136"/>
      <c r="CH6" s="136"/>
      <c r="CI6" s="136"/>
    </row>
    <row r="7" spans="1:87" s="35" customFormat="1" ht="27.95" customHeight="1">
      <c r="A7" s="150"/>
      <c r="B7" s="151"/>
      <c r="C7" s="103" t="s">
        <v>275</v>
      </c>
      <c r="D7" s="152" t="s">
        <v>85</v>
      </c>
      <c r="E7" s="152" t="s">
        <v>7</v>
      </c>
      <c r="F7" s="152" t="s">
        <v>183</v>
      </c>
      <c r="G7" s="152" t="s">
        <v>86</v>
      </c>
      <c r="H7" s="152" t="s">
        <v>26</v>
      </c>
      <c r="I7" s="152" t="s">
        <v>6</v>
      </c>
      <c r="J7" s="152" t="s">
        <v>5</v>
      </c>
      <c r="K7" s="152" t="s">
        <v>81</v>
      </c>
      <c r="L7" s="152" t="s">
        <v>38</v>
      </c>
      <c r="M7" s="152" t="s">
        <v>87</v>
      </c>
      <c r="N7" s="152" t="s">
        <v>27</v>
      </c>
      <c r="O7" s="152" t="s">
        <v>24</v>
      </c>
      <c r="P7" s="153" t="s">
        <v>22</v>
      </c>
      <c r="Q7" s="152" t="s">
        <v>4</v>
      </c>
      <c r="R7" s="152" t="s">
        <v>28</v>
      </c>
      <c r="S7" s="152" t="s">
        <v>29</v>
      </c>
      <c r="T7" s="152" t="s">
        <v>39</v>
      </c>
      <c r="U7" s="152" t="s">
        <v>88</v>
      </c>
      <c r="V7" s="152" t="s">
        <v>40</v>
      </c>
      <c r="W7" s="152" t="s">
        <v>3</v>
      </c>
      <c r="X7" s="152" t="s">
        <v>30</v>
      </c>
      <c r="Y7" s="152" t="s">
        <v>31</v>
      </c>
      <c r="Z7" s="152" t="s">
        <v>89</v>
      </c>
      <c r="AA7" s="152" t="s">
        <v>42</v>
      </c>
      <c r="AB7" s="152" t="s">
        <v>41</v>
      </c>
      <c r="AC7" s="152" t="s">
        <v>90</v>
      </c>
      <c r="AD7" s="152" t="s">
        <v>32</v>
      </c>
      <c r="AE7" s="152" t="s">
        <v>33</v>
      </c>
      <c r="AF7" s="152" t="s">
        <v>184</v>
      </c>
      <c r="AG7" s="152" t="s">
        <v>34</v>
      </c>
      <c r="AH7" s="152" t="s">
        <v>91</v>
      </c>
      <c r="AI7" s="152" t="s">
        <v>25</v>
      </c>
      <c r="AJ7" s="152" t="s">
        <v>43</v>
      </c>
      <c r="AK7" s="152" t="s">
        <v>35</v>
      </c>
      <c r="AL7" s="152" t="s">
        <v>189</v>
      </c>
      <c r="AM7" s="152" t="s">
        <v>36</v>
      </c>
      <c r="AN7" s="153" t="s">
        <v>2</v>
      </c>
      <c r="AO7" s="152" t="s">
        <v>37</v>
      </c>
      <c r="AP7" s="632" t="s">
        <v>329</v>
      </c>
      <c r="AQ7" s="155" t="s">
        <v>292</v>
      </c>
      <c r="AR7" s="149"/>
      <c r="AS7" s="292"/>
      <c r="AT7" s="161" t="s">
        <v>85</v>
      </c>
      <c r="AU7" s="161" t="s">
        <v>7</v>
      </c>
      <c r="AV7" s="161" t="s">
        <v>183</v>
      </c>
      <c r="AW7" s="161" t="s">
        <v>86</v>
      </c>
      <c r="AX7" s="161" t="s">
        <v>26</v>
      </c>
      <c r="AY7" s="161" t="s">
        <v>6</v>
      </c>
      <c r="AZ7" s="161" t="s">
        <v>5</v>
      </c>
      <c r="BA7" s="161" t="s">
        <v>81</v>
      </c>
      <c r="BB7" s="161" t="s">
        <v>38</v>
      </c>
      <c r="BC7" s="161" t="s">
        <v>87</v>
      </c>
      <c r="BD7" s="161" t="s">
        <v>27</v>
      </c>
      <c r="BE7" s="161" t="s">
        <v>24</v>
      </c>
      <c r="BF7" s="161" t="s">
        <v>22</v>
      </c>
      <c r="BG7" s="161" t="s">
        <v>4</v>
      </c>
      <c r="BH7" s="161" t="s">
        <v>28</v>
      </c>
      <c r="BI7" s="161" t="s">
        <v>29</v>
      </c>
      <c r="BJ7" s="161" t="s">
        <v>39</v>
      </c>
      <c r="BK7" s="161" t="s">
        <v>88</v>
      </c>
      <c r="BL7" s="161" t="s">
        <v>40</v>
      </c>
      <c r="BM7" s="161" t="s">
        <v>3</v>
      </c>
      <c r="BN7" s="161" t="s">
        <v>30</v>
      </c>
      <c r="BO7" s="161" t="s">
        <v>31</v>
      </c>
      <c r="BP7" s="161" t="s">
        <v>89</v>
      </c>
      <c r="BQ7" s="161" t="s">
        <v>42</v>
      </c>
      <c r="BR7" s="161" t="s">
        <v>41</v>
      </c>
      <c r="BS7" s="161" t="s">
        <v>90</v>
      </c>
      <c r="BT7" s="161" t="s">
        <v>32</v>
      </c>
      <c r="BU7" s="161" t="s">
        <v>33</v>
      </c>
      <c r="BV7" s="161" t="s">
        <v>184</v>
      </c>
      <c r="BW7" s="161" t="s">
        <v>34</v>
      </c>
      <c r="BX7" s="161" t="s">
        <v>91</v>
      </c>
      <c r="BY7" s="161" t="s">
        <v>25</v>
      </c>
      <c r="BZ7" s="161" t="s">
        <v>43</v>
      </c>
      <c r="CA7" s="161" t="s">
        <v>35</v>
      </c>
      <c r="CB7" s="161" t="s">
        <v>189</v>
      </c>
      <c r="CC7" s="161" t="s">
        <v>36</v>
      </c>
      <c r="CD7" s="161" t="s">
        <v>2</v>
      </c>
      <c r="CE7" s="161" t="s">
        <v>37</v>
      </c>
      <c r="CF7" s="161" t="s">
        <v>185</v>
      </c>
      <c r="CG7" s="161" t="s">
        <v>8</v>
      </c>
      <c r="CI7" s="162" t="s">
        <v>8</v>
      </c>
    </row>
    <row r="8" spans="1:87" s="40" customFormat="1" ht="30" customHeight="1">
      <c r="B8" s="46"/>
      <c r="C8" s="47" t="s">
        <v>330</v>
      </c>
      <c r="D8" s="367"/>
      <c r="E8" s="367"/>
      <c r="F8" s="367"/>
      <c r="G8" s="367"/>
      <c r="H8" s="367"/>
      <c r="I8" s="367"/>
      <c r="J8" s="367"/>
      <c r="K8" s="367"/>
      <c r="L8" s="367"/>
      <c r="M8" s="367"/>
      <c r="N8" s="367"/>
      <c r="O8" s="368"/>
      <c r="P8" s="368"/>
      <c r="Q8" s="368"/>
      <c r="R8" s="368"/>
      <c r="S8" s="368"/>
      <c r="T8" s="368"/>
      <c r="U8" s="368"/>
      <c r="V8" s="368"/>
      <c r="W8" s="368"/>
      <c r="X8" s="369"/>
      <c r="Y8" s="369"/>
      <c r="Z8" s="370"/>
      <c r="AA8" s="370"/>
      <c r="AB8" s="370"/>
      <c r="AC8" s="370"/>
      <c r="AD8" s="370"/>
      <c r="AE8" s="370"/>
      <c r="AF8" s="370"/>
      <c r="AG8" s="370"/>
      <c r="AH8" s="370"/>
      <c r="AI8" s="370"/>
      <c r="AJ8" s="370"/>
      <c r="AK8" s="370"/>
      <c r="AL8" s="370"/>
      <c r="AM8" s="370"/>
      <c r="AN8" s="370"/>
      <c r="AO8" s="370"/>
      <c r="AP8" s="370"/>
      <c r="AQ8" s="371"/>
      <c r="AR8" s="350"/>
      <c r="AS8" s="97"/>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I8" s="279"/>
    </row>
    <row r="9" spans="1:87" s="36" customFormat="1" ht="17.100000000000001" customHeight="1">
      <c r="B9" s="41"/>
      <c r="C9" s="42" t="s">
        <v>278</v>
      </c>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72">
        <v>0</v>
      </c>
      <c r="AR9" s="355"/>
      <c r="AS9" s="42"/>
      <c r="AT9" s="72">
        <v>0</v>
      </c>
      <c r="AU9" s="72">
        <v>0</v>
      </c>
      <c r="AV9" s="72">
        <v>0</v>
      </c>
      <c r="AW9" s="72">
        <v>0</v>
      </c>
      <c r="AX9" s="72">
        <v>0</v>
      </c>
      <c r="AY9" s="72">
        <v>0</v>
      </c>
      <c r="AZ9" s="72">
        <v>0</v>
      </c>
      <c r="BA9" s="72">
        <v>0</v>
      </c>
      <c r="BB9" s="72">
        <v>0</v>
      </c>
      <c r="BC9" s="72">
        <v>0</v>
      </c>
      <c r="BD9" s="72">
        <v>0</v>
      </c>
      <c r="BE9" s="72">
        <v>0</v>
      </c>
      <c r="BF9" s="72">
        <v>0</v>
      </c>
      <c r="BG9" s="72">
        <v>0</v>
      </c>
      <c r="BH9" s="72">
        <v>0</v>
      </c>
      <c r="BI9" s="72">
        <v>0</v>
      </c>
      <c r="BJ9" s="72">
        <v>0</v>
      </c>
      <c r="BK9" s="72">
        <v>0</v>
      </c>
      <c r="BL9" s="72">
        <v>0</v>
      </c>
      <c r="BM9" s="72">
        <v>0</v>
      </c>
      <c r="BN9" s="72">
        <v>0</v>
      </c>
      <c r="BO9" s="72">
        <v>0</v>
      </c>
      <c r="BP9" s="72">
        <v>0</v>
      </c>
      <c r="BQ9" s="72">
        <v>0</v>
      </c>
      <c r="BR9" s="72">
        <v>0</v>
      </c>
      <c r="BS9" s="72">
        <v>0</v>
      </c>
      <c r="BT9" s="72">
        <v>0</v>
      </c>
      <c r="BU9" s="72">
        <v>0</v>
      </c>
      <c r="BV9" s="72">
        <v>0</v>
      </c>
      <c r="BW9" s="72">
        <v>0</v>
      </c>
      <c r="BX9" s="72">
        <v>0</v>
      </c>
      <c r="BY9" s="72">
        <v>0</v>
      </c>
      <c r="BZ9" s="72">
        <v>0</v>
      </c>
      <c r="CA9" s="72">
        <v>0</v>
      </c>
      <c r="CB9" s="72">
        <v>0</v>
      </c>
      <c r="CC9" s="72">
        <v>0</v>
      </c>
      <c r="CD9" s="72">
        <v>0</v>
      </c>
      <c r="CE9" s="72">
        <v>0</v>
      </c>
      <c r="CF9" s="72">
        <v>0</v>
      </c>
      <c r="CG9" s="72">
        <v>0</v>
      </c>
      <c r="CI9" s="72">
        <v>0</v>
      </c>
    </row>
    <row r="10" spans="1:87" s="36" customFormat="1" ht="17.100000000000001" customHeight="1">
      <c r="B10" s="44"/>
      <c r="C10" s="45" t="s">
        <v>279</v>
      </c>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72">
        <v>0</v>
      </c>
      <c r="AR10" s="355"/>
      <c r="AS10" s="4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I10" s="72">
        <v>0</v>
      </c>
    </row>
    <row r="11" spans="1:87" s="36" customFormat="1" ht="17.100000000000001" customHeight="1">
      <c r="B11" s="44"/>
      <c r="C11" s="45" t="s">
        <v>280</v>
      </c>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72">
        <v>0</v>
      </c>
      <c r="AR11" s="355"/>
      <c r="AS11" s="4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I11" s="72">
        <v>0</v>
      </c>
    </row>
    <row r="12" spans="1:87" s="8" customFormat="1" ht="17.100000000000001" customHeight="1">
      <c r="A12" s="11"/>
      <c r="B12" s="14"/>
      <c r="C12" s="101" t="s">
        <v>283</v>
      </c>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72">
        <v>0</v>
      </c>
      <c r="AR12" s="373"/>
      <c r="AS12" s="10"/>
      <c r="AT12" s="72">
        <v>0</v>
      </c>
      <c r="AU12" s="72">
        <v>0</v>
      </c>
      <c r="AV12" s="72">
        <v>0</v>
      </c>
      <c r="AW12" s="72">
        <v>0</v>
      </c>
      <c r="AX12" s="72">
        <v>0</v>
      </c>
      <c r="AY12" s="72">
        <v>0</v>
      </c>
      <c r="AZ12" s="72">
        <v>0</v>
      </c>
      <c r="BA12" s="72">
        <v>0</v>
      </c>
      <c r="BB12" s="72">
        <v>0</v>
      </c>
      <c r="BC12" s="72">
        <v>0</v>
      </c>
      <c r="BD12" s="72">
        <v>0</v>
      </c>
      <c r="BE12" s="72">
        <v>0</v>
      </c>
      <c r="BF12" s="72">
        <v>0</v>
      </c>
      <c r="BG12" s="72">
        <v>0</v>
      </c>
      <c r="BH12" s="72">
        <v>0</v>
      </c>
      <c r="BI12" s="72">
        <v>0</v>
      </c>
      <c r="BJ12" s="72">
        <v>0</v>
      </c>
      <c r="BK12" s="72">
        <v>0</v>
      </c>
      <c r="BL12" s="72">
        <v>0</v>
      </c>
      <c r="BM12" s="72">
        <v>0</v>
      </c>
      <c r="BN12" s="72">
        <v>0</v>
      </c>
      <c r="BO12" s="72">
        <v>0</v>
      </c>
      <c r="BP12" s="72">
        <v>0</v>
      </c>
      <c r="BQ12" s="72">
        <v>0</v>
      </c>
      <c r="BR12" s="72">
        <v>0</v>
      </c>
      <c r="BS12" s="72">
        <v>0</v>
      </c>
      <c r="BT12" s="72">
        <v>0</v>
      </c>
      <c r="BU12" s="72">
        <v>0</v>
      </c>
      <c r="BV12" s="72">
        <v>0</v>
      </c>
      <c r="BW12" s="72">
        <v>0</v>
      </c>
      <c r="BX12" s="72">
        <v>0</v>
      </c>
      <c r="BY12" s="72">
        <v>0</v>
      </c>
      <c r="BZ12" s="72">
        <v>0</v>
      </c>
      <c r="CA12" s="72">
        <v>0</v>
      </c>
      <c r="CB12" s="72">
        <v>0</v>
      </c>
      <c r="CC12" s="72">
        <v>0</v>
      </c>
      <c r="CD12" s="72">
        <v>0</v>
      </c>
      <c r="CE12" s="72">
        <v>0</v>
      </c>
      <c r="CF12" s="72">
        <v>0</v>
      </c>
      <c r="CG12" s="72">
        <v>0</v>
      </c>
      <c r="CI12" s="72">
        <v>0</v>
      </c>
    </row>
    <row r="13" spans="1:87" s="36" customFormat="1" ht="17.100000000000001" customHeight="1">
      <c r="B13" s="44"/>
      <c r="C13" s="45" t="s">
        <v>279</v>
      </c>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72">
        <v>0</v>
      </c>
      <c r="AR13" s="355"/>
      <c r="AS13" s="4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I13" s="72">
        <v>0</v>
      </c>
    </row>
    <row r="14" spans="1:87" s="36" customFormat="1" ht="17.100000000000001" customHeight="1">
      <c r="B14" s="44"/>
      <c r="C14" s="45" t="s">
        <v>280</v>
      </c>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72">
        <v>0</v>
      </c>
      <c r="AR14" s="355"/>
      <c r="AS14" s="4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I14" s="72">
        <v>0</v>
      </c>
    </row>
    <row r="15" spans="1:87" s="8" customFormat="1" ht="17.100000000000001" customHeight="1">
      <c r="A15" s="11"/>
      <c r="B15" s="14"/>
      <c r="C15" s="101" t="s">
        <v>291</v>
      </c>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72">
        <v>0</v>
      </c>
      <c r="AR15" s="373"/>
      <c r="AS15" s="10"/>
      <c r="AT15" s="72">
        <v>0</v>
      </c>
      <c r="AU15" s="72">
        <v>0</v>
      </c>
      <c r="AV15" s="72">
        <v>0</v>
      </c>
      <c r="AW15" s="72">
        <v>0</v>
      </c>
      <c r="AX15" s="72">
        <v>0</v>
      </c>
      <c r="AY15" s="72">
        <v>0</v>
      </c>
      <c r="AZ15" s="72">
        <v>0</v>
      </c>
      <c r="BA15" s="72">
        <v>0</v>
      </c>
      <c r="BB15" s="72">
        <v>0</v>
      </c>
      <c r="BC15" s="72">
        <v>0</v>
      </c>
      <c r="BD15" s="72">
        <v>0</v>
      </c>
      <c r="BE15" s="72">
        <v>0</v>
      </c>
      <c r="BF15" s="72">
        <v>0</v>
      </c>
      <c r="BG15" s="72">
        <v>0</v>
      </c>
      <c r="BH15" s="72">
        <v>0</v>
      </c>
      <c r="BI15" s="72">
        <v>0</v>
      </c>
      <c r="BJ15" s="72">
        <v>0</v>
      </c>
      <c r="BK15" s="72">
        <v>0</v>
      </c>
      <c r="BL15" s="72">
        <v>0</v>
      </c>
      <c r="BM15" s="72">
        <v>0</v>
      </c>
      <c r="BN15" s="72">
        <v>0</v>
      </c>
      <c r="BO15" s="72">
        <v>0</v>
      </c>
      <c r="BP15" s="72">
        <v>0</v>
      </c>
      <c r="BQ15" s="72">
        <v>0</v>
      </c>
      <c r="BR15" s="72">
        <v>0</v>
      </c>
      <c r="BS15" s="72">
        <v>0</v>
      </c>
      <c r="BT15" s="72">
        <v>0</v>
      </c>
      <c r="BU15" s="72">
        <v>0</v>
      </c>
      <c r="BV15" s="72">
        <v>0</v>
      </c>
      <c r="BW15" s="72">
        <v>0</v>
      </c>
      <c r="BX15" s="72">
        <v>0</v>
      </c>
      <c r="BY15" s="72">
        <v>0</v>
      </c>
      <c r="BZ15" s="72">
        <v>0</v>
      </c>
      <c r="CA15" s="72">
        <v>0</v>
      </c>
      <c r="CB15" s="72">
        <v>0</v>
      </c>
      <c r="CC15" s="72">
        <v>0</v>
      </c>
      <c r="CD15" s="72">
        <v>0</v>
      </c>
      <c r="CE15" s="72">
        <v>0</v>
      </c>
      <c r="CF15" s="72">
        <v>0</v>
      </c>
      <c r="CG15" s="72">
        <v>0</v>
      </c>
      <c r="CI15" s="72">
        <v>0</v>
      </c>
    </row>
    <row r="16" spans="1:87" s="36" customFormat="1" ht="17.100000000000001" customHeight="1">
      <c r="B16" s="44"/>
      <c r="C16" s="45" t="s">
        <v>279</v>
      </c>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72">
        <v>0</v>
      </c>
      <c r="AR16" s="355"/>
      <c r="AS16" s="4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I16" s="72">
        <v>0</v>
      </c>
    </row>
    <row r="17" spans="1:87" s="36" customFormat="1" ht="17.100000000000001" customHeight="1">
      <c r="B17" s="44"/>
      <c r="C17" s="45" t="s">
        <v>280</v>
      </c>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72">
        <v>0</v>
      </c>
      <c r="AR17" s="355"/>
      <c r="AS17" s="4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I17" s="72">
        <v>0</v>
      </c>
    </row>
    <row r="18" spans="1:87" s="8" customFormat="1" ht="17.100000000000001" customHeight="1">
      <c r="A18" s="11"/>
      <c r="B18" s="14"/>
      <c r="C18" s="101" t="s">
        <v>292</v>
      </c>
      <c r="D18" s="374">
        <v>0</v>
      </c>
      <c r="E18" s="374">
        <v>0</v>
      </c>
      <c r="F18" s="374">
        <v>0</v>
      </c>
      <c r="G18" s="374">
        <v>0</v>
      </c>
      <c r="H18" s="374">
        <v>0</v>
      </c>
      <c r="I18" s="374">
        <v>0</v>
      </c>
      <c r="J18" s="374">
        <v>0</v>
      </c>
      <c r="K18" s="374">
        <v>0</v>
      </c>
      <c r="L18" s="374">
        <v>0</v>
      </c>
      <c r="M18" s="374">
        <v>0</v>
      </c>
      <c r="N18" s="374">
        <v>0</v>
      </c>
      <c r="O18" s="374">
        <v>0</v>
      </c>
      <c r="P18" s="374">
        <v>0</v>
      </c>
      <c r="Q18" s="374">
        <v>0</v>
      </c>
      <c r="R18" s="374">
        <v>0</v>
      </c>
      <c r="S18" s="374">
        <v>0</v>
      </c>
      <c r="T18" s="374">
        <v>0</v>
      </c>
      <c r="U18" s="374">
        <v>0</v>
      </c>
      <c r="V18" s="374">
        <v>0</v>
      </c>
      <c r="W18" s="374">
        <v>0</v>
      </c>
      <c r="X18" s="374">
        <v>0</v>
      </c>
      <c r="Y18" s="374">
        <v>0</v>
      </c>
      <c r="Z18" s="374">
        <v>0</v>
      </c>
      <c r="AA18" s="374">
        <v>0</v>
      </c>
      <c r="AB18" s="374">
        <v>0</v>
      </c>
      <c r="AC18" s="374">
        <v>0</v>
      </c>
      <c r="AD18" s="374">
        <v>0</v>
      </c>
      <c r="AE18" s="374">
        <v>0</v>
      </c>
      <c r="AF18" s="374">
        <v>0</v>
      </c>
      <c r="AG18" s="374">
        <v>0</v>
      </c>
      <c r="AH18" s="374">
        <v>0</v>
      </c>
      <c r="AI18" s="374">
        <v>0</v>
      </c>
      <c r="AJ18" s="374">
        <v>0</v>
      </c>
      <c r="AK18" s="374">
        <v>0</v>
      </c>
      <c r="AL18" s="374">
        <v>0</v>
      </c>
      <c r="AM18" s="374">
        <v>0</v>
      </c>
      <c r="AN18" s="374">
        <v>0</v>
      </c>
      <c r="AO18" s="374">
        <v>0</v>
      </c>
      <c r="AP18" s="374">
        <v>0</v>
      </c>
      <c r="AQ18" s="372">
        <v>0</v>
      </c>
      <c r="AR18" s="373"/>
      <c r="AS18" s="10"/>
      <c r="AT18" s="72">
        <v>0</v>
      </c>
      <c r="AU18" s="72">
        <v>0</v>
      </c>
      <c r="AV18" s="72">
        <v>0</v>
      </c>
      <c r="AW18" s="72">
        <v>0</v>
      </c>
      <c r="AX18" s="72">
        <v>0</v>
      </c>
      <c r="AY18" s="72">
        <v>0</v>
      </c>
      <c r="AZ18" s="72">
        <v>0</v>
      </c>
      <c r="BA18" s="72">
        <v>0</v>
      </c>
      <c r="BB18" s="72">
        <v>0</v>
      </c>
      <c r="BC18" s="72">
        <v>0</v>
      </c>
      <c r="BD18" s="72">
        <v>0</v>
      </c>
      <c r="BE18" s="72">
        <v>0</v>
      </c>
      <c r="BF18" s="72">
        <v>0</v>
      </c>
      <c r="BG18" s="72">
        <v>0</v>
      </c>
      <c r="BH18" s="72">
        <v>0</v>
      </c>
      <c r="BI18" s="72">
        <v>0</v>
      </c>
      <c r="BJ18" s="72">
        <v>0</v>
      </c>
      <c r="BK18" s="72">
        <v>0</v>
      </c>
      <c r="BL18" s="72">
        <v>0</v>
      </c>
      <c r="BM18" s="72">
        <v>0</v>
      </c>
      <c r="BN18" s="72">
        <v>0</v>
      </c>
      <c r="BO18" s="72">
        <v>0</v>
      </c>
      <c r="BP18" s="72">
        <v>0</v>
      </c>
      <c r="BQ18" s="72">
        <v>0</v>
      </c>
      <c r="BR18" s="72">
        <v>0</v>
      </c>
      <c r="BS18" s="72">
        <v>0</v>
      </c>
      <c r="BT18" s="72">
        <v>0</v>
      </c>
      <c r="BU18" s="72">
        <v>0</v>
      </c>
      <c r="BV18" s="72">
        <v>0</v>
      </c>
      <c r="BW18" s="72">
        <v>0</v>
      </c>
      <c r="BX18" s="72">
        <v>0</v>
      </c>
      <c r="BY18" s="72">
        <v>0</v>
      </c>
      <c r="BZ18" s="72">
        <v>0</v>
      </c>
      <c r="CA18" s="72">
        <v>0</v>
      </c>
      <c r="CB18" s="72">
        <v>0</v>
      </c>
      <c r="CC18" s="72">
        <v>0</v>
      </c>
      <c r="CD18" s="72">
        <v>0</v>
      </c>
      <c r="CE18" s="72">
        <v>0</v>
      </c>
      <c r="CF18" s="72">
        <v>0</v>
      </c>
      <c r="CG18" s="72">
        <v>0</v>
      </c>
      <c r="CI18" s="72">
        <v>0</v>
      </c>
    </row>
    <row r="19" spans="1:87" s="40" customFormat="1" ht="30" customHeight="1">
      <c r="B19" s="46"/>
      <c r="C19" s="47" t="s">
        <v>331</v>
      </c>
      <c r="D19" s="367"/>
      <c r="E19" s="367"/>
      <c r="F19" s="367"/>
      <c r="G19" s="367"/>
      <c r="H19" s="367"/>
      <c r="I19" s="367"/>
      <c r="J19" s="367"/>
      <c r="K19" s="367"/>
      <c r="L19" s="367"/>
      <c r="M19" s="367"/>
      <c r="N19" s="367"/>
      <c r="O19" s="368"/>
      <c r="P19" s="368"/>
      <c r="Q19" s="368"/>
      <c r="R19" s="368"/>
      <c r="S19" s="368"/>
      <c r="T19" s="368"/>
      <c r="U19" s="368"/>
      <c r="V19" s="368"/>
      <c r="W19" s="368"/>
      <c r="X19" s="420"/>
      <c r="Y19" s="420"/>
      <c r="Z19" s="421"/>
      <c r="AA19" s="421"/>
      <c r="AB19" s="421"/>
      <c r="AC19" s="421"/>
      <c r="AD19" s="421"/>
      <c r="AE19" s="421"/>
      <c r="AF19" s="421"/>
      <c r="AG19" s="421"/>
      <c r="AH19" s="421"/>
      <c r="AI19" s="421"/>
      <c r="AJ19" s="421"/>
      <c r="AK19" s="421"/>
      <c r="AL19" s="421"/>
      <c r="AM19" s="421"/>
      <c r="AN19" s="421"/>
      <c r="AO19" s="421"/>
      <c r="AP19" s="421"/>
      <c r="AQ19" s="422"/>
      <c r="AR19" s="350"/>
      <c r="AS19" s="97"/>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I19" s="72"/>
    </row>
    <row r="20" spans="1:87" s="36" customFormat="1" ht="17.100000000000001" customHeight="1">
      <c r="B20" s="41"/>
      <c r="C20" s="42" t="s">
        <v>278</v>
      </c>
      <c r="D20" s="376"/>
      <c r="E20" s="376"/>
      <c r="F20" s="376"/>
      <c r="G20" s="376"/>
      <c r="H20" s="376"/>
      <c r="I20" s="376"/>
      <c r="J20" s="376"/>
      <c r="K20" s="376"/>
      <c r="L20" s="377"/>
      <c r="M20" s="377"/>
      <c r="N20" s="377"/>
      <c r="O20" s="378"/>
      <c r="P20" s="378">
        <v>204.69295700000001</v>
      </c>
      <c r="Q20" s="378"/>
      <c r="R20" s="378"/>
      <c r="S20" s="378"/>
      <c r="T20" s="378"/>
      <c r="U20" s="378"/>
      <c r="V20" s="378"/>
      <c r="W20" s="378"/>
      <c r="X20" s="423"/>
      <c r="Y20" s="423"/>
      <c r="Z20" s="424"/>
      <c r="AA20" s="424"/>
      <c r="AB20" s="424"/>
      <c r="AC20" s="424"/>
      <c r="AD20" s="424"/>
      <c r="AE20" s="424"/>
      <c r="AF20" s="424"/>
      <c r="AG20" s="539">
        <v>1610.247715</v>
      </c>
      <c r="AH20" s="424"/>
      <c r="AI20" s="424"/>
      <c r="AJ20" s="424"/>
      <c r="AK20" s="424"/>
      <c r="AL20" s="424"/>
      <c r="AM20" s="424"/>
      <c r="AN20" s="539">
        <v>634.52</v>
      </c>
      <c r="AO20" s="424"/>
      <c r="AP20" s="424"/>
      <c r="AQ20" s="372">
        <v>2449.4606720000002</v>
      </c>
      <c r="AR20" s="355"/>
      <c r="AS20" s="42"/>
      <c r="AT20" s="72">
        <v>0</v>
      </c>
      <c r="AU20" s="72">
        <v>0</v>
      </c>
      <c r="AV20" s="72">
        <v>0</v>
      </c>
      <c r="AW20" s="72">
        <v>0</v>
      </c>
      <c r="AX20" s="72">
        <v>0</v>
      </c>
      <c r="AY20" s="72">
        <v>0</v>
      </c>
      <c r="AZ20" s="72">
        <v>0</v>
      </c>
      <c r="BA20" s="72">
        <v>0</v>
      </c>
      <c r="BB20" s="72">
        <v>0</v>
      </c>
      <c r="BC20" s="72">
        <v>0</v>
      </c>
      <c r="BD20" s="72">
        <v>0</v>
      </c>
      <c r="BE20" s="72">
        <v>0</v>
      </c>
      <c r="BF20" s="72">
        <v>0</v>
      </c>
      <c r="BG20" s="72">
        <v>0</v>
      </c>
      <c r="BH20" s="72">
        <v>0</v>
      </c>
      <c r="BI20" s="72">
        <v>0</v>
      </c>
      <c r="BJ20" s="72">
        <v>0</v>
      </c>
      <c r="BK20" s="72">
        <v>0</v>
      </c>
      <c r="BL20" s="72">
        <v>0</v>
      </c>
      <c r="BM20" s="72">
        <v>0</v>
      </c>
      <c r="BN20" s="72">
        <v>0</v>
      </c>
      <c r="BO20" s="72">
        <v>0</v>
      </c>
      <c r="BP20" s="72">
        <v>0</v>
      </c>
      <c r="BQ20" s="72">
        <v>0</v>
      </c>
      <c r="BR20" s="72">
        <v>0</v>
      </c>
      <c r="BS20" s="72">
        <v>0</v>
      </c>
      <c r="BT20" s="72">
        <v>0</v>
      </c>
      <c r="BU20" s="72">
        <v>0</v>
      </c>
      <c r="BV20" s="72">
        <v>0</v>
      </c>
      <c r="BW20" s="72">
        <v>0</v>
      </c>
      <c r="BX20" s="72">
        <v>0</v>
      </c>
      <c r="BY20" s="72">
        <v>0</v>
      </c>
      <c r="BZ20" s="72">
        <v>0</v>
      </c>
      <c r="CA20" s="72">
        <v>0</v>
      </c>
      <c r="CB20" s="72">
        <v>0</v>
      </c>
      <c r="CC20" s="72">
        <v>0</v>
      </c>
      <c r="CD20" s="72">
        <v>0</v>
      </c>
      <c r="CE20" s="72">
        <v>0</v>
      </c>
      <c r="CF20" s="72">
        <v>0</v>
      </c>
      <c r="CG20" s="72">
        <v>0</v>
      </c>
      <c r="CI20" s="72">
        <v>0</v>
      </c>
    </row>
    <row r="21" spans="1:87" s="36" customFormat="1" ht="17.100000000000001" customHeight="1">
      <c r="B21" s="44"/>
      <c r="C21" s="45" t="s">
        <v>279</v>
      </c>
      <c r="D21" s="376"/>
      <c r="E21" s="376"/>
      <c r="F21" s="376"/>
      <c r="G21" s="376"/>
      <c r="H21" s="376"/>
      <c r="I21" s="376"/>
      <c r="J21" s="376"/>
      <c r="K21" s="376"/>
      <c r="L21" s="377"/>
      <c r="M21" s="377"/>
      <c r="N21" s="377"/>
      <c r="O21" s="378"/>
      <c r="P21" s="378"/>
      <c r="Q21" s="378"/>
      <c r="R21" s="378"/>
      <c r="S21" s="378"/>
      <c r="T21" s="378"/>
      <c r="U21" s="378"/>
      <c r="V21" s="378"/>
      <c r="W21" s="378"/>
      <c r="X21" s="423"/>
      <c r="Y21" s="423"/>
      <c r="Z21" s="424"/>
      <c r="AA21" s="424"/>
      <c r="AB21" s="424"/>
      <c r="AC21" s="424"/>
      <c r="AD21" s="424"/>
      <c r="AE21" s="424"/>
      <c r="AF21" s="424"/>
      <c r="AG21" s="539">
        <v>1236.580755</v>
      </c>
      <c r="AH21" s="424"/>
      <c r="AI21" s="424"/>
      <c r="AJ21" s="424"/>
      <c r="AK21" s="424"/>
      <c r="AL21" s="424"/>
      <c r="AM21" s="424"/>
      <c r="AN21" s="424"/>
      <c r="AO21" s="424"/>
      <c r="AP21" s="424"/>
      <c r="AQ21" s="372">
        <v>1236.580755</v>
      </c>
      <c r="AR21" s="355"/>
      <c r="AS21" s="4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I21" s="72">
        <v>0</v>
      </c>
    </row>
    <row r="22" spans="1:87" s="36" customFormat="1" ht="17.100000000000001" customHeight="1">
      <c r="B22" s="44"/>
      <c r="C22" s="45" t="s">
        <v>280</v>
      </c>
      <c r="D22" s="376"/>
      <c r="E22" s="376"/>
      <c r="F22" s="376"/>
      <c r="G22" s="376"/>
      <c r="H22" s="376"/>
      <c r="I22" s="376"/>
      <c r="J22" s="376"/>
      <c r="K22" s="376"/>
      <c r="L22" s="377"/>
      <c r="M22" s="377"/>
      <c r="N22" s="377"/>
      <c r="O22" s="378"/>
      <c r="P22" s="378">
        <v>204.69295700000001</v>
      </c>
      <c r="Q22" s="378"/>
      <c r="R22" s="378"/>
      <c r="S22" s="378"/>
      <c r="T22" s="378"/>
      <c r="U22" s="378"/>
      <c r="V22" s="378"/>
      <c r="W22" s="378"/>
      <c r="X22" s="423"/>
      <c r="Y22" s="423"/>
      <c r="Z22" s="424"/>
      <c r="AA22" s="424"/>
      <c r="AB22" s="424"/>
      <c r="AC22" s="424"/>
      <c r="AD22" s="424"/>
      <c r="AE22" s="424"/>
      <c r="AF22" s="424"/>
      <c r="AG22" s="539">
        <v>373.66696000000002</v>
      </c>
      <c r="AH22" s="424"/>
      <c r="AI22" s="424"/>
      <c r="AJ22" s="424"/>
      <c r="AK22" s="424"/>
      <c r="AL22" s="424"/>
      <c r="AM22" s="424"/>
      <c r="AN22" s="539">
        <v>634.52</v>
      </c>
      <c r="AO22" s="424"/>
      <c r="AP22" s="424"/>
      <c r="AQ22" s="372">
        <v>1212.879917</v>
      </c>
      <c r="AR22" s="355"/>
      <c r="AS22" s="4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I22" s="72">
        <v>0</v>
      </c>
    </row>
    <row r="23" spans="1:87" s="8" customFormat="1" ht="17.100000000000001" customHeight="1">
      <c r="A23" s="11"/>
      <c r="B23" s="14"/>
      <c r="C23" s="101" t="s">
        <v>283</v>
      </c>
      <c r="D23" s="376"/>
      <c r="E23" s="376"/>
      <c r="F23" s="376"/>
      <c r="G23" s="376"/>
      <c r="H23" s="376"/>
      <c r="I23" s="376"/>
      <c r="J23" s="376"/>
      <c r="K23" s="376"/>
      <c r="L23" s="376"/>
      <c r="M23" s="376"/>
      <c r="N23" s="376"/>
      <c r="O23" s="376"/>
      <c r="P23" s="376">
        <v>192.984025</v>
      </c>
      <c r="Q23" s="376"/>
      <c r="R23" s="376"/>
      <c r="S23" s="376"/>
      <c r="T23" s="376"/>
      <c r="U23" s="376"/>
      <c r="V23" s="376"/>
      <c r="W23" s="376"/>
      <c r="X23" s="376"/>
      <c r="Y23" s="376"/>
      <c r="Z23" s="376"/>
      <c r="AA23" s="376"/>
      <c r="AB23" s="376"/>
      <c r="AC23" s="376"/>
      <c r="AD23" s="376"/>
      <c r="AE23" s="376"/>
      <c r="AF23" s="376"/>
      <c r="AG23" s="376">
        <v>168.89996400000001</v>
      </c>
      <c r="AH23" s="376"/>
      <c r="AI23" s="376"/>
      <c r="AJ23" s="376"/>
      <c r="AK23" s="376"/>
      <c r="AL23" s="376"/>
      <c r="AM23" s="376"/>
      <c r="AN23" s="376">
        <v>55</v>
      </c>
      <c r="AO23" s="376"/>
      <c r="AP23" s="376"/>
      <c r="AQ23" s="372">
        <v>416.88398900000004</v>
      </c>
      <c r="AR23" s="373"/>
      <c r="AS23" s="10"/>
      <c r="AT23" s="72">
        <v>0</v>
      </c>
      <c r="AU23" s="72">
        <v>0</v>
      </c>
      <c r="AV23" s="72">
        <v>0</v>
      </c>
      <c r="AW23" s="72">
        <v>0</v>
      </c>
      <c r="AX23" s="72">
        <v>0</v>
      </c>
      <c r="AY23" s="72">
        <v>0</v>
      </c>
      <c r="AZ23" s="72">
        <v>0</v>
      </c>
      <c r="BA23" s="72">
        <v>0</v>
      </c>
      <c r="BB23" s="72">
        <v>0</v>
      </c>
      <c r="BC23" s="72">
        <v>0</v>
      </c>
      <c r="BD23" s="72">
        <v>0</v>
      </c>
      <c r="BE23" s="72">
        <v>0</v>
      </c>
      <c r="BF23" s="72">
        <v>0</v>
      </c>
      <c r="BG23" s="72">
        <v>0</v>
      </c>
      <c r="BH23" s="72">
        <v>0</v>
      </c>
      <c r="BI23" s="72">
        <v>0</v>
      </c>
      <c r="BJ23" s="72">
        <v>0</v>
      </c>
      <c r="BK23" s="72">
        <v>0</v>
      </c>
      <c r="BL23" s="72">
        <v>0</v>
      </c>
      <c r="BM23" s="72">
        <v>0</v>
      </c>
      <c r="BN23" s="72">
        <v>0</v>
      </c>
      <c r="BO23" s="72">
        <v>0</v>
      </c>
      <c r="BP23" s="72">
        <v>0</v>
      </c>
      <c r="BQ23" s="72">
        <v>0</v>
      </c>
      <c r="BR23" s="72">
        <v>0</v>
      </c>
      <c r="BS23" s="72">
        <v>0</v>
      </c>
      <c r="BT23" s="72">
        <v>0</v>
      </c>
      <c r="BU23" s="72">
        <v>0</v>
      </c>
      <c r="BV23" s="72">
        <v>0</v>
      </c>
      <c r="BW23" s="72">
        <v>0</v>
      </c>
      <c r="BX23" s="72">
        <v>0</v>
      </c>
      <c r="BY23" s="72">
        <v>0</v>
      </c>
      <c r="BZ23" s="72">
        <v>0</v>
      </c>
      <c r="CA23" s="72">
        <v>0</v>
      </c>
      <c r="CB23" s="72">
        <v>0</v>
      </c>
      <c r="CC23" s="72">
        <v>0</v>
      </c>
      <c r="CD23" s="72">
        <v>0</v>
      </c>
      <c r="CE23" s="72">
        <v>0</v>
      </c>
      <c r="CF23" s="72">
        <v>0</v>
      </c>
      <c r="CG23" s="72">
        <v>0</v>
      </c>
      <c r="CI23" s="72">
        <v>0</v>
      </c>
    </row>
    <row r="24" spans="1:87" s="36" customFormat="1" ht="17.100000000000001" customHeight="1">
      <c r="B24" s="44"/>
      <c r="C24" s="45" t="s">
        <v>279</v>
      </c>
      <c r="D24" s="376"/>
      <c r="E24" s="376"/>
      <c r="F24" s="376"/>
      <c r="G24" s="376"/>
      <c r="H24" s="376"/>
      <c r="I24" s="376"/>
      <c r="J24" s="376"/>
      <c r="K24" s="376"/>
      <c r="L24" s="377"/>
      <c r="M24" s="377"/>
      <c r="N24" s="377"/>
      <c r="O24" s="378"/>
      <c r="P24" s="378"/>
      <c r="Q24" s="378"/>
      <c r="R24" s="378"/>
      <c r="S24" s="378"/>
      <c r="T24" s="378"/>
      <c r="U24" s="378"/>
      <c r="V24" s="378"/>
      <c r="W24" s="378"/>
      <c r="X24" s="423"/>
      <c r="Y24" s="423"/>
      <c r="Z24" s="424"/>
      <c r="AA24" s="424"/>
      <c r="AB24" s="424"/>
      <c r="AC24" s="424"/>
      <c r="AD24" s="424"/>
      <c r="AE24" s="424"/>
      <c r="AF24" s="424"/>
      <c r="AG24" s="424">
        <v>74.546784000000002</v>
      </c>
      <c r="AH24" s="424"/>
      <c r="AI24" s="424"/>
      <c r="AJ24" s="424"/>
      <c r="AK24" s="424"/>
      <c r="AL24" s="424"/>
      <c r="AM24" s="424"/>
      <c r="AN24" s="424"/>
      <c r="AO24" s="424"/>
      <c r="AP24" s="424"/>
      <c r="AQ24" s="372">
        <v>74.546784000000002</v>
      </c>
      <c r="AR24" s="355"/>
      <c r="AS24" s="4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I24" s="72">
        <v>0</v>
      </c>
    </row>
    <row r="25" spans="1:87" s="36" customFormat="1" ht="17.100000000000001" customHeight="1">
      <c r="B25" s="44"/>
      <c r="C25" s="45" t="s">
        <v>280</v>
      </c>
      <c r="D25" s="376"/>
      <c r="E25" s="376"/>
      <c r="F25" s="376"/>
      <c r="G25" s="376"/>
      <c r="H25" s="376"/>
      <c r="I25" s="376"/>
      <c r="J25" s="376"/>
      <c r="K25" s="376"/>
      <c r="L25" s="377"/>
      <c r="M25" s="377"/>
      <c r="N25" s="377"/>
      <c r="O25" s="378"/>
      <c r="P25" s="378">
        <v>192.984025</v>
      </c>
      <c r="Q25" s="378"/>
      <c r="R25" s="378"/>
      <c r="S25" s="378"/>
      <c r="T25" s="378"/>
      <c r="U25" s="378"/>
      <c r="V25" s="378"/>
      <c r="W25" s="378"/>
      <c r="X25" s="423"/>
      <c r="Y25" s="423"/>
      <c r="Z25" s="424"/>
      <c r="AA25" s="424"/>
      <c r="AB25" s="424"/>
      <c r="AC25" s="424"/>
      <c r="AD25" s="424"/>
      <c r="AE25" s="424"/>
      <c r="AF25" s="424"/>
      <c r="AG25" s="539">
        <v>94.353179999999995</v>
      </c>
      <c r="AH25" s="424"/>
      <c r="AI25" s="424"/>
      <c r="AJ25" s="424"/>
      <c r="AK25" s="424"/>
      <c r="AL25" s="424"/>
      <c r="AM25" s="424"/>
      <c r="AN25" s="539">
        <v>55</v>
      </c>
      <c r="AO25" s="424"/>
      <c r="AP25" s="424"/>
      <c r="AQ25" s="372">
        <v>342.33720499999998</v>
      </c>
      <c r="AR25" s="355"/>
      <c r="AS25" s="4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I25" s="72">
        <v>0</v>
      </c>
    </row>
    <row r="26" spans="1:87" s="8" customFormat="1" ht="17.100000000000001" customHeight="1">
      <c r="A26" s="11"/>
      <c r="B26" s="14"/>
      <c r="C26" s="101" t="s">
        <v>291</v>
      </c>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2">
        <v>0</v>
      </c>
      <c r="AR26" s="373"/>
      <c r="AS26" s="10"/>
      <c r="AT26" s="72">
        <v>0</v>
      </c>
      <c r="AU26" s="72">
        <v>0</v>
      </c>
      <c r="AV26" s="72">
        <v>0</v>
      </c>
      <c r="AW26" s="72">
        <v>0</v>
      </c>
      <c r="AX26" s="72">
        <v>0</v>
      </c>
      <c r="AY26" s="72">
        <v>0</v>
      </c>
      <c r="AZ26" s="72">
        <v>0</v>
      </c>
      <c r="BA26" s="72">
        <v>0</v>
      </c>
      <c r="BB26" s="72">
        <v>0</v>
      </c>
      <c r="BC26" s="72">
        <v>0</v>
      </c>
      <c r="BD26" s="72">
        <v>0</v>
      </c>
      <c r="BE26" s="72">
        <v>0</v>
      </c>
      <c r="BF26" s="72">
        <v>0</v>
      </c>
      <c r="BG26" s="72">
        <v>0</v>
      </c>
      <c r="BH26" s="72">
        <v>0</v>
      </c>
      <c r="BI26" s="72">
        <v>0</v>
      </c>
      <c r="BJ26" s="72">
        <v>0</v>
      </c>
      <c r="BK26" s="72">
        <v>0</v>
      </c>
      <c r="BL26" s="72">
        <v>0</v>
      </c>
      <c r="BM26" s="72">
        <v>0</v>
      </c>
      <c r="BN26" s="72">
        <v>0</v>
      </c>
      <c r="BO26" s="72">
        <v>0</v>
      </c>
      <c r="BP26" s="72">
        <v>0</v>
      </c>
      <c r="BQ26" s="72">
        <v>0</v>
      </c>
      <c r="BR26" s="72">
        <v>0</v>
      </c>
      <c r="BS26" s="72">
        <v>0</v>
      </c>
      <c r="BT26" s="72">
        <v>0</v>
      </c>
      <c r="BU26" s="72">
        <v>0</v>
      </c>
      <c r="BV26" s="72">
        <v>0</v>
      </c>
      <c r="BW26" s="72">
        <v>0</v>
      </c>
      <c r="BX26" s="72">
        <v>0</v>
      </c>
      <c r="BY26" s="72">
        <v>0</v>
      </c>
      <c r="BZ26" s="72">
        <v>0</v>
      </c>
      <c r="CA26" s="72">
        <v>0</v>
      </c>
      <c r="CB26" s="72">
        <v>0</v>
      </c>
      <c r="CC26" s="72">
        <v>0</v>
      </c>
      <c r="CD26" s="72">
        <v>0</v>
      </c>
      <c r="CE26" s="72">
        <v>0</v>
      </c>
      <c r="CF26" s="72">
        <v>0</v>
      </c>
      <c r="CG26" s="72">
        <v>0</v>
      </c>
      <c r="CI26" s="72">
        <v>0</v>
      </c>
    </row>
    <row r="27" spans="1:87" s="36" customFormat="1" ht="17.100000000000001" customHeight="1">
      <c r="B27" s="44"/>
      <c r="C27" s="45" t="s">
        <v>279</v>
      </c>
      <c r="D27" s="376"/>
      <c r="E27" s="376"/>
      <c r="F27" s="376"/>
      <c r="G27" s="376"/>
      <c r="H27" s="376"/>
      <c r="I27" s="376"/>
      <c r="J27" s="376"/>
      <c r="K27" s="376"/>
      <c r="L27" s="377"/>
      <c r="M27" s="377"/>
      <c r="N27" s="377"/>
      <c r="O27" s="378"/>
      <c r="P27" s="378"/>
      <c r="Q27" s="378"/>
      <c r="R27" s="378"/>
      <c r="S27" s="378"/>
      <c r="T27" s="378"/>
      <c r="U27" s="378"/>
      <c r="V27" s="378"/>
      <c r="W27" s="378"/>
      <c r="X27" s="423"/>
      <c r="Y27" s="423"/>
      <c r="Z27" s="424"/>
      <c r="AA27" s="424"/>
      <c r="AB27" s="424"/>
      <c r="AC27" s="424"/>
      <c r="AD27" s="424"/>
      <c r="AE27" s="424"/>
      <c r="AF27" s="424"/>
      <c r="AG27" s="424"/>
      <c r="AH27" s="424"/>
      <c r="AI27" s="424"/>
      <c r="AJ27" s="424"/>
      <c r="AK27" s="424"/>
      <c r="AL27" s="424"/>
      <c r="AM27" s="424"/>
      <c r="AN27" s="424"/>
      <c r="AO27" s="424"/>
      <c r="AP27" s="424"/>
      <c r="AQ27" s="372">
        <v>0</v>
      </c>
      <c r="AR27" s="355"/>
      <c r="AS27" s="4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I27" s="72">
        <v>0</v>
      </c>
    </row>
    <row r="28" spans="1:87" s="36" customFormat="1" ht="17.100000000000001" customHeight="1">
      <c r="B28" s="44"/>
      <c r="C28" s="45" t="s">
        <v>280</v>
      </c>
      <c r="D28" s="376"/>
      <c r="E28" s="376"/>
      <c r="F28" s="376"/>
      <c r="G28" s="376"/>
      <c r="H28" s="376"/>
      <c r="I28" s="376"/>
      <c r="J28" s="376"/>
      <c r="K28" s="376"/>
      <c r="L28" s="377"/>
      <c r="M28" s="377"/>
      <c r="N28" s="377"/>
      <c r="O28" s="378"/>
      <c r="P28" s="378"/>
      <c r="Q28" s="378"/>
      <c r="R28" s="378"/>
      <c r="S28" s="378"/>
      <c r="T28" s="378"/>
      <c r="U28" s="378"/>
      <c r="V28" s="378"/>
      <c r="W28" s="378"/>
      <c r="X28" s="423"/>
      <c r="Y28" s="423"/>
      <c r="Z28" s="424"/>
      <c r="AA28" s="424"/>
      <c r="AB28" s="424"/>
      <c r="AC28" s="424"/>
      <c r="AD28" s="424"/>
      <c r="AE28" s="424"/>
      <c r="AF28" s="424"/>
      <c r="AG28" s="424"/>
      <c r="AH28" s="424"/>
      <c r="AI28" s="424"/>
      <c r="AJ28" s="424"/>
      <c r="AK28" s="424"/>
      <c r="AL28" s="424"/>
      <c r="AM28" s="424"/>
      <c r="AN28" s="424"/>
      <c r="AO28" s="424"/>
      <c r="AP28" s="424"/>
      <c r="AQ28" s="372">
        <v>0</v>
      </c>
      <c r="AR28" s="355"/>
      <c r="AS28" s="4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I28" s="72">
        <v>0</v>
      </c>
    </row>
    <row r="29" spans="1:87" s="10" customFormat="1" ht="17.100000000000001" customHeight="1">
      <c r="A29" s="11"/>
      <c r="B29" s="14"/>
      <c r="C29" s="101" t="s">
        <v>292</v>
      </c>
      <c r="D29" s="374">
        <v>0</v>
      </c>
      <c r="E29" s="374">
        <v>0</v>
      </c>
      <c r="F29" s="374">
        <v>0</v>
      </c>
      <c r="G29" s="374">
        <v>0</v>
      </c>
      <c r="H29" s="374">
        <v>0</v>
      </c>
      <c r="I29" s="374">
        <v>0</v>
      </c>
      <c r="J29" s="374">
        <v>0</v>
      </c>
      <c r="K29" s="374">
        <v>0</v>
      </c>
      <c r="L29" s="374">
        <v>0</v>
      </c>
      <c r="M29" s="374">
        <v>0</v>
      </c>
      <c r="N29" s="374">
        <v>0</v>
      </c>
      <c r="O29" s="374">
        <v>0</v>
      </c>
      <c r="P29" s="374">
        <v>397.67698200000001</v>
      </c>
      <c r="Q29" s="374">
        <v>0</v>
      </c>
      <c r="R29" s="374">
        <v>0</v>
      </c>
      <c r="S29" s="374">
        <v>0</v>
      </c>
      <c r="T29" s="374">
        <v>0</v>
      </c>
      <c r="U29" s="374">
        <v>0</v>
      </c>
      <c r="V29" s="374">
        <v>0</v>
      </c>
      <c r="W29" s="374">
        <v>0</v>
      </c>
      <c r="X29" s="374">
        <v>0</v>
      </c>
      <c r="Y29" s="374">
        <v>0</v>
      </c>
      <c r="Z29" s="374">
        <v>0</v>
      </c>
      <c r="AA29" s="374">
        <v>0</v>
      </c>
      <c r="AB29" s="374">
        <v>0</v>
      </c>
      <c r="AC29" s="374">
        <v>0</v>
      </c>
      <c r="AD29" s="374">
        <v>0</v>
      </c>
      <c r="AE29" s="374">
        <v>0</v>
      </c>
      <c r="AF29" s="374">
        <v>0</v>
      </c>
      <c r="AG29" s="374">
        <v>1779.1476789999999</v>
      </c>
      <c r="AH29" s="374">
        <v>0</v>
      </c>
      <c r="AI29" s="374">
        <v>0</v>
      </c>
      <c r="AJ29" s="374">
        <v>0</v>
      </c>
      <c r="AK29" s="374">
        <v>0</v>
      </c>
      <c r="AL29" s="374">
        <v>0</v>
      </c>
      <c r="AM29" s="374">
        <v>0</v>
      </c>
      <c r="AN29" s="374">
        <v>689.52</v>
      </c>
      <c r="AO29" s="374">
        <v>0</v>
      </c>
      <c r="AP29" s="374">
        <v>0</v>
      </c>
      <c r="AQ29" s="372">
        <v>2866.3446610000001</v>
      </c>
      <c r="AR29" s="373"/>
      <c r="AT29" s="72">
        <v>0</v>
      </c>
      <c r="AU29" s="72">
        <v>0</v>
      </c>
      <c r="AV29" s="72">
        <v>0</v>
      </c>
      <c r="AW29" s="72">
        <v>0</v>
      </c>
      <c r="AX29" s="72">
        <v>0</v>
      </c>
      <c r="AY29" s="72">
        <v>0</v>
      </c>
      <c r="AZ29" s="72">
        <v>0</v>
      </c>
      <c r="BA29" s="72">
        <v>0</v>
      </c>
      <c r="BB29" s="72">
        <v>0</v>
      </c>
      <c r="BC29" s="72">
        <v>0</v>
      </c>
      <c r="BD29" s="72">
        <v>0</v>
      </c>
      <c r="BE29" s="72">
        <v>0</v>
      </c>
      <c r="BF29" s="72">
        <v>0</v>
      </c>
      <c r="BG29" s="72">
        <v>0</v>
      </c>
      <c r="BH29" s="72">
        <v>0</v>
      </c>
      <c r="BI29" s="72">
        <v>0</v>
      </c>
      <c r="BJ29" s="72">
        <v>0</v>
      </c>
      <c r="BK29" s="72">
        <v>0</v>
      </c>
      <c r="BL29" s="72">
        <v>0</v>
      </c>
      <c r="BM29" s="72">
        <v>0</v>
      </c>
      <c r="BN29" s="72">
        <v>0</v>
      </c>
      <c r="BO29" s="72">
        <v>0</v>
      </c>
      <c r="BP29" s="72">
        <v>0</v>
      </c>
      <c r="BQ29" s="72">
        <v>0</v>
      </c>
      <c r="BR29" s="72">
        <v>0</v>
      </c>
      <c r="BS29" s="72">
        <v>0</v>
      </c>
      <c r="BT29" s="72">
        <v>0</v>
      </c>
      <c r="BU29" s="72">
        <v>0</v>
      </c>
      <c r="BV29" s="72">
        <v>0</v>
      </c>
      <c r="BW29" s="72">
        <v>-5.6843418860808015E-14</v>
      </c>
      <c r="BX29" s="72">
        <v>0</v>
      </c>
      <c r="BY29" s="72">
        <v>0</v>
      </c>
      <c r="BZ29" s="72">
        <v>0</v>
      </c>
      <c r="CA29" s="72">
        <v>0</v>
      </c>
      <c r="CB29" s="72">
        <v>0</v>
      </c>
      <c r="CC29" s="72">
        <v>0</v>
      </c>
      <c r="CD29" s="72">
        <v>0</v>
      </c>
      <c r="CE29" s="72">
        <v>0</v>
      </c>
      <c r="CF29" s="72">
        <v>0</v>
      </c>
      <c r="CG29" s="72">
        <v>-1.1368683772161603E-13</v>
      </c>
      <c r="CI29" s="72">
        <v>0</v>
      </c>
    </row>
    <row r="30" spans="1:87" s="40" customFormat="1" ht="24.95" customHeight="1">
      <c r="B30" s="46"/>
      <c r="C30" s="47" t="s">
        <v>313</v>
      </c>
      <c r="D30" s="381"/>
      <c r="E30" s="381"/>
      <c r="F30" s="381"/>
      <c r="G30" s="381"/>
      <c r="H30" s="381"/>
      <c r="I30" s="381"/>
      <c r="J30" s="381"/>
      <c r="K30" s="381"/>
      <c r="L30" s="381"/>
      <c r="M30" s="381"/>
      <c r="N30" s="381"/>
      <c r="O30" s="368"/>
      <c r="P30" s="368"/>
      <c r="Q30" s="368"/>
      <c r="R30" s="368"/>
      <c r="S30" s="368"/>
      <c r="T30" s="368"/>
      <c r="U30" s="368"/>
      <c r="V30" s="368"/>
      <c r="W30" s="368"/>
      <c r="X30" s="420"/>
      <c r="Y30" s="420"/>
      <c r="Z30" s="421"/>
      <c r="AA30" s="421"/>
      <c r="AB30" s="421"/>
      <c r="AC30" s="421"/>
      <c r="AD30" s="421"/>
      <c r="AE30" s="421"/>
      <c r="AF30" s="421"/>
      <c r="AG30" s="421"/>
      <c r="AH30" s="421"/>
      <c r="AI30" s="421"/>
      <c r="AJ30" s="421"/>
      <c r="AK30" s="421"/>
      <c r="AL30" s="421"/>
      <c r="AM30" s="421"/>
      <c r="AN30" s="421"/>
      <c r="AO30" s="421"/>
      <c r="AP30" s="421"/>
      <c r="AQ30" s="422"/>
      <c r="AR30" s="350"/>
      <c r="AS30" s="97"/>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I30" s="72"/>
    </row>
    <row r="31" spans="1:87" s="40" customFormat="1" ht="30" customHeight="1">
      <c r="B31" s="46"/>
      <c r="C31" s="47" t="s">
        <v>295</v>
      </c>
      <c r="D31" s="381"/>
      <c r="E31" s="381"/>
      <c r="F31" s="381"/>
      <c r="G31" s="381"/>
      <c r="H31" s="381"/>
      <c r="I31" s="381"/>
      <c r="J31" s="381"/>
      <c r="K31" s="381"/>
      <c r="L31" s="381"/>
      <c r="M31" s="381"/>
      <c r="N31" s="381"/>
      <c r="O31" s="368"/>
      <c r="P31" s="368"/>
      <c r="Q31" s="368"/>
      <c r="R31" s="368"/>
      <c r="S31" s="368"/>
      <c r="T31" s="368"/>
      <c r="U31" s="368"/>
      <c r="V31" s="368"/>
      <c r="W31" s="368"/>
      <c r="X31" s="420"/>
      <c r="Y31" s="420"/>
      <c r="Z31" s="421"/>
      <c r="AA31" s="421"/>
      <c r="AB31" s="421"/>
      <c r="AC31" s="421"/>
      <c r="AD31" s="421"/>
      <c r="AE31" s="421"/>
      <c r="AF31" s="421"/>
      <c r="AG31" s="421"/>
      <c r="AH31" s="421"/>
      <c r="AI31" s="421"/>
      <c r="AJ31" s="421"/>
      <c r="AK31" s="421"/>
      <c r="AL31" s="421"/>
      <c r="AM31" s="421"/>
      <c r="AN31" s="421"/>
      <c r="AO31" s="421"/>
      <c r="AP31" s="421"/>
      <c r="AQ31" s="422"/>
      <c r="AR31" s="350"/>
      <c r="AS31" s="97"/>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I31" s="72"/>
    </row>
    <row r="32" spans="1:87" s="36" customFormat="1" ht="17.100000000000001" customHeight="1">
      <c r="B32" s="41"/>
      <c r="C32" s="42" t="s">
        <v>278</v>
      </c>
      <c r="D32" s="376"/>
      <c r="E32" s="376"/>
      <c r="F32" s="376"/>
      <c r="G32" s="376"/>
      <c r="H32" s="376"/>
      <c r="I32" s="376"/>
      <c r="J32" s="376"/>
      <c r="K32" s="376"/>
      <c r="L32" s="377"/>
      <c r="M32" s="377"/>
      <c r="N32" s="377"/>
      <c r="O32" s="378"/>
      <c r="P32" s="378"/>
      <c r="Q32" s="378"/>
      <c r="R32" s="378"/>
      <c r="S32" s="378"/>
      <c r="T32" s="378"/>
      <c r="U32" s="378"/>
      <c r="V32" s="378"/>
      <c r="W32" s="378"/>
      <c r="X32" s="423"/>
      <c r="Y32" s="423"/>
      <c r="Z32" s="424"/>
      <c r="AA32" s="424"/>
      <c r="AB32" s="424"/>
      <c r="AC32" s="424"/>
      <c r="AD32" s="424"/>
      <c r="AE32" s="424"/>
      <c r="AF32" s="424"/>
      <c r="AG32" s="424"/>
      <c r="AH32" s="424"/>
      <c r="AI32" s="424"/>
      <c r="AJ32" s="424"/>
      <c r="AK32" s="424"/>
      <c r="AL32" s="424"/>
      <c r="AM32" s="424"/>
      <c r="AN32" s="424"/>
      <c r="AO32" s="424"/>
      <c r="AP32" s="424"/>
      <c r="AQ32" s="372">
        <v>0</v>
      </c>
      <c r="AR32" s="355"/>
      <c r="AS32" s="42"/>
      <c r="AT32" s="72">
        <v>0</v>
      </c>
      <c r="AU32" s="72">
        <v>0</v>
      </c>
      <c r="AV32" s="72">
        <v>0</v>
      </c>
      <c r="AW32" s="72">
        <v>0</v>
      </c>
      <c r="AX32" s="72">
        <v>0</v>
      </c>
      <c r="AY32" s="72">
        <v>0</v>
      </c>
      <c r="AZ32" s="72">
        <v>0</v>
      </c>
      <c r="BA32" s="72">
        <v>0</v>
      </c>
      <c r="BB32" s="72">
        <v>0</v>
      </c>
      <c r="BC32" s="72">
        <v>0</v>
      </c>
      <c r="BD32" s="72">
        <v>0</v>
      </c>
      <c r="BE32" s="72">
        <v>0</v>
      </c>
      <c r="BF32" s="72">
        <v>0</v>
      </c>
      <c r="BG32" s="72">
        <v>0</v>
      </c>
      <c r="BH32" s="72">
        <v>0</v>
      </c>
      <c r="BI32" s="72">
        <v>0</v>
      </c>
      <c r="BJ32" s="72">
        <v>0</v>
      </c>
      <c r="BK32" s="72">
        <v>0</v>
      </c>
      <c r="BL32" s="72">
        <v>0</v>
      </c>
      <c r="BM32" s="72">
        <v>0</v>
      </c>
      <c r="BN32" s="72">
        <v>0</v>
      </c>
      <c r="BO32" s="72">
        <v>0</v>
      </c>
      <c r="BP32" s="72">
        <v>0</v>
      </c>
      <c r="BQ32" s="72">
        <v>0</v>
      </c>
      <c r="BR32" s="72">
        <v>0</v>
      </c>
      <c r="BS32" s="72">
        <v>0</v>
      </c>
      <c r="BT32" s="72">
        <v>0</v>
      </c>
      <c r="BU32" s="72">
        <v>0</v>
      </c>
      <c r="BV32" s="72">
        <v>0</v>
      </c>
      <c r="BW32" s="72">
        <v>0</v>
      </c>
      <c r="BX32" s="72">
        <v>0</v>
      </c>
      <c r="BY32" s="72">
        <v>0</v>
      </c>
      <c r="BZ32" s="72">
        <v>0</v>
      </c>
      <c r="CA32" s="72">
        <v>0</v>
      </c>
      <c r="CB32" s="72">
        <v>0</v>
      </c>
      <c r="CC32" s="72">
        <v>0</v>
      </c>
      <c r="CD32" s="72">
        <v>0</v>
      </c>
      <c r="CE32" s="72">
        <v>0</v>
      </c>
      <c r="CF32" s="72">
        <v>0</v>
      </c>
      <c r="CG32" s="72">
        <v>0</v>
      </c>
      <c r="CI32" s="72">
        <v>0</v>
      </c>
    </row>
    <row r="33" spans="1:87" s="36" customFormat="1" ht="17.100000000000001" customHeight="1">
      <c r="B33" s="44"/>
      <c r="C33" s="45" t="s">
        <v>279</v>
      </c>
      <c r="D33" s="376"/>
      <c r="E33" s="376"/>
      <c r="F33" s="376"/>
      <c r="G33" s="376"/>
      <c r="H33" s="376"/>
      <c r="I33" s="376"/>
      <c r="J33" s="376"/>
      <c r="K33" s="376"/>
      <c r="L33" s="377"/>
      <c r="M33" s="377"/>
      <c r="N33" s="377"/>
      <c r="O33" s="378"/>
      <c r="P33" s="378"/>
      <c r="Q33" s="378"/>
      <c r="R33" s="378"/>
      <c r="S33" s="378"/>
      <c r="T33" s="378"/>
      <c r="U33" s="378"/>
      <c r="V33" s="378"/>
      <c r="W33" s="378"/>
      <c r="X33" s="423"/>
      <c r="Y33" s="423"/>
      <c r="Z33" s="424"/>
      <c r="AA33" s="424"/>
      <c r="AB33" s="424"/>
      <c r="AC33" s="424"/>
      <c r="AD33" s="424"/>
      <c r="AE33" s="424"/>
      <c r="AF33" s="424"/>
      <c r="AG33" s="424"/>
      <c r="AH33" s="424"/>
      <c r="AI33" s="424"/>
      <c r="AJ33" s="424"/>
      <c r="AK33" s="424"/>
      <c r="AL33" s="424"/>
      <c r="AM33" s="424"/>
      <c r="AN33" s="424"/>
      <c r="AO33" s="424"/>
      <c r="AP33" s="424"/>
      <c r="AQ33" s="372">
        <v>0</v>
      </c>
      <c r="AR33" s="355"/>
      <c r="AS33" s="4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I33" s="72">
        <v>0</v>
      </c>
    </row>
    <row r="34" spans="1:87" s="36" customFormat="1" ht="17.100000000000001" customHeight="1">
      <c r="B34" s="44"/>
      <c r="C34" s="45" t="s">
        <v>280</v>
      </c>
      <c r="D34" s="376"/>
      <c r="E34" s="376"/>
      <c r="F34" s="376"/>
      <c r="G34" s="376"/>
      <c r="H34" s="376"/>
      <c r="I34" s="376"/>
      <c r="J34" s="376"/>
      <c r="K34" s="376"/>
      <c r="L34" s="377"/>
      <c r="M34" s="377"/>
      <c r="N34" s="377"/>
      <c r="O34" s="378"/>
      <c r="P34" s="378"/>
      <c r="Q34" s="378"/>
      <c r="R34" s="378"/>
      <c r="S34" s="378"/>
      <c r="T34" s="378"/>
      <c r="U34" s="378"/>
      <c r="V34" s="378"/>
      <c r="W34" s="378"/>
      <c r="X34" s="423"/>
      <c r="Y34" s="423"/>
      <c r="Z34" s="424"/>
      <c r="AA34" s="424"/>
      <c r="AB34" s="424"/>
      <c r="AC34" s="424"/>
      <c r="AD34" s="424"/>
      <c r="AE34" s="424"/>
      <c r="AF34" s="424"/>
      <c r="AG34" s="424"/>
      <c r="AH34" s="424"/>
      <c r="AI34" s="424"/>
      <c r="AJ34" s="424"/>
      <c r="AK34" s="424"/>
      <c r="AL34" s="424"/>
      <c r="AM34" s="424"/>
      <c r="AN34" s="424"/>
      <c r="AO34" s="424"/>
      <c r="AP34" s="424"/>
      <c r="AQ34" s="372">
        <v>0</v>
      </c>
      <c r="AR34" s="355"/>
      <c r="AS34" s="4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I34" s="72">
        <v>0</v>
      </c>
    </row>
    <row r="35" spans="1:87" s="8" customFormat="1" ht="17.100000000000001" customHeight="1">
      <c r="A35" s="11"/>
      <c r="B35" s="14"/>
      <c r="C35" s="101" t="s">
        <v>283</v>
      </c>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2">
        <v>0</v>
      </c>
      <c r="AR35" s="373"/>
      <c r="AS35" s="10"/>
      <c r="AT35" s="72">
        <v>0</v>
      </c>
      <c r="AU35" s="72">
        <v>0</v>
      </c>
      <c r="AV35" s="72">
        <v>0</v>
      </c>
      <c r="AW35" s="72">
        <v>0</v>
      </c>
      <c r="AX35" s="72">
        <v>0</v>
      </c>
      <c r="AY35" s="72">
        <v>0</v>
      </c>
      <c r="AZ35" s="72">
        <v>0</v>
      </c>
      <c r="BA35" s="72">
        <v>0</v>
      </c>
      <c r="BB35" s="72">
        <v>0</v>
      </c>
      <c r="BC35" s="72">
        <v>0</v>
      </c>
      <c r="BD35" s="72">
        <v>0</v>
      </c>
      <c r="BE35" s="72">
        <v>0</v>
      </c>
      <c r="BF35" s="72">
        <v>0</v>
      </c>
      <c r="BG35" s="72">
        <v>0</v>
      </c>
      <c r="BH35" s="72">
        <v>0</v>
      </c>
      <c r="BI35" s="72">
        <v>0</v>
      </c>
      <c r="BJ35" s="72">
        <v>0</v>
      </c>
      <c r="BK35" s="72">
        <v>0</v>
      </c>
      <c r="BL35" s="72">
        <v>0</v>
      </c>
      <c r="BM35" s="72">
        <v>0</v>
      </c>
      <c r="BN35" s="72">
        <v>0</v>
      </c>
      <c r="BO35" s="72">
        <v>0</v>
      </c>
      <c r="BP35" s="72">
        <v>0</v>
      </c>
      <c r="BQ35" s="72">
        <v>0</v>
      </c>
      <c r="BR35" s="72">
        <v>0</v>
      </c>
      <c r="BS35" s="72">
        <v>0</v>
      </c>
      <c r="BT35" s="72">
        <v>0</v>
      </c>
      <c r="BU35" s="72">
        <v>0</v>
      </c>
      <c r="BV35" s="72">
        <v>0</v>
      </c>
      <c r="BW35" s="72">
        <v>0</v>
      </c>
      <c r="BX35" s="72">
        <v>0</v>
      </c>
      <c r="BY35" s="72">
        <v>0</v>
      </c>
      <c r="BZ35" s="72">
        <v>0</v>
      </c>
      <c r="CA35" s="72">
        <v>0</v>
      </c>
      <c r="CB35" s="72">
        <v>0</v>
      </c>
      <c r="CC35" s="72">
        <v>0</v>
      </c>
      <c r="CD35" s="72">
        <v>0</v>
      </c>
      <c r="CE35" s="72">
        <v>0</v>
      </c>
      <c r="CF35" s="72">
        <v>0</v>
      </c>
      <c r="CG35" s="72">
        <v>0</v>
      </c>
      <c r="CI35" s="72">
        <v>0</v>
      </c>
    </row>
    <row r="36" spans="1:87" s="36" customFormat="1" ht="17.100000000000001" customHeight="1">
      <c r="B36" s="44"/>
      <c r="C36" s="45" t="s">
        <v>279</v>
      </c>
      <c r="D36" s="376"/>
      <c r="E36" s="376"/>
      <c r="F36" s="376"/>
      <c r="G36" s="376"/>
      <c r="H36" s="376"/>
      <c r="I36" s="376"/>
      <c r="J36" s="376"/>
      <c r="K36" s="376"/>
      <c r="L36" s="377"/>
      <c r="M36" s="377"/>
      <c r="N36" s="377"/>
      <c r="O36" s="378"/>
      <c r="P36" s="378"/>
      <c r="Q36" s="378"/>
      <c r="R36" s="378"/>
      <c r="S36" s="378"/>
      <c r="T36" s="378"/>
      <c r="U36" s="378"/>
      <c r="V36" s="378"/>
      <c r="W36" s="378"/>
      <c r="X36" s="423"/>
      <c r="Y36" s="423"/>
      <c r="Z36" s="424"/>
      <c r="AA36" s="424"/>
      <c r="AB36" s="424"/>
      <c r="AC36" s="424"/>
      <c r="AD36" s="424"/>
      <c r="AE36" s="424"/>
      <c r="AF36" s="424"/>
      <c r="AG36" s="424"/>
      <c r="AH36" s="424"/>
      <c r="AI36" s="424"/>
      <c r="AJ36" s="424"/>
      <c r="AK36" s="424"/>
      <c r="AL36" s="424"/>
      <c r="AM36" s="424"/>
      <c r="AN36" s="424"/>
      <c r="AO36" s="424"/>
      <c r="AP36" s="424"/>
      <c r="AQ36" s="372">
        <v>0</v>
      </c>
      <c r="AR36" s="355"/>
      <c r="AS36" s="4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I36" s="72">
        <v>0</v>
      </c>
    </row>
    <row r="37" spans="1:87" s="36" customFormat="1" ht="17.100000000000001" customHeight="1">
      <c r="B37" s="44"/>
      <c r="C37" s="45" t="s">
        <v>280</v>
      </c>
      <c r="D37" s="376"/>
      <c r="E37" s="376"/>
      <c r="F37" s="376"/>
      <c r="G37" s="376"/>
      <c r="H37" s="376"/>
      <c r="I37" s="376"/>
      <c r="J37" s="376"/>
      <c r="K37" s="376"/>
      <c r="L37" s="377"/>
      <c r="M37" s="377"/>
      <c r="N37" s="377"/>
      <c r="O37" s="378"/>
      <c r="P37" s="378"/>
      <c r="Q37" s="378"/>
      <c r="R37" s="378"/>
      <c r="S37" s="378"/>
      <c r="T37" s="378"/>
      <c r="U37" s="378"/>
      <c r="V37" s="378"/>
      <c r="W37" s="378"/>
      <c r="X37" s="423"/>
      <c r="Y37" s="423"/>
      <c r="Z37" s="424"/>
      <c r="AA37" s="424"/>
      <c r="AB37" s="424"/>
      <c r="AC37" s="424"/>
      <c r="AD37" s="424"/>
      <c r="AE37" s="424"/>
      <c r="AF37" s="424"/>
      <c r="AG37" s="424"/>
      <c r="AH37" s="424"/>
      <c r="AI37" s="424"/>
      <c r="AJ37" s="424"/>
      <c r="AK37" s="424"/>
      <c r="AL37" s="424"/>
      <c r="AM37" s="424"/>
      <c r="AN37" s="424"/>
      <c r="AO37" s="424"/>
      <c r="AP37" s="424"/>
      <c r="AQ37" s="372">
        <v>0</v>
      </c>
      <c r="AR37" s="355"/>
      <c r="AS37" s="4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I37" s="72">
        <v>0</v>
      </c>
    </row>
    <row r="38" spans="1:87" s="8" customFormat="1" ht="17.100000000000001" customHeight="1">
      <c r="A38" s="11"/>
      <c r="B38" s="14"/>
      <c r="C38" s="101" t="s">
        <v>291</v>
      </c>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2">
        <v>0</v>
      </c>
      <c r="AR38" s="373"/>
      <c r="AS38" s="10"/>
      <c r="AT38" s="72">
        <v>0</v>
      </c>
      <c r="AU38" s="72">
        <v>0</v>
      </c>
      <c r="AV38" s="72">
        <v>0</v>
      </c>
      <c r="AW38" s="72">
        <v>0</v>
      </c>
      <c r="AX38" s="72">
        <v>0</v>
      </c>
      <c r="AY38" s="72">
        <v>0</v>
      </c>
      <c r="AZ38" s="72">
        <v>0</v>
      </c>
      <c r="BA38" s="72">
        <v>0</v>
      </c>
      <c r="BB38" s="72">
        <v>0</v>
      </c>
      <c r="BC38" s="72">
        <v>0</v>
      </c>
      <c r="BD38" s="72">
        <v>0</v>
      </c>
      <c r="BE38" s="72">
        <v>0</v>
      </c>
      <c r="BF38" s="72">
        <v>0</v>
      </c>
      <c r="BG38" s="72">
        <v>0</v>
      </c>
      <c r="BH38" s="72">
        <v>0</v>
      </c>
      <c r="BI38" s="72">
        <v>0</v>
      </c>
      <c r="BJ38" s="72">
        <v>0</v>
      </c>
      <c r="BK38" s="72">
        <v>0</v>
      </c>
      <c r="BL38" s="72">
        <v>0</v>
      </c>
      <c r="BM38" s="72">
        <v>0</v>
      </c>
      <c r="BN38" s="72">
        <v>0</v>
      </c>
      <c r="BO38" s="72">
        <v>0</v>
      </c>
      <c r="BP38" s="72">
        <v>0</v>
      </c>
      <c r="BQ38" s="72">
        <v>0</v>
      </c>
      <c r="BR38" s="72">
        <v>0</v>
      </c>
      <c r="BS38" s="72">
        <v>0</v>
      </c>
      <c r="BT38" s="72">
        <v>0</v>
      </c>
      <c r="BU38" s="72">
        <v>0</v>
      </c>
      <c r="BV38" s="72">
        <v>0</v>
      </c>
      <c r="BW38" s="72">
        <v>0</v>
      </c>
      <c r="BX38" s="72">
        <v>0</v>
      </c>
      <c r="BY38" s="72">
        <v>0</v>
      </c>
      <c r="BZ38" s="72">
        <v>0</v>
      </c>
      <c r="CA38" s="72">
        <v>0</v>
      </c>
      <c r="CB38" s="72">
        <v>0</v>
      </c>
      <c r="CC38" s="72">
        <v>0</v>
      </c>
      <c r="CD38" s="72">
        <v>0</v>
      </c>
      <c r="CE38" s="72">
        <v>0</v>
      </c>
      <c r="CF38" s="72">
        <v>0</v>
      </c>
      <c r="CG38" s="72">
        <v>0</v>
      </c>
      <c r="CI38" s="72">
        <v>0</v>
      </c>
    </row>
    <row r="39" spans="1:87" s="36" customFormat="1" ht="17.100000000000001" customHeight="1">
      <c r="B39" s="44"/>
      <c r="C39" s="45" t="s">
        <v>279</v>
      </c>
      <c r="D39" s="376"/>
      <c r="E39" s="376"/>
      <c r="F39" s="376"/>
      <c r="G39" s="376"/>
      <c r="H39" s="376"/>
      <c r="I39" s="376"/>
      <c r="J39" s="376"/>
      <c r="K39" s="376"/>
      <c r="L39" s="377"/>
      <c r="M39" s="377"/>
      <c r="N39" s="377"/>
      <c r="O39" s="378"/>
      <c r="P39" s="378"/>
      <c r="Q39" s="378"/>
      <c r="R39" s="378"/>
      <c r="S39" s="378"/>
      <c r="T39" s="378"/>
      <c r="U39" s="378"/>
      <c r="V39" s="378"/>
      <c r="W39" s="378"/>
      <c r="X39" s="423"/>
      <c r="Y39" s="423"/>
      <c r="Z39" s="424"/>
      <c r="AA39" s="424"/>
      <c r="AB39" s="424"/>
      <c r="AC39" s="424"/>
      <c r="AD39" s="424"/>
      <c r="AE39" s="424"/>
      <c r="AF39" s="424"/>
      <c r="AG39" s="424"/>
      <c r="AH39" s="424"/>
      <c r="AI39" s="424"/>
      <c r="AJ39" s="424"/>
      <c r="AK39" s="424"/>
      <c r="AL39" s="424"/>
      <c r="AM39" s="424"/>
      <c r="AN39" s="424"/>
      <c r="AO39" s="424"/>
      <c r="AP39" s="424"/>
      <c r="AQ39" s="372">
        <v>0</v>
      </c>
      <c r="AR39" s="355"/>
      <c r="AS39" s="4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I39" s="72">
        <v>0</v>
      </c>
    </row>
    <row r="40" spans="1:87" s="36" customFormat="1" ht="17.100000000000001" customHeight="1">
      <c r="B40" s="44"/>
      <c r="C40" s="45" t="s">
        <v>280</v>
      </c>
      <c r="D40" s="376"/>
      <c r="E40" s="376"/>
      <c r="F40" s="376"/>
      <c r="G40" s="376"/>
      <c r="H40" s="376"/>
      <c r="I40" s="376"/>
      <c r="J40" s="376"/>
      <c r="K40" s="376"/>
      <c r="L40" s="377"/>
      <c r="M40" s="377"/>
      <c r="N40" s="377"/>
      <c r="O40" s="378"/>
      <c r="P40" s="378"/>
      <c r="Q40" s="378"/>
      <c r="R40" s="378"/>
      <c r="S40" s="378"/>
      <c r="T40" s="378"/>
      <c r="U40" s="378"/>
      <c r="V40" s="378"/>
      <c r="W40" s="378"/>
      <c r="X40" s="423"/>
      <c r="Y40" s="423"/>
      <c r="Z40" s="424"/>
      <c r="AA40" s="424"/>
      <c r="AB40" s="424"/>
      <c r="AC40" s="424"/>
      <c r="AD40" s="424"/>
      <c r="AE40" s="424"/>
      <c r="AF40" s="424"/>
      <c r="AG40" s="424"/>
      <c r="AH40" s="424"/>
      <c r="AI40" s="424"/>
      <c r="AJ40" s="424"/>
      <c r="AK40" s="424"/>
      <c r="AL40" s="424"/>
      <c r="AM40" s="424"/>
      <c r="AN40" s="424"/>
      <c r="AO40" s="424"/>
      <c r="AP40" s="424"/>
      <c r="AQ40" s="372">
        <v>0</v>
      </c>
      <c r="AR40" s="355"/>
      <c r="AS40" s="4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I40" s="72">
        <v>0</v>
      </c>
    </row>
    <row r="41" spans="1:87" s="8" customFormat="1" ht="17.100000000000001" customHeight="1">
      <c r="A41" s="11"/>
      <c r="B41" s="14"/>
      <c r="C41" s="101" t="s">
        <v>292</v>
      </c>
      <c r="D41" s="374">
        <v>0</v>
      </c>
      <c r="E41" s="374">
        <v>0</v>
      </c>
      <c r="F41" s="374">
        <v>0</v>
      </c>
      <c r="G41" s="374">
        <v>0</v>
      </c>
      <c r="H41" s="374">
        <v>0</v>
      </c>
      <c r="I41" s="374">
        <v>0</v>
      </c>
      <c r="J41" s="374">
        <v>0</v>
      </c>
      <c r="K41" s="374">
        <v>0</v>
      </c>
      <c r="L41" s="374">
        <v>0</v>
      </c>
      <c r="M41" s="374">
        <v>0</v>
      </c>
      <c r="N41" s="374">
        <v>0</v>
      </c>
      <c r="O41" s="374">
        <v>0</v>
      </c>
      <c r="P41" s="374">
        <v>0</v>
      </c>
      <c r="Q41" s="374">
        <v>0</v>
      </c>
      <c r="R41" s="374">
        <v>0</v>
      </c>
      <c r="S41" s="374">
        <v>0</v>
      </c>
      <c r="T41" s="374">
        <v>0</v>
      </c>
      <c r="U41" s="374">
        <v>0</v>
      </c>
      <c r="V41" s="374">
        <v>0</v>
      </c>
      <c r="W41" s="374">
        <v>0</v>
      </c>
      <c r="X41" s="374">
        <v>0</v>
      </c>
      <c r="Y41" s="374">
        <v>0</v>
      </c>
      <c r="Z41" s="374">
        <v>0</v>
      </c>
      <c r="AA41" s="374">
        <v>0</v>
      </c>
      <c r="AB41" s="374">
        <v>0</v>
      </c>
      <c r="AC41" s="374">
        <v>0</v>
      </c>
      <c r="AD41" s="374">
        <v>0</v>
      </c>
      <c r="AE41" s="374">
        <v>0</v>
      </c>
      <c r="AF41" s="374">
        <v>0</v>
      </c>
      <c r="AG41" s="374">
        <v>0</v>
      </c>
      <c r="AH41" s="374">
        <v>0</v>
      </c>
      <c r="AI41" s="374">
        <v>0</v>
      </c>
      <c r="AJ41" s="374">
        <v>0</v>
      </c>
      <c r="AK41" s="374">
        <v>0</v>
      </c>
      <c r="AL41" s="374">
        <v>0</v>
      </c>
      <c r="AM41" s="374">
        <v>0</v>
      </c>
      <c r="AN41" s="374">
        <v>0</v>
      </c>
      <c r="AO41" s="374">
        <v>0</v>
      </c>
      <c r="AP41" s="374">
        <v>0</v>
      </c>
      <c r="AQ41" s="372">
        <v>0</v>
      </c>
      <c r="AR41" s="373"/>
      <c r="AS41" s="10"/>
      <c r="AT41" s="72">
        <v>0</v>
      </c>
      <c r="AU41" s="72">
        <v>0</v>
      </c>
      <c r="AV41" s="72">
        <v>0</v>
      </c>
      <c r="AW41" s="72">
        <v>0</v>
      </c>
      <c r="AX41" s="72">
        <v>0</v>
      </c>
      <c r="AY41" s="72">
        <v>0</v>
      </c>
      <c r="AZ41" s="72">
        <v>0</v>
      </c>
      <c r="BA41" s="72">
        <v>0</v>
      </c>
      <c r="BB41" s="72">
        <v>0</v>
      </c>
      <c r="BC41" s="72">
        <v>0</v>
      </c>
      <c r="BD41" s="72">
        <v>0</v>
      </c>
      <c r="BE41" s="72">
        <v>0</v>
      </c>
      <c r="BF41" s="72">
        <v>0</v>
      </c>
      <c r="BG41" s="72">
        <v>0</v>
      </c>
      <c r="BH41" s="72">
        <v>0</v>
      </c>
      <c r="BI41" s="72">
        <v>0</v>
      </c>
      <c r="BJ41" s="72">
        <v>0</v>
      </c>
      <c r="BK41" s="72">
        <v>0</v>
      </c>
      <c r="BL41" s="72">
        <v>0</v>
      </c>
      <c r="BM41" s="72">
        <v>0</v>
      </c>
      <c r="BN41" s="72">
        <v>0</v>
      </c>
      <c r="BO41" s="72">
        <v>0</v>
      </c>
      <c r="BP41" s="72">
        <v>0</v>
      </c>
      <c r="BQ41" s="72">
        <v>0</v>
      </c>
      <c r="BR41" s="72">
        <v>0</v>
      </c>
      <c r="BS41" s="72">
        <v>0</v>
      </c>
      <c r="BT41" s="72">
        <v>0</v>
      </c>
      <c r="BU41" s="72">
        <v>0</v>
      </c>
      <c r="BV41" s="72">
        <v>0</v>
      </c>
      <c r="BW41" s="72">
        <v>0</v>
      </c>
      <c r="BX41" s="72">
        <v>0</v>
      </c>
      <c r="BY41" s="72">
        <v>0</v>
      </c>
      <c r="BZ41" s="72">
        <v>0</v>
      </c>
      <c r="CA41" s="72">
        <v>0</v>
      </c>
      <c r="CB41" s="72">
        <v>0</v>
      </c>
      <c r="CC41" s="72">
        <v>0</v>
      </c>
      <c r="CD41" s="72">
        <v>0</v>
      </c>
      <c r="CE41" s="72">
        <v>0</v>
      </c>
      <c r="CF41" s="72">
        <v>0</v>
      </c>
      <c r="CG41" s="72">
        <v>0</v>
      </c>
      <c r="CI41" s="72">
        <v>0</v>
      </c>
    </row>
    <row r="42" spans="1:87" s="40" customFormat="1" ht="30" customHeight="1">
      <c r="B42" s="46"/>
      <c r="C42" s="47" t="s">
        <v>294</v>
      </c>
      <c r="D42" s="381"/>
      <c r="E42" s="381"/>
      <c r="F42" s="381"/>
      <c r="G42" s="381"/>
      <c r="H42" s="381"/>
      <c r="I42" s="381"/>
      <c r="J42" s="381"/>
      <c r="K42" s="381"/>
      <c r="L42" s="381"/>
      <c r="M42" s="381"/>
      <c r="N42" s="381"/>
      <c r="O42" s="368"/>
      <c r="P42" s="368"/>
      <c r="Q42" s="368"/>
      <c r="R42" s="368"/>
      <c r="S42" s="368"/>
      <c r="T42" s="368"/>
      <c r="U42" s="368"/>
      <c r="V42" s="368"/>
      <c r="W42" s="368"/>
      <c r="X42" s="420"/>
      <c r="Y42" s="420"/>
      <c r="Z42" s="421"/>
      <c r="AA42" s="421"/>
      <c r="AB42" s="421"/>
      <c r="AC42" s="421"/>
      <c r="AD42" s="421"/>
      <c r="AE42" s="421"/>
      <c r="AF42" s="421"/>
      <c r="AG42" s="421"/>
      <c r="AH42" s="421"/>
      <c r="AI42" s="421"/>
      <c r="AJ42" s="421"/>
      <c r="AK42" s="421"/>
      <c r="AL42" s="421"/>
      <c r="AM42" s="421"/>
      <c r="AN42" s="421"/>
      <c r="AO42" s="421"/>
      <c r="AP42" s="421"/>
      <c r="AQ42" s="422"/>
      <c r="AR42" s="350"/>
      <c r="AS42" s="97"/>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I42" s="72"/>
    </row>
    <row r="43" spans="1:87" s="36" customFormat="1" ht="17.100000000000001" customHeight="1">
      <c r="B43" s="41"/>
      <c r="C43" s="42" t="s">
        <v>278</v>
      </c>
      <c r="D43" s="376"/>
      <c r="E43" s="376"/>
      <c r="F43" s="376"/>
      <c r="G43" s="376"/>
      <c r="H43" s="376"/>
      <c r="I43" s="376"/>
      <c r="J43" s="376"/>
      <c r="K43" s="376"/>
      <c r="L43" s="377"/>
      <c r="M43" s="377"/>
      <c r="N43" s="377"/>
      <c r="O43" s="378"/>
      <c r="P43" s="378"/>
      <c r="Q43" s="378"/>
      <c r="R43" s="378"/>
      <c r="S43" s="378"/>
      <c r="T43" s="378"/>
      <c r="U43" s="378"/>
      <c r="V43" s="378"/>
      <c r="W43" s="378"/>
      <c r="X43" s="423"/>
      <c r="Y43" s="423"/>
      <c r="Z43" s="424"/>
      <c r="AA43" s="424"/>
      <c r="AB43" s="424"/>
      <c r="AC43" s="424"/>
      <c r="AD43" s="424"/>
      <c r="AE43" s="424"/>
      <c r="AF43" s="424"/>
      <c r="AG43" s="424"/>
      <c r="AH43" s="424"/>
      <c r="AI43" s="424"/>
      <c r="AJ43" s="424"/>
      <c r="AK43" s="424"/>
      <c r="AL43" s="424"/>
      <c r="AM43" s="424"/>
      <c r="AN43" s="424"/>
      <c r="AO43" s="424"/>
      <c r="AP43" s="424"/>
      <c r="AQ43" s="372">
        <v>0</v>
      </c>
      <c r="AR43" s="355"/>
      <c r="AS43" s="42"/>
      <c r="AT43" s="72">
        <v>0</v>
      </c>
      <c r="AU43" s="72">
        <v>0</v>
      </c>
      <c r="AV43" s="72">
        <v>0</v>
      </c>
      <c r="AW43" s="72">
        <v>0</v>
      </c>
      <c r="AX43" s="72">
        <v>0</v>
      </c>
      <c r="AY43" s="72">
        <v>0</v>
      </c>
      <c r="AZ43" s="72">
        <v>0</v>
      </c>
      <c r="BA43" s="72">
        <v>0</v>
      </c>
      <c r="BB43" s="72">
        <v>0</v>
      </c>
      <c r="BC43" s="72">
        <v>0</v>
      </c>
      <c r="BD43" s="72">
        <v>0</v>
      </c>
      <c r="BE43" s="72">
        <v>0</v>
      </c>
      <c r="BF43" s="72">
        <v>0</v>
      </c>
      <c r="BG43" s="72">
        <v>0</v>
      </c>
      <c r="BH43" s="72">
        <v>0</v>
      </c>
      <c r="BI43" s="72">
        <v>0</v>
      </c>
      <c r="BJ43" s="72">
        <v>0</v>
      </c>
      <c r="BK43" s="72">
        <v>0</v>
      </c>
      <c r="BL43" s="72">
        <v>0</v>
      </c>
      <c r="BM43" s="72">
        <v>0</v>
      </c>
      <c r="BN43" s="72">
        <v>0</v>
      </c>
      <c r="BO43" s="72">
        <v>0</v>
      </c>
      <c r="BP43" s="72">
        <v>0</v>
      </c>
      <c r="BQ43" s="72">
        <v>0</v>
      </c>
      <c r="BR43" s="72">
        <v>0</v>
      </c>
      <c r="BS43" s="72">
        <v>0</v>
      </c>
      <c r="BT43" s="72">
        <v>0</v>
      </c>
      <c r="BU43" s="72">
        <v>0</v>
      </c>
      <c r="BV43" s="72">
        <v>0</v>
      </c>
      <c r="BW43" s="72">
        <v>0</v>
      </c>
      <c r="BX43" s="72">
        <v>0</v>
      </c>
      <c r="BY43" s="72">
        <v>0</v>
      </c>
      <c r="BZ43" s="72">
        <v>0</v>
      </c>
      <c r="CA43" s="72">
        <v>0</v>
      </c>
      <c r="CB43" s="72">
        <v>0</v>
      </c>
      <c r="CC43" s="72">
        <v>0</v>
      </c>
      <c r="CD43" s="72">
        <v>0</v>
      </c>
      <c r="CE43" s="72">
        <v>0</v>
      </c>
      <c r="CF43" s="72">
        <v>0</v>
      </c>
      <c r="CG43" s="72">
        <v>0</v>
      </c>
      <c r="CI43" s="72">
        <v>0</v>
      </c>
    </row>
    <row r="44" spans="1:87" s="36" customFormat="1" ht="17.100000000000001" customHeight="1">
      <c r="B44" s="44"/>
      <c r="C44" s="45" t="s">
        <v>279</v>
      </c>
      <c r="D44" s="376"/>
      <c r="E44" s="376"/>
      <c r="F44" s="376"/>
      <c r="G44" s="376"/>
      <c r="H44" s="376"/>
      <c r="I44" s="376"/>
      <c r="J44" s="376"/>
      <c r="K44" s="376"/>
      <c r="L44" s="377"/>
      <c r="M44" s="377"/>
      <c r="N44" s="377"/>
      <c r="O44" s="378"/>
      <c r="P44" s="378"/>
      <c r="Q44" s="378"/>
      <c r="R44" s="378"/>
      <c r="S44" s="378"/>
      <c r="T44" s="378"/>
      <c r="U44" s="378"/>
      <c r="V44" s="378"/>
      <c r="W44" s="378"/>
      <c r="X44" s="423"/>
      <c r="Y44" s="423"/>
      <c r="Z44" s="424"/>
      <c r="AA44" s="424"/>
      <c r="AB44" s="424"/>
      <c r="AC44" s="424"/>
      <c r="AD44" s="424"/>
      <c r="AE44" s="424"/>
      <c r="AF44" s="424"/>
      <c r="AG44" s="424"/>
      <c r="AH44" s="424"/>
      <c r="AI44" s="424"/>
      <c r="AJ44" s="424"/>
      <c r="AK44" s="424"/>
      <c r="AL44" s="424"/>
      <c r="AM44" s="424"/>
      <c r="AN44" s="424"/>
      <c r="AO44" s="424"/>
      <c r="AP44" s="424"/>
      <c r="AQ44" s="372">
        <v>0</v>
      </c>
      <c r="AR44" s="355"/>
      <c r="AS44" s="4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I44" s="72">
        <v>0</v>
      </c>
    </row>
    <row r="45" spans="1:87" s="36" customFormat="1" ht="17.100000000000001" customHeight="1">
      <c r="B45" s="44"/>
      <c r="C45" s="45" t="s">
        <v>280</v>
      </c>
      <c r="D45" s="376"/>
      <c r="E45" s="376"/>
      <c r="F45" s="376"/>
      <c r="G45" s="376"/>
      <c r="H45" s="376"/>
      <c r="I45" s="376"/>
      <c r="J45" s="376"/>
      <c r="K45" s="376"/>
      <c r="L45" s="377"/>
      <c r="M45" s="377"/>
      <c r="N45" s="377"/>
      <c r="O45" s="378"/>
      <c r="P45" s="378"/>
      <c r="Q45" s="378"/>
      <c r="R45" s="378"/>
      <c r="S45" s="378"/>
      <c r="T45" s="378"/>
      <c r="U45" s="378"/>
      <c r="V45" s="378"/>
      <c r="W45" s="378"/>
      <c r="X45" s="423"/>
      <c r="Y45" s="423"/>
      <c r="Z45" s="424"/>
      <c r="AA45" s="424"/>
      <c r="AB45" s="424"/>
      <c r="AC45" s="424"/>
      <c r="AD45" s="424"/>
      <c r="AE45" s="424"/>
      <c r="AF45" s="424"/>
      <c r="AG45" s="424"/>
      <c r="AH45" s="424"/>
      <c r="AI45" s="424"/>
      <c r="AJ45" s="424"/>
      <c r="AK45" s="424"/>
      <c r="AL45" s="424"/>
      <c r="AM45" s="424"/>
      <c r="AN45" s="424"/>
      <c r="AO45" s="424"/>
      <c r="AP45" s="424"/>
      <c r="AQ45" s="372">
        <v>0</v>
      </c>
      <c r="AR45" s="355"/>
      <c r="AS45" s="4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I45" s="72">
        <v>0</v>
      </c>
    </row>
    <row r="46" spans="1:87" s="8" customFormat="1" ht="17.100000000000001" customHeight="1">
      <c r="A46" s="11"/>
      <c r="B46" s="14"/>
      <c r="C46" s="101" t="s">
        <v>283</v>
      </c>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2">
        <v>0</v>
      </c>
      <c r="AR46" s="373"/>
      <c r="AS46" s="10"/>
      <c r="AT46" s="72">
        <v>0</v>
      </c>
      <c r="AU46" s="72">
        <v>0</v>
      </c>
      <c r="AV46" s="72">
        <v>0</v>
      </c>
      <c r="AW46" s="72">
        <v>0</v>
      </c>
      <c r="AX46" s="72">
        <v>0</v>
      </c>
      <c r="AY46" s="72">
        <v>0</v>
      </c>
      <c r="AZ46" s="72">
        <v>0</v>
      </c>
      <c r="BA46" s="72">
        <v>0</v>
      </c>
      <c r="BB46" s="72">
        <v>0</v>
      </c>
      <c r="BC46" s="72">
        <v>0</v>
      </c>
      <c r="BD46" s="72">
        <v>0</v>
      </c>
      <c r="BE46" s="72">
        <v>0</v>
      </c>
      <c r="BF46" s="72">
        <v>0</v>
      </c>
      <c r="BG46" s="72">
        <v>0</v>
      </c>
      <c r="BH46" s="72">
        <v>0</v>
      </c>
      <c r="BI46" s="72">
        <v>0</v>
      </c>
      <c r="BJ46" s="72">
        <v>0</v>
      </c>
      <c r="BK46" s="72">
        <v>0</v>
      </c>
      <c r="BL46" s="72">
        <v>0</v>
      </c>
      <c r="BM46" s="72">
        <v>0</v>
      </c>
      <c r="BN46" s="72">
        <v>0</v>
      </c>
      <c r="BO46" s="72">
        <v>0</v>
      </c>
      <c r="BP46" s="72">
        <v>0</v>
      </c>
      <c r="BQ46" s="72">
        <v>0</v>
      </c>
      <c r="BR46" s="72">
        <v>0</v>
      </c>
      <c r="BS46" s="72">
        <v>0</v>
      </c>
      <c r="BT46" s="72">
        <v>0</v>
      </c>
      <c r="BU46" s="72">
        <v>0</v>
      </c>
      <c r="BV46" s="72">
        <v>0</v>
      </c>
      <c r="BW46" s="72">
        <v>0</v>
      </c>
      <c r="BX46" s="72">
        <v>0</v>
      </c>
      <c r="BY46" s="72">
        <v>0</v>
      </c>
      <c r="BZ46" s="72">
        <v>0</v>
      </c>
      <c r="CA46" s="72">
        <v>0</v>
      </c>
      <c r="CB46" s="72">
        <v>0</v>
      </c>
      <c r="CC46" s="72">
        <v>0</v>
      </c>
      <c r="CD46" s="72">
        <v>0</v>
      </c>
      <c r="CE46" s="72">
        <v>0</v>
      </c>
      <c r="CF46" s="72">
        <v>0</v>
      </c>
      <c r="CG46" s="72">
        <v>0</v>
      </c>
      <c r="CI46" s="72">
        <v>0</v>
      </c>
    </row>
    <row r="47" spans="1:87" s="36" customFormat="1" ht="17.100000000000001" customHeight="1">
      <c r="B47" s="44"/>
      <c r="C47" s="45" t="s">
        <v>279</v>
      </c>
      <c r="D47" s="376"/>
      <c r="E47" s="376"/>
      <c r="F47" s="376"/>
      <c r="G47" s="376"/>
      <c r="H47" s="376"/>
      <c r="I47" s="376"/>
      <c r="J47" s="376"/>
      <c r="K47" s="376"/>
      <c r="L47" s="377"/>
      <c r="M47" s="377"/>
      <c r="N47" s="377"/>
      <c r="O47" s="378"/>
      <c r="P47" s="378"/>
      <c r="Q47" s="378"/>
      <c r="R47" s="378"/>
      <c r="S47" s="378"/>
      <c r="T47" s="378"/>
      <c r="U47" s="378"/>
      <c r="V47" s="378"/>
      <c r="W47" s="378"/>
      <c r="X47" s="423"/>
      <c r="Y47" s="423"/>
      <c r="Z47" s="424"/>
      <c r="AA47" s="424"/>
      <c r="AB47" s="424"/>
      <c r="AC47" s="424"/>
      <c r="AD47" s="424"/>
      <c r="AE47" s="424"/>
      <c r="AF47" s="424"/>
      <c r="AG47" s="424"/>
      <c r="AH47" s="424"/>
      <c r="AI47" s="424"/>
      <c r="AJ47" s="424"/>
      <c r="AK47" s="424"/>
      <c r="AL47" s="424"/>
      <c r="AM47" s="424"/>
      <c r="AN47" s="424"/>
      <c r="AO47" s="424"/>
      <c r="AP47" s="424"/>
      <c r="AQ47" s="372">
        <v>0</v>
      </c>
      <c r="AR47" s="355"/>
      <c r="AS47" s="4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I47" s="72">
        <v>0</v>
      </c>
    </row>
    <row r="48" spans="1:87" s="36" customFormat="1" ht="17.100000000000001" customHeight="1">
      <c r="B48" s="44"/>
      <c r="C48" s="45" t="s">
        <v>280</v>
      </c>
      <c r="D48" s="376"/>
      <c r="E48" s="376"/>
      <c r="F48" s="376"/>
      <c r="G48" s="376"/>
      <c r="H48" s="376"/>
      <c r="I48" s="376"/>
      <c r="J48" s="376"/>
      <c r="K48" s="376"/>
      <c r="L48" s="377"/>
      <c r="M48" s="377"/>
      <c r="N48" s="377"/>
      <c r="O48" s="378"/>
      <c r="P48" s="378"/>
      <c r="Q48" s="378"/>
      <c r="R48" s="378"/>
      <c r="S48" s="378"/>
      <c r="T48" s="378"/>
      <c r="U48" s="378"/>
      <c r="V48" s="378"/>
      <c r="W48" s="378"/>
      <c r="X48" s="423"/>
      <c r="Y48" s="423"/>
      <c r="Z48" s="424"/>
      <c r="AA48" s="424"/>
      <c r="AB48" s="424"/>
      <c r="AC48" s="424"/>
      <c r="AD48" s="424"/>
      <c r="AE48" s="424"/>
      <c r="AF48" s="424"/>
      <c r="AG48" s="424"/>
      <c r="AH48" s="424"/>
      <c r="AI48" s="424"/>
      <c r="AJ48" s="424"/>
      <c r="AK48" s="424"/>
      <c r="AL48" s="424"/>
      <c r="AM48" s="424"/>
      <c r="AN48" s="424"/>
      <c r="AO48" s="424"/>
      <c r="AP48" s="424"/>
      <c r="AQ48" s="372">
        <v>0</v>
      </c>
      <c r="AR48" s="355"/>
      <c r="AS48" s="4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I48" s="72">
        <v>0</v>
      </c>
    </row>
    <row r="49" spans="1:87" s="8" customFormat="1" ht="17.100000000000001" customHeight="1">
      <c r="A49" s="11"/>
      <c r="B49" s="14"/>
      <c r="C49" s="101" t="s">
        <v>291</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2">
        <v>0</v>
      </c>
      <c r="AR49" s="373"/>
      <c r="AS49" s="10"/>
      <c r="AT49" s="72">
        <v>0</v>
      </c>
      <c r="AU49" s="72">
        <v>0</v>
      </c>
      <c r="AV49" s="72">
        <v>0</v>
      </c>
      <c r="AW49" s="72">
        <v>0</v>
      </c>
      <c r="AX49" s="72">
        <v>0</v>
      </c>
      <c r="AY49" s="72">
        <v>0</v>
      </c>
      <c r="AZ49" s="72">
        <v>0</v>
      </c>
      <c r="BA49" s="72">
        <v>0</v>
      </c>
      <c r="BB49" s="72">
        <v>0</v>
      </c>
      <c r="BC49" s="72">
        <v>0</v>
      </c>
      <c r="BD49" s="72">
        <v>0</v>
      </c>
      <c r="BE49" s="72">
        <v>0</v>
      </c>
      <c r="BF49" s="72">
        <v>0</v>
      </c>
      <c r="BG49" s="72">
        <v>0</v>
      </c>
      <c r="BH49" s="72">
        <v>0</v>
      </c>
      <c r="BI49" s="72">
        <v>0</v>
      </c>
      <c r="BJ49" s="72">
        <v>0</v>
      </c>
      <c r="BK49" s="72">
        <v>0</v>
      </c>
      <c r="BL49" s="72">
        <v>0</v>
      </c>
      <c r="BM49" s="72">
        <v>0</v>
      </c>
      <c r="BN49" s="72">
        <v>0</v>
      </c>
      <c r="BO49" s="72">
        <v>0</v>
      </c>
      <c r="BP49" s="72">
        <v>0</v>
      </c>
      <c r="BQ49" s="72">
        <v>0</v>
      </c>
      <c r="BR49" s="72">
        <v>0</v>
      </c>
      <c r="BS49" s="72">
        <v>0</v>
      </c>
      <c r="BT49" s="72">
        <v>0</v>
      </c>
      <c r="BU49" s="72">
        <v>0</v>
      </c>
      <c r="BV49" s="72">
        <v>0</v>
      </c>
      <c r="BW49" s="72">
        <v>0</v>
      </c>
      <c r="BX49" s="72">
        <v>0</v>
      </c>
      <c r="BY49" s="72">
        <v>0</v>
      </c>
      <c r="BZ49" s="72">
        <v>0</v>
      </c>
      <c r="CA49" s="72">
        <v>0</v>
      </c>
      <c r="CB49" s="72">
        <v>0</v>
      </c>
      <c r="CC49" s="72">
        <v>0</v>
      </c>
      <c r="CD49" s="72">
        <v>0</v>
      </c>
      <c r="CE49" s="72">
        <v>0</v>
      </c>
      <c r="CF49" s="72">
        <v>0</v>
      </c>
      <c r="CG49" s="72">
        <v>0</v>
      </c>
      <c r="CI49" s="72">
        <v>0</v>
      </c>
    </row>
    <row r="50" spans="1:87" s="36" customFormat="1" ht="17.100000000000001" customHeight="1">
      <c r="B50" s="44"/>
      <c r="C50" s="45" t="s">
        <v>279</v>
      </c>
      <c r="D50" s="376"/>
      <c r="E50" s="376"/>
      <c r="F50" s="376"/>
      <c r="G50" s="376"/>
      <c r="H50" s="376"/>
      <c r="I50" s="376"/>
      <c r="J50" s="376"/>
      <c r="K50" s="376"/>
      <c r="L50" s="377"/>
      <c r="M50" s="377"/>
      <c r="N50" s="377"/>
      <c r="O50" s="378"/>
      <c r="P50" s="378"/>
      <c r="Q50" s="378"/>
      <c r="R50" s="378"/>
      <c r="S50" s="378"/>
      <c r="T50" s="378"/>
      <c r="U50" s="378"/>
      <c r="V50" s="378"/>
      <c r="W50" s="378"/>
      <c r="X50" s="423"/>
      <c r="Y50" s="423"/>
      <c r="Z50" s="424"/>
      <c r="AA50" s="424"/>
      <c r="AB50" s="424"/>
      <c r="AC50" s="424"/>
      <c r="AD50" s="424"/>
      <c r="AE50" s="424"/>
      <c r="AF50" s="424"/>
      <c r="AG50" s="424"/>
      <c r="AH50" s="424"/>
      <c r="AI50" s="424"/>
      <c r="AJ50" s="424"/>
      <c r="AK50" s="424"/>
      <c r="AL50" s="424"/>
      <c r="AM50" s="424"/>
      <c r="AN50" s="424"/>
      <c r="AO50" s="424"/>
      <c r="AP50" s="424"/>
      <c r="AQ50" s="372">
        <v>0</v>
      </c>
      <c r="AR50" s="355"/>
      <c r="AS50" s="4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I50" s="72">
        <v>0</v>
      </c>
    </row>
    <row r="51" spans="1:87" s="36" customFormat="1" ht="17.100000000000001" customHeight="1">
      <c r="B51" s="44"/>
      <c r="C51" s="45" t="s">
        <v>280</v>
      </c>
      <c r="D51" s="376"/>
      <c r="E51" s="376"/>
      <c r="F51" s="376"/>
      <c r="G51" s="376"/>
      <c r="H51" s="376"/>
      <c r="I51" s="376"/>
      <c r="J51" s="376"/>
      <c r="K51" s="376"/>
      <c r="L51" s="377"/>
      <c r="M51" s="377"/>
      <c r="N51" s="377"/>
      <c r="O51" s="378"/>
      <c r="P51" s="378"/>
      <c r="Q51" s="378"/>
      <c r="R51" s="378"/>
      <c r="S51" s="378"/>
      <c r="T51" s="378"/>
      <c r="U51" s="378"/>
      <c r="V51" s="378"/>
      <c r="W51" s="378"/>
      <c r="X51" s="423"/>
      <c r="Y51" s="423"/>
      <c r="Z51" s="424"/>
      <c r="AA51" s="424"/>
      <c r="AB51" s="424"/>
      <c r="AC51" s="424"/>
      <c r="AD51" s="424"/>
      <c r="AE51" s="424"/>
      <c r="AF51" s="424"/>
      <c r="AG51" s="424"/>
      <c r="AH51" s="424"/>
      <c r="AI51" s="424"/>
      <c r="AJ51" s="424"/>
      <c r="AK51" s="424"/>
      <c r="AL51" s="424"/>
      <c r="AM51" s="424"/>
      <c r="AN51" s="424"/>
      <c r="AO51" s="424"/>
      <c r="AP51" s="424"/>
      <c r="AQ51" s="372">
        <v>0</v>
      </c>
      <c r="AR51" s="355"/>
      <c r="AS51" s="4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I51" s="72">
        <v>0</v>
      </c>
    </row>
    <row r="52" spans="1:87" s="8" customFormat="1" ht="17.100000000000001" customHeight="1">
      <c r="A52" s="11"/>
      <c r="B52" s="14"/>
      <c r="C52" s="101" t="s">
        <v>292</v>
      </c>
      <c r="D52" s="374">
        <v>0</v>
      </c>
      <c r="E52" s="374">
        <v>0</v>
      </c>
      <c r="F52" s="374">
        <v>0</v>
      </c>
      <c r="G52" s="374">
        <v>0</v>
      </c>
      <c r="H52" s="374">
        <v>0</v>
      </c>
      <c r="I52" s="374">
        <v>0</v>
      </c>
      <c r="J52" s="374">
        <v>0</v>
      </c>
      <c r="K52" s="374">
        <v>0</v>
      </c>
      <c r="L52" s="374">
        <v>0</v>
      </c>
      <c r="M52" s="374">
        <v>0</v>
      </c>
      <c r="N52" s="374">
        <v>0</v>
      </c>
      <c r="O52" s="374">
        <v>0</v>
      </c>
      <c r="P52" s="374">
        <v>0</v>
      </c>
      <c r="Q52" s="374">
        <v>0</v>
      </c>
      <c r="R52" s="374">
        <v>0</v>
      </c>
      <c r="S52" s="374">
        <v>0</v>
      </c>
      <c r="T52" s="374">
        <v>0</v>
      </c>
      <c r="U52" s="374">
        <v>0</v>
      </c>
      <c r="V52" s="374">
        <v>0</v>
      </c>
      <c r="W52" s="374">
        <v>0</v>
      </c>
      <c r="X52" s="374">
        <v>0</v>
      </c>
      <c r="Y52" s="374">
        <v>0</v>
      </c>
      <c r="Z52" s="374">
        <v>0</v>
      </c>
      <c r="AA52" s="374">
        <v>0</v>
      </c>
      <c r="AB52" s="374">
        <v>0</v>
      </c>
      <c r="AC52" s="374">
        <v>0</v>
      </c>
      <c r="AD52" s="374">
        <v>0</v>
      </c>
      <c r="AE52" s="374">
        <v>0</v>
      </c>
      <c r="AF52" s="374">
        <v>0</v>
      </c>
      <c r="AG52" s="374">
        <v>0</v>
      </c>
      <c r="AH52" s="374">
        <v>0</v>
      </c>
      <c r="AI52" s="374">
        <v>0</v>
      </c>
      <c r="AJ52" s="374">
        <v>0</v>
      </c>
      <c r="AK52" s="374">
        <v>0</v>
      </c>
      <c r="AL52" s="374">
        <v>0</v>
      </c>
      <c r="AM52" s="374">
        <v>0</v>
      </c>
      <c r="AN52" s="374">
        <v>0</v>
      </c>
      <c r="AO52" s="374">
        <v>0</v>
      </c>
      <c r="AP52" s="374">
        <v>0</v>
      </c>
      <c r="AQ52" s="372">
        <v>0</v>
      </c>
      <c r="AR52" s="373"/>
      <c r="AS52" s="10"/>
      <c r="AT52" s="72">
        <v>0</v>
      </c>
      <c r="AU52" s="72">
        <v>0</v>
      </c>
      <c r="AV52" s="72">
        <v>0</v>
      </c>
      <c r="AW52" s="72">
        <v>0</v>
      </c>
      <c r="AX52" s="72">
        <v>0</v>
      </c>
      <c r="AY52" s="72">
        <v>0</v>
      </c>
      <c r="AZ52" s="72">
        <v>0</v>
      </c>
      <c r="BA52" s="72">
        <v>0</v>
      </c>
      <c r="BB52" s="72">
        <v>0</v>
      </c>
      <c r="BC52" s="72">
        <v>0</v>
      </c>
      <c r="BD52" s="72">
        <v>0</v>
      </c>
      <c r="BE52" s="72">
        <v>0</v>
      </c>
      <c r="BF52" s="72">
        <v>0</v>
      </c>
      <c r="BG52" s="72">
        <v>0</v>
      </c>
      <c r="BH52" s="72">
        <v>0</v>
      </c>
      <c r="BI52" s="72">
        <v>0</v>
      </c>
      <c r="BJ52" s="72">
        <v>0</v>
      </c>
      <c r="BK52" s="72">
        <v>0</v>
      </c>
      <c r="BL52" s="72">
        <v>0</v>
      </c>
      <c r="BM52" s="72">
        <v>0</v>
      </c>
      <c r="BN52" s="72">
        <v>0</v>
      </c>
      <c r="BO52" s="72">
        <v>0</v>
      </c>
      <c r="BP52" s="72">
        <v>0</v>
      </c>
      <c r="BQ52" s="72">
        <v>0</v>
      </c>
      <c r="BR52" s="72">
        <v>0</v>
      </c>
      <c r="BS52" s="72">
        <v>0</v>
      </c>
      <c r="BT52" s="72">
        <v>0</v>
      </c>
      <c r="BU52" s="72">
        <v>0</v>
      </c>
      <c r="BV52" s="72">
        <v>0</v>
      </c>
      <c r="BW52" s="72">
        <v>0</v>
      </c>
      <c r="BX52" s="72">
        <v>0</v>
      </c>
      <c r="BY52" s="72">
        <v>0</v>
      </c>
      <c r="BZ52" s="72">
        <v>0</v>
      </c>
      <c r="CA52" s="72">
        <v>0</v>
      </c>
      <c r="CB52" s="72">
        <v>0</v>
      </c>
      <c r="CC52" s="72">
        <v>0</v>
      </c>
      <c r="CD52" s="72">
        <v>0</v>
      </c>
      <c r="CE52" s="72">
        <v>0</v>
      </c>
      <c r="CF52" s="72">
        <v>0</v>
      </c>
      <c r="CG52" s="72">
        <v>0</v>
      </c>
      <c r="CI52" s="72">
        <v>0</v>
      </c>
    </row>
    <row r="53" spans="1:87" s="40" customFormat="1" ht="30" customHeight="1">
      <c r="B53" s="46"/>
      <c r="C53" s="47" t="s">
        <v>296</v>
      </c>
      <c r="D53" s="383">
        <v>0</v>
      </c>
      <c r="E53" s="383">
        <v>0</v>
      </c>
      <c r="F53" s="383">
        <v>0</v>
      </c>
      <c r="G53" s="383">
        <v>0</v>
      </c>
      <c r="H53" s="383">
        <v>0</v>
      </c>
      <c r="I53" s="383">
        <v>0</v>
      </c>
      <c r="J53" s="383">
        <v>0</v>
      </c>
      <c r="K53" s="383">
        <v>0</v>
      </c>
      <c r="L53" s="383">
        <v>0</v>
      </c>
      <c r="M53" s="383">
        <v>0</v>
      </c>
      <c r="N53" s="383">
        <v>0</v>
      </c>
      <c r="O53" s="383">
        <v>0</v>
      </c>
      <c r="P53" s="383">
        <v>0</v>
      </c>
      <c r="Q53" s="383">
        <v>0</v>
      </c>
      <c r="R53" s="383">
        <v>0</v>
      </c>
      <c r="S53" s="383">
        <v>0</v>
      </c>
      <c r="T53" s="383">
        <v>0</v>
      </c>
      <c r="U53" s="383">
        <v>0</v>
      </c>
      <c r="V53" s="383">
        <v>0</v>
      </c>
      <c r="W53" s="383">
        <v>0</v>
      </c>
      <c r="X53" s="383">
        <v>0</v>
      </c>
      <c r="Y53" s="383">
        <v>0</v>
      </c>
      <c r="Z53" s="383">
        <v>0</v>
      </c>
      <c r="AA53" s="383">
        <v>0</v>
      </c>
      <c r="AB53" s="383">
        <v>0</v>
      </c>
      <c r="AC53" s="383">
        <v>0</v>
      </c>
      <c r="AD53" s="383">
        <v>0</v>
      </c>
      <c r="AE53" s="383">
        <v>0</v>
      </c>
      <c r="AF53" s="383">
        <v>0</v>
      </c>
      <c r="AG53" s="383">
        <v>0</v>
      </c>
      <c r="AH53" s="383">
        <v>0</v>
      </c>
      <c r="AI53" s="383">
        <v>0</v>
      </c>
      <c r="AJ53" s="383">
        <v>0</v>
      </c>
      <c r="AK53" s="383">
        <v>0</v>
      </c>
      <c r="AL53" s="383">
        <v>0</v>
      </c>
      <c r="AM53" s="383">
        <v>0</v>
      </c>
      <c r="AN53" s="383">
        <v>0</v>
      </c>
      <c r="AO53" s="383">
        <v>0</v>
      </c>
      <c r="AP53" s="383">
        <v>0</v>
      </c>
      <c r="AQ53" s="384">
        <v>0</v>
      </c>
      <c r="AR53" s="350"/>
      <c r="AS53" s="97"/>
      <c r="AT53" s="253">
        <v>0</v>
      </c>
      <c r="AU53" s="253">
        <v>0</v>
      </c>
      <c r="AV53" s="253">
        <v>0</v>
      </c>
      <c r="AW53" s="253">
        <v>0</v>
      </c>
      <c r="AX53" s="253">
        <v>0</v>
      </c>
      <c r="AY53" s="253">
        <v>0</v>
      </c>
      <c r="AZ53" s="253">
        <v>0</v>
      </c>
      <c r="BA53" s="253">
        <v>0</v>
      </c>
      <c r="BB53" s="253">
        <v>0</v>
      </c>
      <c r="BC53" s="253">
        <v>0</v>
      </c>
      <c r="BD53" s="253">
        <v>0</v>
      </c>
      <c r="BE53" s="253">
        <v>0</v>
      </c>
      <c r="BF53" s="253">
        <v>0</v>
      </c>
      <c r="BG53" s="253">
        <v>0</v>
      </c>
      <c r="BH53" s="253">
        <v>0</v>
      </c>
      <c r="BI53" s="253">
        <v>0</v>
      </c>
      <c r="BJ53" s="253">
        <v>0</v>
      </c>
      <c r="BK53" s="253">
        <v>0</v>
      </c>
      <c r="BL53" s="253">
        <v>0</v>
      </c>
      <c r="BM53" s="253">
        <v>0</v>
      </c>
      <c r="BN53" s="253">
        <v>0</v>
      </c>
      <c r="BO53" s="253">
        <v>0</v>
      </c>
      <c r="BP53" s="253">
        <v>0</v>
      </c>
      <c r="BQ53" s="253">
        <v>0</v>
      </c>
      <c r="BR53" s="253">
        <v>0</v>
      </c>
      <c r="BS53" s="253">
        <v>0</v>
      </c>
      <c r="BT53" s="253">
        <v>0</v>
      </c>
      <c r="BU53" s="253">
        <v>0</v>
      </c>
      <c r="BV53" s="253">
        <v>0</v>
      </c>
      <c r="BW53" s="253">
        <v>0</v>
      </c>
      <c r="BX53" s="253">
        <v>0</v>
      </c>
      <c r="BY53" s="253">
        <v>0</v>
      </c>
      <c r="BZ53" s="253">
        <v>0</v>
      </c>
      <c r="CA53" s="253">
        <v>0</v>
      </c>
      <c r="CB53" s="253">
        <v>0</v>
      </c>
      <c r="CC53" s="253">
        <v>0</v>
      </c>
      <c r="CD53" s="253">
        <v>0</v>
      </c>
      <c r="CE53" s="253">
        <v>0</v>
      </c>
      <c r="CF53" s="253">
        <v>0</v>
      </c>
      <c r="CG53" s="253">
        <v>0</v>
      </c>
      <c r="CI53" s="253">
        <v>0</v>
      </c>
    </row>
    <row r="54" spans="1:87" s="40" customFormat="1" ht="30" customHeight="1">
      <c r="B54" s="46"/>
      <c r="C54" s="47" t="s">
        <v>355</v>
      </c>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385"/>
      <c r="AR54" s="350"/>
      <c r="AS54" s="97"/>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I54" s="253"/>
    </row>
    <row r="55" spans="1:87" s="40" customFormat="1" ht="30" customHeight="1">
      <c r="B55" s="46"/>
      <c r="C55" s="47" t="s">
        <v>351</v>
      </c>
      <c r="D55" s="383">
        <v>0</v>
      </c>
      <c r="E55" s="383">
        <v>0</v>
      </c>
      <c r="F55" s="383">
        <v>0</v>
      </c>
      <c r="G55" s="383">
        <v>0</v>
      </c>
      <c r="H55" s="383">
        <v>0</v>
      </c>
      <c r="I55" s="383">
        <v>0</v>
      </c>
      <c r="J55" s="383">
        <v>0</v>
      </c>
      <c r="K55" s="383">
        <v>0</v>
      </c>
      <c r="L55" s="383">
        <v>0</v>
      </c>
      <c r="M55" s="383">
        <v>0</v>
      </c>
      <c r="N55" s="383">
        <v>0</v>
      </c>
      <c r="O55" s="383">
        <v>0</v>
      </c>
      <c r="P55" s="383">
        <v>397.67698200000001</v>
      </c>
      <c r="Q55" s="383">
        <v>0</v>
      </c>
      <c r="R55" s="383">
        <v>0</v>
      </c>
      <c r="S55" s="383">
        <v>0</v>
      </c>
      <c r="T55" s="383">
        <v>0</v>
      </c>
      <c r="U55" s="383">
        <v>0</v>
      </c>
      <c r="V55" s="383">
        <v>0</v>
      </c>
      <c r="W55" s="383">
        <v>0</v>
      </c>
      <c r="X55" s="383">
        <v>0</v>
      </c>
      <c r="Y55" s="383">
        <v>0</v>
      </c>
      <c r="Z55" s="383">
        <v>0</v>
      </c>
      <c r="AA55" s="383">
        <v>0</v>
      </c>
      <c r="AB55" s="383">
        <v>0</v>
      </c>
      <c r="AC55" s="383">
        <v>0</v>
      </c>
      <c r="AD55" s="383">
        <v>0</v>
      </c>
      <c r="AE55" s="383">
        <v>0</v>
      </c>
      <c r="AF55" s="383">
        <v>0</v>
      </c>
      <c r="AG55" s="383">
        <v>1779.1476789999999</v>
      </c>
      <c r="AH55" s="383">
        <v>0</v>
      </c>
      <c r="AI55" s="383">
        <v>0</v>
      </c>
      <c r="AJ55" s="383">
        <v>0</v>
      </c>
      <c r="AK55" s="383">
        <v>0</v>
      </c>
      <c r="AL55" s="383">
        <v>0</v>
      </c>
      <c r="AM55" s="383">
        <v>0</v>
      </c>
      <c r="AN55" s="383">
        <v>689.52</v>
      </c>
      <c r="AO55" s="383">
        <v>0</v>
      </c>
      <c r="AP55" s="383">
        <v>0</v>
      </c>
      <c r="AQ55" s="384">
        <v>2866.3446610000001</v>
      </c>
      <c r="AR55" s="350"/>
      <c r="AS55" s="97"/>
      <c r="AT55" s="253">
        <v>0</v>
      </c>
      <c r="AU55" s="253">
        <v>0</v>
      </c>
      <c r="AV55" s="253">
        <v>0</v>
      </c>
      <c r="AW55" s="253">
        <v>0</v>
      </c>
      <c r="AX55" s="253">
        <v>0</v>
      </c>
      <c r="AY55" s="253">
        <v>0</v>
      </c>
      <c r="AZ55" s="253">
        <v>0</v>
      </c>
      <c r="BA55" s="253">
        <v>0</v>
      </c>
      <c r="BB55" s="253">
        <v>0</v>
      </c>
      <c r="BC55" s="253">
        <v>0</v>
      </c>
      <c r="BD55" s="253">
        <v>0</v>
      </c>
      <c r="BE55" s="253">
        <v>0</v>
      </c>
      <c r="BF55" s="253">
        <v>0</v>
      </c>
      <c r="BG55" s="253">
        <v>0</v>
      </c>
      <c r="BH55" s="253">
        <v>0</v>
      </c>
      <c r="BI55" s="253">
        <v>0</v>
      </c>
      <c r="BJ55" s="253">
        <v>0</v>
      </c>
      <c r="BK55" s="253">
        <v>0</v>
      </c>
      <c r="BL55" s="253">
        <v>0</v>
      </c>
      <c r="BM55" s="253">
        <v>0</v>
      </c>
      <c r="BN55" s="253">
        <v>0</v>
      </c>
      <c r="BO55" s="253">
        <v>0</v>
      </c>
      <c r="BP55" s="253">
        <v>0</v>
      </c>
      <c r="BQ55" s="253">
        <v>0</v>
      </c>
      <c r="BR55" s="253">
        <v>0</v>
      </c>
      <c r="BS55" s="253">
        <v>0</v>
      </c>
      <c r="BT55" s="253">
        <v>0</v>
      </c>
      <c r="BU55" s="253">
        <v>0</v>
      </c>
      <c r="BV55" s="253">
        <v>0</v>
      </c>
      <c r="BW55" s="253">
        <v>0</v>
      </c>
      <c r="BX55" s="253">
        <v>0</v>
      </c>
      <c r="BY55" s="253">
        <v>0</v>
      </c>
      <c r="BZ55" s="253">
        <v>0</v>
      </c>
      <c r="CA55" s="253">
        <v>0</v>
      </c>
      <c r="CB55" s="253">
        <v>0</v>
      </c>
      <c r="CC55" s="253">
        <v>0</v>
      </c>
      <c r="CD55" s="253">
        <v>0</v>
      </c>
      <c r="CE55" s="253">
        <v>0</v>
      </c>
      <c r="CF55" s="253">
        <v>0</v>
      </c>
      <c r="CG55" s="253">
        <v>0</v>
      </c>
      <c r="CI55" s="253">
        <v>0</v>
      </c>
    </row>
    <row r="56" spans="1:87" s="10" customFormat="1" ht="37.5" customHeight="1">
      <c r="A56" s="11"/>
      <c r="B56" s="14"/>
      <c r="C56" s="107" t="s">
        <v>350</v>
      </c>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372">
        <v>1227.554345</v>
      </c>
      <c r="AR56" s="373"/>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I56" s="72"/>
    </row>
    <row r="57" spans="1:87" s="176" customFormat="1" ht="9.9499999999999993" customHeight="1">
      <c r="B57" s="182"/>
      <c r="C57" s="179"/>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86"/>
      <c r="AN57" s="387"/>
      <c r="AO57" s="388"/>
      <c r="AP57" s="389"/>
      <c r="AQ57" s="390"/>
      <c r="AR57" s="391"/>
      <c r="AS57" s="293"/>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I57" s="265"/>
    </row>
    <row r="58" spans="1:87" s="12" customFormat="1" ht="65.25" customHeight="1">
      <c r="A58" s="106"/>
      <c r="B58" s="108"/>
      <c r="C58" s="662" t="s">
        <v>378</v>
      </c>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M58" s="662"/>
      <c r="AN58" s="662"/>
      <c r="AO58" s="662"/>
      <c r="AP58" s="662"/>
      <c r="AQ58" s="662"/>
      <c r="AR58" s="109"/>
      <c r="AS58" s="16"/>
    </row>
    <row r="59" spans="1:87"/>
  </sheetData>
  <sheetProtection formatCells="0" formatColumns="0" formatRows="0" insertColumns="0" insertRows="0" insertHyperlinks="0" deleteColumns="0" deleteRows="0" sort="0" autoFilter="0" pivotTables="0"/>
  <mergeCells count="7">
    <mergeCell ref="C58:AQ58"/>
    <mergeCell ref="C2:AQ2"/>
    <mergeCell ref="C3:AQ3"/>
    <mergeCell ref="C4:AQ4"/>
    <mergeCell ref="C5:AQ5"/>
    <mergeCell ref="AT5:CI5"/>
    <mergeCell ref="D6:AR6"/>
  </mergeCells>
  <conditionalFormatting sqref="Y6">
    <cfRule type="expression" dxfId="111" priority="1" stopIfTrue="1">
      <formula>COUNTA(Y9:BN56)&lt;&gt;COUNTIF(Y9:BN56,"&gt;=0")</formula>
    </cfRule>
  </conditionalFormatting>
  <conditionalFormatting sqref="AR23 AR26 AR15 AR18 AR38 AR29 AR49 AR35 AR41 AR46 AR52 AR56 AR12 D57:AM57 D9:AQ56">
    <cfRule type="expression" dxfId="110" priority="2" stopIfTrue="1">
      <formula>AND(D9&lt;&gt;"",OR(D9&lt;0,NOT(ISNUMBER(D9))))</formula>
    </cfRule>
  </conditionalFormatting>
  <conditionalFormatting sqref="AP57:AS57">
    <cfRule type="expression" dxfId="109" priority="3" stopIfTrue="1">
      <formula>AP57=1</formula>
    </cfRule>
  </conditionalFormatting>
  <conditionalFormatting sqref="AT8:CI57">
    <cfRule type="expression" dxfId="108" priority="4" stopIfTrue="1">
      <formula>ABS(AT8)&gt;10</formula>
    </cfRule>
  </conditionalFormatting>
  <conditionalFormatting sqref="D6:X6 AB6:AR6">
    <cfRule type="expression" dxfId="107" priority="5" stopIfTrue="1">
      <formula>COUNTA(D9:AQ56)&lt;&gt;COUNTIF(D9:AQ56,"&gt;=0")</formula>
    </cfRule>
  </conditionalFormatting>
  <conditionalFormatting sqref="Z6:AA6">
    <cfRule type="expression" dxfId="106" priority="6" stopIfTrue="1">
      <formula>COUNTA(Z9:BN56)&lt;&gt;COUNTIF(Z9:BN56,"&gt;=0")</formula>
    </cfRule>
  </conditionalFormatting>
  <pageMargins left="0.66" right="0.2" top="1" bottom="1" header="0.5" footer="0.5"/>
  <pageSetup paperSize="8" scale="67" fitToHeight="0" orientation="landscape" r:id="rId1"/>
  <headerFooter alignWithMargins="0">
    <oddFooter>&amp;R2016 Triennial Central Bank Survey</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outlinePr summaryBelow="0" summaryRight="0"/>
    <pageSetUpPr fitToPage="1"/>
  </sheetPr>
  <dimension ref="A1:AB69"/>
  <sheetViews>
    <sheetView showGridLines="0" zoomScale="70" zoomScaleNormal="70" workbookViewId="0">
      <pane xSplit="3" ySplit="9" topLeftCell="D43" activePane="bottomRight" state="frozen"/>
      <selection pane="topRight" activeCell="D1" sqref="D1"/>
      <selection pane="bottomLeft" activeCell="A10" sqref="A10"/>
      <selection pane="bottomRight" activeCell="J9" sqref="J9"/>
    </sheetView>
  </sheetViews>
  <sheetFormatPr defaultColWidth="0" defaultRowHeight="12.75" zeroHeight="1"/>
  <cols>
    <col min="1" max="1" width="1.7109375" style="6" customWidth="1"/>
    <col min="2" max="2" width="1.7109375" style="251" customWidth="1"/>
    <col min="3" max="3" width="50.7109375" style="251" customWidth="1"/>
    <col min="4" max="4" width="16.7109375" style="488" customWidth="1"/>
    <col min="5" max="5" width="20.85546875" style="488" customWidth="1"/>
    <col min="6" max="6" width="19.5703125" style="488" customWidth="1"/>
    <col min="7" max="9" width="16.7109375" style="488" customWidth="1"/>
    <col min="10" max="10" width="17.7109375" style="488" customWidth="1"/>
    <col min="11" max="11" width="16.7109375" style="488" customWidth="1"/>
    <col min="12" max="12" width="16.7109375" style="134" customWidth="1"/>
    <col min="13" max="13" width="1.7109375" style="93" customWidth="1"/>
    <col min="14" max="14" width="1.7109375" style="7" customWidth="1"/>
    <col min="15" max="18" width="9.140625" style="6" hidden="1" customWidth="1"/>
    <col min="19" max="19" width="9.42578125" style="6" hidden="1" customWidth="1"/>
    <col min="20" max="20" width="1.7109375" style="6" hidden="1" customWidth="1"/>
    <col min="21" max="21" width="9.140625" style="6" hidden="1" customWidth="1"/>
    <col min="22" max="22" width="1.7109375" style="6" hidden="1" customWidth="1"/>
    <col min="23" max="24" width="9.140625" style="6" hidden="1" customWidth="1"/>
    <col min="25" max="26" width="0" style="6" hidden="1"/>
    <col min="27" max="28" width="9.140625" style="6" hidden="1"/>
    <col min="29" max="16384" width="0" style="6" hidden="1"/>
  </cols>
  <sheetData>
    <row r="1" spans="1:26" s="26" customFormat="1" ht="20.100000000000001" customHeight="1">
      <c r="B1" s="468" t="s">
        <v>339</v>
      </c>
      <c r="C1" s="466"/>
      <c r="D1" s="470"/>
      <c r="E1" s="470"/>
      <c r="F1" s="470"/>
      <c r="G1" s="470"/>
      <c r="H1" s="470"/>
      <c r="I1" s="470"/>
      <c r="J1" s="470"/>
      <c r="K1" s="470"/>
      <c r="L1" s="245"/>
      <c r="M1" s="24"/>
      <c r="N1" s="30"/>
      <c r="O1" s="59"/>
      <c r="P1" s="59"/>
      <c r="Q1" s="59"/>
      <c r="R1" s="59"/>
      <c r="S1" s="59"/>
      <c r="T1" s="59"/>
      <c r="U1" s="25"/>
      <c r="V1" s="50"/>
    </row>
    <row r="2" spans="1:26" s="26" customFormat="1" ht="20.100000000000001" customHeight="1">
      <c r="B2" s="644" t="s">
        <v>342</v>
      </c>
      <c r="C2" s="644"/>
      <c r="D2" s="644"/>
      <c r="E2" s="644"/>
      <c r="F2" s="644"/>
      <c r="G2" s="644"/>
      <c r="H2" s="644"/>
      <c r="I2" s="644"/>
      <c r="J2" s="644"/>
      <c r="K2" s="644"/>
      <c r="L2" s="644"/>
      <c r="M2" s="644"/>
      <c r="N2" s="90"/>
      <c r="O2" s="221" t="s">
        <v>64</v>
      </c>
      <c r="P2" s="222">
        <v>0.30231600000115577</v>
      </c>
    </row>
    <row r="3" spans="1:26" s="26" customFormat="1" ht="20.100000000000001" customHeight="1">
      <c r="B3" s="644"/>
      <c r="C3" s="644"/>
      <c r="D3" s="644"/>
      <c r="E3" s="644"/>
      <c r="F3" s="644"/>
      <c r="G3" s="644"/>
      <c r="H3" s="644"/>
      <c r="I3" s="644"/>
      <c r="J3" s="644"/>
      <c r="K3" s="644"/>
      <c r="L3" s="644"/>
      <c r="M3" s="644"/>
      <c r="N3" s="90"/>
      <c r="O3" s="223" t="s">
        <v>65</v>
      </c>
      <c r="P3" s="224">
        <v>-0.2282169999089092</v>
      </c>
      <c r="Q3" s="60"/>
      <c r="S3" s="63"/>
      <c r="T3" s="63"/>
      <c r="U3" s="25"/>
      <c r="V3" s="50"/>
    </row>
    <row r="4" spans="1:26" s="26" customFormat="1" ht="20.100000000000001" customHeight="1">
      <c r="B4" s="644" t="str">
        <f>A4_RUS!C4</f>
        <v>Оборот в номинальном выражении за апрель 2016 года</v>
      </c>
      <c r="C4" s="644"/>
      <c r="D4" s="644"/>
      <c r="E4" s="644"/>
      <c r="F4" s="644"/>
      <c r="G4" s="644"/>
      <c r="H4" s="644"/>
      <c r="I4" s="644"/>
      <c r="J4" s="644"/>
      <c r="K4" s="644"/>
      <c r="L4" s="644"/>
      <c r="M4" s="644"/>
      <c r="N4" s="90"/>
      <c r="Q4" s="60"/>
      <c r="R4" s="62"/>
      <c r="S4" s="62"/>
      <c r="T4" s="62"/>
      <c r="U4" s="25"/>
      <c r="V4" s="50"/>
    </row>
    <row r="5" spans="1:26" s="26" customFormat="1" ht="20.100000000000001" customHeight="1">
      <c r="B5" s="644" t="str">
        <f>A4_RUS!C5</f>
        <v>(в млн долл. США)</v>
      </c>
      <c r="C5" s="644"/>
      <c r="D5" s="644"/>
      <c r="E5" s="644"/>
      <c r="F5" s="644"/>
      <c r="G5" s="644"/>
      <c r="H5" s="644"/>
      <c r="I5" s="644"/>
      <c r="J5" s="644"/>
      <c r="K5" s="644"/>
      <c r="L5" s="644"/>
      <c r="M5" s="644"/>
      <c r="N5" s="90"/>
      <c r="O5" s="655" t="s">
        <v>62</v>
      </c>
      <c r="P5" s="656"/>
      <c r="Q5" s="656"/>
      <c r="R5" s="656"/>
      <c r="S5" s="656"/>
      <c r="T5" s="656"/>
      <c r="U5" s="656"/>
      <c r="V5" s="656"/>
      <c r="W5" s="657"/>
    </row>
    <row r="6" spans="1:26" ht="47.25" customHeight="1">
      <c r="B6" s="6"/>
      <c r="C6" s="471"/>
      <c r="D6" s="658"/>
      <c r="E6" s="659"/>
      <c r="F6" s="659"/>
      <c r="G6" s="659"/>
      <c r="H6" s="659"/>
      <c r="I6" s="659"/>
      <c r="J6" s="659"/>
      <c r="K6" s="659"/>
      <c r="L6" s="659"/>
      <c r="M6" s="659"/>
      <c r="N6" s="258"/>
      <c r="O6" s="26"/>
      <c r="P6" s="26"/>
      <c r="Q6" s="26"/>
      <c r="R6" s="26"/>
      <c r="S6" s="26"/>
      <c r="T6" s="26"/>
      <c r="U6" s="26"/>
      <c r="V6" s="26"/>
    </row>
    <row r="7" spans="1:26" s="168" customFormat="1" ht="50.1" customHeight="1">
      <c r="B7" s="472"/>
      <c r="C7" s="473"/>
      <c r="D7" s="673" t="s">
        <v>334</v>
      </c>
      <c r="E7" s="674"/>
      <c r="F7" s="675" t="s">
        <v>335</v>
      </c>
      <c r="G7" s="676"/>
      <c r="H7" s="676"/>
      <c r="I7" s="676"/>
      <c r="J7" s="676"/>
      <c r="K7" s="677" t="s">
        <v>374</v>
      </c>
      <c r="L7" s="680" t="s">
        <v>338</v>
      </c>
      <c r="M7" s="681"/>
      <c r="N7" s="169"/>
      <c r="O7" s="686" t="s">
        <v>187</v>
      </c>
      <c r="P7" s="687"/>
      <c r="Q7" s="686" t="s">
        <v>188</v>
      </c>
      <c r="R7" s="687"/>
      <c r="S7" s="689" t="s">
        <v>333</v>
      </c>
      <c r="T7" s="296"/>
      <c r="U7" s="296"/>
      <c r="V7" s="21"/>
      <c r="W7" s="670" t="s">
        <v>119</v>
      </c>
      <c r="X7" s="21"/>
      <c r="Y7" s="21"/>
      <c r="Z7" s="21"/>
    </row>
    <row r="8" spans="1:26" s="164" customFormat="1" ht="30" customHeight="1">
      <c r="B8" s="475"/>
      <c r="C8" s="476" t="s">
        <v>275</v>
      </c>
      <c r="D8" s="693" t="s">
        <v>336</v>
      </c>
      <c r="E8" s="677" t="s">
        <v>337</v>
      </c>
      <c r="F8" s="695" t="s">
        <v>336</v>
      </c>
      <c r="G8" s="696"/>
      <c r="H8" s="695" t="s">
        <v>337</v>
      </c>
      <c r="I8" s="697"/>
      <c r="J8" s="697"/>
      <c r="K8" s="678"/>
      <c r="L8" s="682"/>
      <c r="M8" s="683"/>
      <c r="N8" s="165"/>
      <c r="O8" s="689" t="s">
        <v>169</v>
      </c>
      <c r="P8" s="689" t="s">
        <v>103</v>
      </c>
      <c r="Q8" s="686" t="s">
        <v>169</v>
      </c>
      <c r="R8" s="698"/>
      <c r="S8" s="690"/>
      <c r="T8" s="296"/>
      <c r="U8" s="296"/>
      <c r="V8" s="21"/>
      <c r="W8" s="692"/>
      <c r="X8" s="21"/>
      <c r="Y8" s="21"/>
    </row>
    <row r="9" spans="1:26" s="166" customFormat="1" ht="66.75" customHeight="1">
      <c r="B9" s="477"/>
      <c r="C9" s="478"/>
      <c r="D9" s="694"/>
      <c r="E9" s="679"/>
      <c r="F9" s="479" t="s">
        <v>345</v>
      </c>
      <c r="G9" s="479" t="s">
        <v>340</v>
      </c>
      <c r="H9" s="474" t="s">
        <v>76</v>
      </c>
      <c r="I9" s="474" t="s">
        <v>373</v>
      </c>
      <c r="J9" s="474" t="s">
        <v>358</v>
      </c>
      <c r="K9" s="679"/>
      <c r="L9" s="684"/>
      <c r="M9" s="685"/>
      <c r="N9" s="167"/>
      <c r="O9" s="691"/>
      <c r="P9" s="691"/>
      <c r="Q9" s="294" t="s">
        <v>59</v>
      </c>
      <c r="R9" s="294" t="s">
        <v>185</v>
      </c>
      <c r="S9" s="691"/>
      <c r="T9" s="297"/>
      <c r="U9" s="295" t="s">
        <v>333</v>
      </c>
      <c r="V9" s="170"/>
      <c r="W9" s="692"/>
      <c r="X9" s="170"/>
      <c r="Y9" s="170"/>
      <c r="Z9" s="170"/>
    </row>
    <row r="10" spans="1:26" ht="30" customHeight="1">
      <c r="A10" s="172"/>
      <c r="B10" s="480"/>
      <c r="C10" s="481" t="s">
        <v>341</v>
      </c>
      <c r="D10" s="482"/>
      <c r="E10" s="482"/>
      <c r="F10" s="482"/>
      <c r="G10" s="482"/>
      <c r="H10" s="482"/>
      <c r="I10" s="482"/>
      <c r="J10" s="482"/>
      <c r="K10" s="482"/>
      <c r="L10" s="338"/>
      <c r="M10" s="339"/>
      <c r="N10" s="89"/>
      <c r="O10" s="298"/>
      <c r="P10" s="298"/>
      <c r="Q10" s="298"/>
      <c r="R10" s="298"/>
      <c r="S10" s="298"/>
      <c r="T10" s="299"/>
      <c r="U10" s="298"/>
      <c r="V10" s="170"/>
      <c r="W10" s="298"/>
      <c r="X10" s="170"/>
      <c r="Y10" s="170"/>
      <c r="Z10" s="170"/>
    </row>
    <row r="11" spans="1:26" ht="17.100000000000001" customHeight="1">
      <c r="B11" s="480"/>
      <c r="C11" s="105" t="s">
        <v>278</v>
      </c>
      <c r="D11" s="376">
        <v>3809.0075059999999</v>
      </c>
      <c r="E11" s="377">
        <v>280</v>
      </c>
      <c r="F11" s="376">
        <v>39060.511197</v>
      </c>
      <c r="G11" s="376">
        <v>60817.965465000001</v>
      </c>
      <c r="H11" s="376">
        <v>11254.386237000001</v>
      </c>
      <c r="I11" s="376">
        <v>9314.2095119999994</v>
      </c>
      <c r="J11" s="377">
        <v>91067.269822000002</v>
      </c>
      <c r="K11" s="377"/>
      <c r="L11" s="338">
        <v>215603.349739</v>
      </c>
      <c r="M11" s="339"/>
      <c r="N11" s="89"/>
      <c r="O11" s="300">
        <v>0</v>
      </c>
      <c r="P11" s="300">
        <v>0</v>
      </c>
      <c r="Q11" s="300">
        <v>0</v>
      </c>
      <c r="R11" s="300">
        <v>1.0000003385357559E-6</v>
      </c>
      <c r="S11" s="300">
        <v>1.9999861251562834E-6</v>
      </c>
      <c r="T11" s="301"/>
      <c r="U11" s="300">
        <v>0</v>
      </c>
      <c r="V11" s="171"/>
      <c r="W11" s="300">
        <v>1.9999861251562834E-6</v>
      </c>
      <c r="X11" s="171"/>
      <c r="Y11" s="171"/>
      <c r="Z11" s="171"/>
    </row>
    <row r="12" spans="1:26" s="21" customFormat="1" ht="17.100000000000001" customHeight="1">
      <c r="B12" s="483"/>
      <c r="C12" s="484" t="s">
        <v>279</v>
      </c>
      <c r="D12" s="376">
        <v>1781.096049</v>
      </c>
      <c r="E12" s="377">
        <v>280</v>
      </c>
      <c r="F12" s="376">
        <v>14537.39291</v>
      </c>
      <c r="G12" s="376">
        <v>32189.590228000001</v>
      </c>
      <c r="H12" s="376">
        <v>4919.28964</v>
      </c>
      <c r="I12" s="376">
        <v>6595.6035819999997</v>
      </c>
      <c r="J12" s="376">
        <v>91067.269822000002</v>
      </c>
      <c r="K12" s="376"/>
      <c r="L12" s="547">
        <v>151370.24223100001</v>
      </c>
      <c r="M12" s="339"/>
      <c r="N12" s="89"/>
      <c r="O12" s="303"/>
      <c r="P12" s="303"/>
      <c r="Q12" s="303"/>
      <c r="R12" s="303"/>
      <c r="S12" s="303"/>
      <c r="T12" s="301"/>
      <c r="U12" s="300">
        <v>0</v>
      </c>
      <c r="V12" s="171"/>
      <c r="W12" s="300">
        <v>-9.9997851066291332E-7</v>
      </c>
      <c r="X12" s="171"/>
      <c r="Y12" s="171"/>
      <c r="Z12" s="171"/>
    </row>
    <row r="13" spans="1:26" s="21" customFormat="1" ht="17.100000000000001" customHeight="1">
      <c r="B13" s="483"/>
      <c r="C13" s="484" t="s">
        <v>280</v>
      </c>
      <c r="D13" s="376">
        <v>2027.9114569999999</v>
      </c>
      <c r="E13" s="377"/>
      <c r="F13" s="376">
        <v>24523.118287000001</v>
      </c>
      <c r="G13" s="376">
        <v>28628.375236</v>
      </c>
      <c r="H13" s="376">
        <v>6335.0965969999997</v>
      </c>
      <c r="I13" s="376">
        <v>2718.6059289999998</v>
      </c>
      <c r="J13" s="376"/>
      <c r="K13" s="376"/>
      <c r="L13" s="547">
        <v>64233.107506</v>
      </c>
      <c r="M13" s="339"/>
      <c r="N13" s="89"/>
      <c r="O13" s="303"/>
      <c r="P13" s="303"/>
      <c r="Q13" s="303"/>
      <c r="R13" s="303"/>
      <c r="S13" s="303"/>
      <c r="T13" s="304"/>
      <c r="U13" s="300">
        <v>0</v>
      </c>
      <c r="W13" s="300">
        <v>-1.0000221664085984E-6</v>
      </c>
    </row>
    <row r="14" spans="1:26" s="542" customFormat="1" ht="17.100000000000001" customHeight="1">
      <c r="B14" s="543"/>
      <c r="C14" s="105" t="s">
        <v>283</v>
      </c>
      <c r="D14" s="550">
        <v>23690.840971000001</v>
      </c>
      <c r="E14" s="550">
        <v>228.771218</v>
      </c>
      <c r="F14" s="550">
        <v>5325.5562030000001</v>
      </c>
      <c r="G14" s="550">
        <v>21565.297908</v>
      </c>
      <c r="H14" s="550">
        <v>1548.88669</v>
      </c>
      <c r="I14" s="550">
        <v>3237.7111839999998</v>
      </c>
      <c r="J14" s="550">
        <v>82597.072864999995</v>
      </c>
      <c r="K14" s="550"/>
      <c r="L14" s="547">
        <v>138194.13703899999</v>
      </c>
      <c r="M14" s="544"/>
      <c r="N14" s="545"/>
      <c r="O14" s="546"/>
      <c r="P14" s="546"/>
      <c r="Q14" s="546"/>
      <c r="R14" s="546"/>
      <c r="S14" s="546"/>
      <c r="U14" s="300">
        <v>0</v>
      </c>
      <c r="W14" s="300">
        <v>-3.98760000243783E-2</v>
      </c>
    </row>
    <row r="15" spans="1:26" s="170" customFormat="1" ht="17.100000000000001" customHeight="1">
      <c r="B15" s="483"/>
      <c r="C15" s="105" t="s">
        <v>291</v>
      </c>
      <c r="D15" s="376">
        <v>1523.7326579999999</v>
      </c>
      <c r="E15" s="376"/>
      <c r="F15" s="376">
        <v>4726.6243260000001</v>
      </c>
      <c r="G15" s="376">
        <v>62837.107045999997</v>
      </c>
      <c r="H15" s="376"/>
      <c r="I15" s="376">
        <v>3355.4711200000002</v>
      </c>
      <c r="J15" s="376">
        <v>46732.134050000001</v>
      </c>
      <c r="K15" s="376"/>
      <c r="L15" s="338">
        <v>119175.0692</v>
      </c>
      <c r="M15" s="339"/>
      <c r="N15" s="89"/>
      <c r="O15" s="303"/>
      <c r="P15" s="303"/>
      <c r="Q15" s="303"/>
      <c r="R15" s="303"/>
      <c r="S15" s="303"/>
      <c r="T15" s="299"/>
      <c r="U15" s="300">
        <v>0</v>
      </c>
      <c r="W15" s="300">
        <v>0.30231600000115577</v>
      </c>
    </row>
    <row r="16" spans="1:26" s="170" customFormat="1" ht="30" customHeight="1">
      <c r="B16" s="483"/>
      <c r="C16" s="183" t="s">
        <v>292</v>
      </c>
      <c r="D16" s="377">
        <v>29023.581135</v>
      </c>
      <c r="E16" s="377">
        <v>508.77121799999998</v>
      </c>
      <c r="F16" s="377">
        <v>49112.691725999997</v>
      </c>
      <c r="G16" s="377">
        <v>145220.37041899998</v>
      </c>
      <c r="H16" s="377">
        <v>12803.272927</v>
      </c>
      <c r="I16" s="377">
        <v>15907.391815999999</v>
      </c>
      <c r="J16" s="377">
        <v>220396.47673699999</v>
      </c>
      <c r="K16" s="377">
        <v>0</v>
      </c>
      <c r="L16" s="547">
        <v>472972.55597799999</v>
      </c>
      <c r="M16" s="339"/>
      <c r="N16" s="89"/>
      <c r="O16" s="300">
        <v>0</v>
      </c>
      <c r="P16" s="300">
        <v>0</v>
      </c>
      <c r="Q16" s="300">
        <v>0</v>
      </c>
      <c r="R16" s="300">
        <v>0</v>
      </c>
      <c r="S16" s="300">
        <v>0</v>
      </c>
      <c r="T16" s="299"/>
      <c r="U16" s="300">
        <v>0</v>
      </c>
      <c r="W16" s="300">
        <v>0.26244199997745454</v>
      </c>
    </row>
    <row r="17" spans="2:26" s="171" customFormat="1" ht="30" customHeight="1">
      <c r="B17" s="480"/>
      <c r="C17" s="202" t="s">
        <v>353</v>
      </c>
      <c r="D17" s="376"/>
      <c r="E17" s="376"/>
      <c r="F17" s="376"/>
      <c r="G17" s="376"/>
      <c r="H17" s="376"/>
      <c r="I17" s="376"/>
      <c r="J17" s="376"/>
      <c r="K17" s="376"/>
      <c r="L17" s="338"/>
      <c r="M17" s="339"/>
      <c r="N17" s="89"/>
      <c r="O17" s="302"/>
      <c r="P17" s="302"/>
      <c r="Q17" s="302"/>
      <c r="R17" s="302"/>
      <c r="S17" s="302"/>
      <c r="T17" s="299"/>
      <c r="U17" s="303"/>
      <c r="V17" s="170"/>
      <c r="W17" s="303"/>
      <c r="X17" s="170"/>
      <c r="Y17" s="170"/>
      <c r="Z17" s="170"/>
    </row>
    <row r="18" spans="2:26" s="171" customFormat="1" ht="17.100000000000001" customHeight="1">
      <c r="B18" s="480"/>
      <c r="C18" s="183" t="s">
        <v>278</v>
      </c>
      <c r="D18" s="376">
        <v>125.162806</v>
      </c>
      <c r="E18" s="376"/>
      <c r="F18" s="376">
        <v>7.4188789999999996</v>
      </c>
      <c r="G18" s="376">
        <v>1200.909193</v>
      </c>
      <c r="H18" s="376"/>
      <c r="I18" s="376"/>
      <c r="J18" s="376"/>
      <c r="K18" s="376"/>
      <c r="L18" s="338">
        <v>1333.4908780000001</v>
      </c>
      <c r="M18" s="339"/>
      <c r="N18" s="89"/>
      <c r="O18" s="300">
        <v>0</v>
      </c>
      <c r="P18" s="300">
        <v>0</v>
      </c>
      <c r="Q18" s="300">
        <v>0</v>
      </c>
      <c r="R18" s="300">
        <v>0</v>
      </c>
      <c r="S18" s="300">
        <v>0</v>
      </c>
      <c r="T18" s="301"/>
      <c r="U18" s="300">
        <v>0</v>
      </c>
      <c r="W18" s="300">
        <v>-9.9999988378840499E-7</v>
      </c>
    </row>
    <row r="19" spans="2:26" s="21" customFormat="1" ht="17.100000000000001" customHeight="1">
      <c r="B19" s="483"/>
      <c r="C19" s="484" t="s">
        <v>279</v>
      </c>
      <c r="D19" s="550">
        <v>9.25</v>
      </c>
      <c r="E19" s="550"/>
      <c r="F19" s="550">
        <v>1.40933</v>
      </c>
      <c r="G19" s="550">
        <v>20.98114</v>
      </c>
      <c r="H19" s="550"/>
      <c r="I19" s="550"/>
      <c r="J19" s="550"/>
      <c r="K19" s="550"/>
      <c r="L19" s="547">
        <v>31.640470000000001</v>
      </c>
      <c r="M19" s="339"/>
      <c r="N19" s="89"/>
      <c r="O19" s="303"/>
      <c r="P19" s="303"/>
      <c r="Q19" s="303"/>
      <c r="R19" s="303"/>
      <c r="S19" s="303"/>
      <c r="T19" s="301"/>
      <c r="U19" s="300">
        <v>0</v>
      </c>
      <c r="V19" s="171"/>
      <c r="W19" s="300">
        <v>0</v>
      </c>
      <c r="X19" s="171"/>
      <c r="Y19" s="171"/>
      <c r="Z19" s="171"/>
    </row>
    <row r="20" spans="2:26" s="21" customFormat="1" ht="17.100000000000001" customHeight="1">
      <c r="B20" s="483"/>
      <c r="C20" s="484" t="s">
        <v>280</v>
      </c>
      <c r="D20" s="376">
        <v>115.912806</v>
      </c>
      <c r="E20" s="376"/>
      <c r="F20" s="376">
        <v>6.0095489999999998</v>
      </c>
      <c r="G20" s="376">
        <v>1179.9280530000001</v>
      </c>
      <c r="H20" s="376"/>
      <c r="I20" s="376"/>
      <c r="J20" s="376"/>
      <c r="K20" s="376"/>
      <c r="L20" s="338">
        <v>1301.850408</v>
      </c>
      <c r="M20" s="339"/>
      <c r="N20" s="89"/>
      <c r="O20" s="303"/>
      <c r="P20" s="303"/>
      <c r="Q20" s="303"/>
      <c r="R20" s="303"/>
      <c r="S20" s="303"/>
      <c r="T20" s="304"/>
      <c r="U20" s="300">
        <v>0</v>
      </c>
      <c r="W20" s="300">
        <v>-1.0000001111620804E-6</v>
      </c>
    </row>
    <row r="21" spans="2:26" s="170" customFormat="1" ht="17.100000000000001" customHeight="1">
      <c r="B21" s="483"/>
      <c r="C21" s="183" t="s">
        <v>283</v>
      </c>
      <c r="D21" s="376">
        <v>763.71341700000005</v>
      </c>
      <c r="E21" s="376"/>
      <c r="F21" s="376"/>
      <c r="G21" s="376">
        <v>1127.5770279999999</v>
      </c>
      <c r="H21" s="376"/>
      <c r="I21" s="376">
        <v>5.039053</v>
      </c>
      <c r="J21" s="376">
        <v>71.138191000000006</v>
      </c>
      <c r="K21" s="376"/>
      <c r="L21" s="547">
        <v>1967.4676890000001</v>
      </c>
      <c r="M21" s="339"/>
      <c r="N21" s="89"/>
      <c r="O21" s="303"/>
      <c r="P21" s="303"/>
      <c r="Q21" s="303"/>
      <c r="R21" s="303"/>
      <c r="S21" s="303"/>
      <c r="T21" s="304"/>
      <c r="U21" s="300">
        <v>0</v>
      </c>
      <c r="V21" s="21"/>
      <c r="W21" s="300">
        <v>0</v>
      </c>
      <c r="X21" s="21"/>
      <c r="Y21" s="21"/>
      <c r="Z21" s="21"/>
    </row>
    <row r="22" spans="2:26" s="170" customFormat="1" ht="17.100000000000001" customHeight="1">
      <c r="B22" s="483"/>
      <c r="C22" s="183" t="s">
        <v>291</v>
      </c>
      <c r="D22" s="376">
        <v>181.185181</v>
      </c>
      <c r="E22" s="376"/>
      <c r="F22" s="376">
        <v>121.35493200000001</v>
      </c>
      <c r="G22" s="376">
        <v>12206.258481999999</v>
      </c>
      <c r="H22" s="376"/>
      <c r="I22" s="376">
        <v>5451.3437100000001</v>
      </c>
      <c r="J22" s="376"/>
      <c r="K22" s="376"/>
      <c r="L22" s="338">
        <v>17960.142305000001</v>
      </c>
      <c r="M22" s="339"/>
      <c r="N22" s="89"/>
      <c r="O22" s="303"/>
      <c r="P22" s="303"/>
      <c r="Q22" s="303"/>
      <c r="R22" s="303"/>
      <c r="S22" s="303"/>
      <c r="T22" s="299"/>
      <c r="U22" s="300">
        <v>0</v>
      </c>
      <c r="W22" s="300">
        <v>1.0000003385357559E-6</v>
      </c>
    </row>
    <row r="23" spans="2:26" s="170" customFormat="1" ht="30" customHeight="1">
      <c r="B23" s="483"/>
      <c r="C23" s="183" t="s">
        <v>292</v>
      </c>
      <c r="D23" s="377">
        <v>1070.061404</v>
      </c>
      <c r="E23" s="377">
        <v>0</v>
      </c>
      <c r="F23" s="377">
        <v>128.77381099999999</v>
      </c>
      <c r="G23" s="377">
        <v>14534.744703</v>
      </c>
      <c r="H23" s="377">
        <v>0</v>
      </c>
      <c r="I23" s="377">
        <v>5456.3827630000005</v>
      </c>
      <c r="J23" s="377">
        <v>71.138191000000006</v>
      </c>
      <c r="K23" s="377">
        <v>0</v>
      </c>
      <c r="L23" s="338">
        <v>21261.100872000003</v>
      </c>
      <c r="M23" s="339"/>
      <c r="N23" s="89"/>
      <c r="O23" s="300">
        <v>0</v>
      </c>
      <c r="P23" s="300">
        <v>0</v>
      </c>
      <c r="Q23" s="300">
        <v>-1.4210854715202004E-14</v>
      </c>
      <c r="R23" s="300">
        <v>0</v>
      </c>
      <c r="S23" s="300">
        <v>0</v>
      </c>
      <c r="T23" s="299"/>
      <c r="U23" s="300">
        <v>0</v>
      </c>
      <c r="W23" s="300">
        <v>0</v>
      </c>
    </row>
    <row r="24" spans="2:26" s="171" customFormat="1" ht="30" customHeight="1">
      <c r="B24" s="480"/>
      <c r="C24" s="202" t="s">
        <v>346</v>
      </c>
      <c r="D24" s="382"/>
      <c r="E24" s="382"/>
      <c r="F24" s="382"/>
      <c r="G24" s="382"/>
      <c r="H24" s="382"/>
      <c r="I24" s="382"/>
      <c r="J24" s="382"/>
      <c r="K24" s="382"/>
      <c r="L24" s="338"/>
      <c r="M24" s="339"/>
      <c r="N24" s="89"/>
      <c r="O24" s="302"/>
      <c r="P24" s="302"/>
      <c r="Q24" s="302"/>
      <c r="R24" s="302"/>
      <c r="S24" s="302"/>
      <c r="T24" s="299"/>
      <c r="U24" s="303"/>
      <c r="V24" s="170"/>
      <c r="W24" s="303"/>
      <c r="X24" s="170"/>
      <c r="Y24" s="170"/>
      <c r="Z24" s="170"/>
    </row>
    <row r="25" spans="2:26" s="171" customFormat="1" ht="17.100000000000001" customHeight="1">
      <c r="B25" s="480"/>
      <c r="C25" s="183" t="s">
        <v>278</v>
      </c>
      <c r="D25" s="376">
        <v>16893.245275000001</v>
      </c>
      <c r="E25" s="376">
        <v>191.561194</v>
      </c>
      <c r="F25" s="376">
        <v>15002.492088999999</v>
      </c>
      <c r="G25" s="376">
        <v>210307.72897200001</v>
      </c>
      <c r="H25" s="376"/>
      <c r="I25" s="376">
        <v>44.862332000000002</v>
      </c>
      <c r="J25" s="376">
        <v>194333.19964599999</v>
      </c>
      <c r="K25" s="376"/>
      <c r="L25" s="338">
        <v>436773.089508</v>
      </c>
      <c r="M25" s="339"/>
      <c r="N25" s="89"/>
      <c r="O25" s="300">
        <v>1.0000003385357559E-6</v>
      </c>
      <c r="P25" s="300">
        <v>0</v>
      </c>
      <c r="Q25" s="300">
        <v>0</v>
      </c>
      <c r="R25" s="300">
        <v>0</v>
      </c>
      <c r="S25" s="300">
        <v>1.0000658221542835E-6</v>
      </c>
      <c r="T25" s="301"/>
      <c r="U25" s="300">
        <v>0</v>
      </c>
      <c r="V25" s="170"/>
      <c r="W25" s="300">
        <v>-0.22821500001009554</v>
      </c>
      <c r="X25" s="170"/>
      <c r="Y25" s="170"/>
      <c r="Z25" s="170"/>
    </row>
    <row r="26" spans="2:26" s="21" customFormat="1" ht="17.100000000000001" customHeight="1">
      <c r="B26" s="483"/>
      <c r="C26" s="484" t="s">
        <v>279</v>
      </c>
      <c r="D26" s="376">
        <v>1563.5916050000001</v>
      </c>
      <c r="E26" s="376">
        <v>185</v>
      </c>
      <c r="F26" s="376"/>
      <c r="G26" s="376">
        <v>149828.382709</v>
      </c>
      <c r="H26" s="376"/>
      <c r="I26" s="376">
        <v>44.862332000000002</v>
      </c>
      <c r="J26" s="376">
        <v>194333.19964599999</v>
      </c>
      <c r="K26" s="376"/>
      <c r="L26" s="338">
        <v>345955.03629199998</v>
      </c>
      <c r="M26" s="339"/>
      <c r="N26" s="89"/>
      <c r="O26" s="303"/>
      <c r="P26" s="303"/>
      <c r="Q26" s="303"/>
      <c r="R26" s="303"/>
      <c r="S26" s="303"/>
      <c r="T26" s="301"/>
      <c r="U26" s="300">
        <v>0</v>
      </c>
      <c r="V26" s="170"/>
      <c r="W26" s="300">
        <v>0</v>
      </c>
      <c r="X26" s="170"/>
      <c r="Y26" s="170"/>
      <c r="Z26" s="170"/>
    </row>
    <row r="27" spans="2:26" s="21" customFormat="1" ht="17.100000000000001" customHeight="1">
      <c r="B27" s="483"/>
      <c r="C27" s="484" t="s">
        <v>280</v>
      </c>
      <c r="D27" s="376">
        <v>15329.653668999999</v>
      </c>
      <c r="E27" s="376">
        <v>6.5611940000000004</v>
      </c>
      <c r="F27" s="376">
        <v>15002.492088999999</v>
      </c>
      <c r="G27" s="376">
        <v>60479.346262999999</v>
      </c>
      <c r="H27" s="376"/>
      <c r="I27" s="376"/>
      <c r="J27" s="376"/>
      <c r="K27" s="376"/>
      <c r="L27" s="338">
        <v>90818.053214999993</v>
      </c>
      <c r="M27" s="339"/>
      <c r="N27" s="89"/>
      <c r="O27" s="303"/>
      <c r="P27" s="303"/>
      <c r="Q27" s="303"/>
      <c r="R27" s="303"/>
      <c r="S27" s="303"/>
      <c r="T27" s="304"/>
      <c r="U27" s="300">
        <v>0</v>
      </c>
      <c r="W27" s="300">
        <v>-0.22821600001771003</v>
      </c>
    </row>
    <row r="28" spans="2:26" s="170" customFormat="1" ht="17.100000000000001" customHeight="1">
      <c r="B28" s="483"/>
      <c r="C28" s="183" t="s">
        <v>283</v>
      </c>
      <c r="D28" s="376">
        <v>20554.103190999998</v>
      </c>
      <c r="E28" s="376"/>
      <c r="F28" s="376">
        <v>258.30130700000001</v>
      </c>
      <c r="G28" s="376">
        <v>84890.171126000001</v>
      </c>
      <c r="H28" s="376"/>
      <c r="I28" s="376">
        <v>138.98603800000001</v>
      </c>
      <c r="J28" s="376">
        <v>126506.64606699999</v>
      </c>
      <c r="K28" s="376"/>
      <c r="L28" s="338">
        <v>232348.20772900002</v>
      </c>
      <c r="M28" s="339"/>
      <c r="N28" s="89"/>
      <c r="O28" s="303"/>
      <c r="P28" s="303"/>
      <c r="Q28" s="303"/>
      <c r="R28" s="303"/>
      <c r="S28" s="303"/>
      <c r="T28" s="304"/>
      <c r="U28" s="300">
        <v>0</v>
      </c>
      <c r="V28" s="21"/>
      <c r="W28" s="300">
        <v>-9.9994940683245659E-7</v>
      </c>
      <c r="X28" s="21"/>
      <c r="Y28" s="21"/>
      <c r="Z28" s="21"/>
    </row>
    <row r="29" spans="2:26" s="170" customFormat="1" ht="17.100000000000001" customHeight="1">
      <c r="B29" s="483"/>
      <c r="C29" s="183" t="s">
        <v>291</v>
      </c>
      <c r="D29" s="376">
        <v>2415.6378789999999</v>
      </c>
      <c r="E29" s="376"/>
      <c r="F29" s="376">
        <v>2659.1463330000001</v>
      </c>
      <c r="G29" s="376">
        <v>18832.116343000002</v>
      </c>
      <c r="H29" s="376"/>
      <c r="I29" s="376"/>
      <c r="J29" s="376">
        <v>3434.3969310000002</v>
      </c>
      <c r="K29" s="376"/>
      <c r="L29" s="338">
        <v>27341.297485999999</v>
      </c>
      <c r="M29" s="339"/>
      <c r="N29" s="89"/>
      <c r="O29" s="303"/>
      <c r="P29" s="303"/>
      <c r="Q29" s="303"/>
      <c r="R29" s="303"/>
      <c r="S29" s="303"/>
      <c r="T29" s="299"/>
      <c r="U29" s="300">
        <v>0</v>
      </c>
      <c r="W29" s="300">
        <v>-1.0000003385357559E-6</v>
      </c>
    </row>
    <row r="30" spans="2:26" s="170" customFormat="1" ht="30" customHeight="1">
      <c r="B30" s="483"/>
      <c r="C30" s="183" t="s">
        <v>292</v>
      </c>
      <c r="D30" s="377">
        <v>39862.986344999998</v>
      </c>
      <c r="E30" s="377">
        <v>191.561194</v>
      </c>
      <c r="F30" s="377">
        <v>17919.939728999998</v>
      </c>
      <c r="G30" s="377">
        <v>314030.01644100004</v>
      </c>
      <c r="H30" s="377">
        <v>0</v>
      </c>
      <c r="I30" s="377">
        <v>183.84837000000002</v>
      </c>
      <c r="J30" s="377">
        <v>324274.24264399998</v>
      </c>
      <c r="K30" s="377">
        <v>0</v>
      </c>
      <c r="L30" s="338">
        <v>696462.59472300007</v>
      </c>
      <c r="M30" s="339"/>
      <c r="N30" s="89"/>
      <c r="O30" s="300">
        <v>0</v>
      </c>
      <c r="P30" s="300">
        <v>0</v>
      </c>
      <c r="Q30" s="300">
        <v>-1.6484591469634324E-12</v>
      </c>
      <c r="R30" s="300">
        <v>0</v>
      </c>
      <c r="S30" s="300">
        <v>0</v>
      </c>
      <c r="T30" s="299"/>
      <c r="U30" s="300">
        <v>0</v>
      </c>
      <c r="W30" s="300">
        <v>-0.2282169999089092</v>
      </c>
    </row>
    <row r="31" spans="2:26" s="170" customFormat="1" ht="30" customHeight="1">
      <c r="B31" s="483"/>
      <c r="C31" s="202" t="s">
        <v>347</v>
      </c>
      <c r="D31" s="376"/>
      <c r="E31" s="376"/>
      <c r="F31" s="376"/>
      <c r="G31" s="376"/>
      <c r="H31" s="376"/>
      <c r="I31" s="376"/>
      <c r="J31" s="376"/>
      <c r="K31" s="376"/>
      <c r="L31" s="338"/>
      <c r="M31" s="339"/>
      <c r="N31" s="89"/>
      <c r="O31" s="303"/>
      <c r="P31" s="303"/>
      <c r="Q31" s="303"/>
      <c r="R31" s="303"/>
      <c r="S31" s="303"/>
      <c r="T31" s="299"/>
      <c r="U31" s="303"/>
      <c r="W31" s="303"/>
    </row>
    <row r="32" spans="2:26" s="170" customFormat="1" ht="17.100000000000001" customHeight="1">
      <c r="B32" s="483"/>
      <c r="C32" s="183" t="s">
        <v>278</v>
      </c>
      <c r="D32" s="376"/>
      <c r="E32" s="376"/>
      <c r="F32" s="376"/>
      <c r="G32" s="376">
        <v>637.25</v>
      </c>
      <c r="H32" s="376"/>
      <c r="I32" s="376"/>
      <c r="J32" s="376"/>
      <c r="K32" s="376"/>
      <c r="L32" s="338">
        <v>637.25</v>
      </c>
      <c r="M32" s="339"/>
      <c r="N32" s="89"/>
      <c r="O32" s="300">
        <v>0</v>
      </c>
      <c r="P32" s="300">
        <v>0</v>
      </c>
      <c r="Q32" s="300">
        <v>0</v>
      </c>
      <c r="R32" s="300">
        <v>0</v>
      </c>
      <c r="S32" s="300">
        <v>0</v>
      </c>
      <c r="T32" s="301"/>
      <c r="U32" s="300">
        <v>0</v>
      </c>
      <c r="V32" s="171"/>
      <c r="W32" s="300">
        <v>0</v>
      </c>
      <c r="X32" s="171"/>
      <c r="Y32" s="171"/>
      <c r="Z32" s="171"/>
    </row>
    <row r="33" spans="2:26" s="21" customFormat="1" ht="17.100000000000001" customHeight="1">
      <c r="B33" s="483"/>
      <c r="C33" s="484" t="s">
        <v>279</v>
      </c>
      <c r="D33" s="376"/>
      <c r="E33" s="376"/>
      <c r="F33" s="376"/>
      <c r="G33" s="376"/>
      <c r="H33" s="376"/>
      <c r="I33" s="376"/>
      <c r="J33" s="376"/>
      <c r="K33" s="376"/>
      <c r="L33" s="338">
        <v>0</v>
      </c>
      <c r="M33" s="339"/>
      <c r="N33" s="89"/>
      <c r="O33" s="303"/>
      <c r="P33" s="303"/>
      <c r="Q33" s="303"/>
      <c r="R33" s="303"/>
      <c r="S33" s="303"/>
      <c r="T33" s="301"/>
      <c r="U33" s="300">
        <v>0</v>
      </c>
      <c r="V33" s="171"/>
      <c r="W33" s="300">
        <v>0</v>
      </c>
      <c r="X33" s="171"/>
      <c r="Y33" s="171"/>
      <c r="Z33" s="171"/>
    </row>
    <row r="34" spans="2:26" s="21" customFormat="1" ht="17.100000000000001" customHeight="1">
      <c r="B34" s="483"/>
      <c r="C34" s="484" t="s">
        <v>280</v>
      </c>
      <c r="D34" s="376"/>
      <c r="E34" s="376"/>
      <c r="F34" s="376"/>
      <c r="G34" s="376">
        <v>637.25</v>
      </c>
      <c r="H34" s="376"/>
      <c r="I34" s="376"/>
      <c r="J34" s="376"/>
      <c r="K34" s="376"/>
      <c r="L34" s="338">
        <v>637.25</v>
      </c>
      <c r="M34" s="339"/>
      <c r="N34" s="89"/>
      <c r="O34" s="303"/>
      <c r="P34" s="303"/>
      <c r="Q34" s="303"/>
      <c r="R34" s="303"/>
      <c r="S34" s="303"/>
      <c r="T34" s="304"/>
      <c r="U34" s="300">
        <v>0</v>
      </c>
      <c r="W34" s="300">
        <v>0</v>
      </c>
    </row>
    <row r="35" spans="2:26" s="170" customFormat="1" ht="17.100000000000001" customHeight="1">
      <c r="B35" s="483"/>
      <c r="C35" s="183" t="s">
        <v>283</v>
      </c>
      <c r="D35" s="376"/>
      <c r="E35" s="376"/>
      <c r="F35" s="376"/>
      <c r="G35" s="376">
        <v>412.17506900000001</v>
      </c>
      <c r="H35" s="376"/>
      <c r="I35" s="376"/>
      <c r="J35" s="376"/>
      <c r="K35" s="376"/>
      <c r="L35" s="338">
        <v>412.17506900000001</v>
      </c>
      <c r="M35" s="339"/>
      <c r="N35" s="89"/>
      <c r="O35" s="303"/>
      <c r="P35" s="303"/>
      <c r="Q35" s="303"/>
      <c r="R35" s="303"/>
      <c r="S35" s="303"/>
      <c r="T35" s="304"/>
      <c r="U35" s="300">
        <v>0</v>
      </c>
      <c r="V35" s="21"/>
      <c r="W35" s="300">
        <v>0</v>
      </c>
      <c r="X35" s="21"/>
      <c r="Y35" s="21"/>
      <c r="Z35" s="21"/>
    </row>
    <row r="36" spans="2:26" s="170" customFormat="1" ht="17.100000000000001" customHeight="1">
      <c r="B36" s="483"/>
      <c r="C36" s="183" t="s">
        <v>291</v>
      </c>
      <c r="D36" s="376"/>
      <c r="E36" s="376"/>
      <c r="F36" s="376"/>
      <c r="G36" s="376">
        <v>104</v>
      </c>
      <c r="H36" s="376"/>
      <c r="I36" s="376"/>
      <c r="J36" s="376"/>
      <c r="K36" s="376"/>
      <c r="L36" s="338">
        <v>104</v>
      </c>
      <c r="M36" s="339"/>
      <c r="N36" s="89"/>
      <c r="O36" s="303"/>
      <c r="P36" s="303"/>
      <c r="Q36" s="303"/>
      <c r="R36" s="303"/>
      <c r="S36" s="303"/>
      <c r="T36" s="299"/>
      <c r="U36" s="300">
        <v>0</v>
      </c>
      <c r="W36" s="300">
        <v>0</v>
      </c>
    </row>
    <row r="37" spans="2:26" s="170" customFormat="1" ht="30" customHeight="1">
      <c r="B37" s="483"/>
      <c r="C37" s="183" t="s">
        <v>292</v>
      </c>
      <c r="D37" s="377">
        <v>0</v>
      </c>
      <c r="E37" s="377">
        <v>0</v>
      </c>
      <c r="F37" s="377">
        <v>0</v>
      </c>
      <c r="G37" s="377">
        <v>1153.4250689999999</v>
      </c>
      <c r="H37" s="377">
        <v>0</v>
      </c>
      <c r="I37" s="377">
        <v>0</v>
      </c>
      <c r="J37" s="377">
        <v>0</v>
      </c>
      <c r="K37" s="377">
        <v>0</v>
      </c>
      <c r="L37" s="338">
        <v>1153.4250689999999</v>
      </c>
      <c r="M37" s="339"/>
      <c r="N37" s="89"/>
      <c r="O37" s="300">
        <v>0</v>
      </c>
      <c r="P37" s="300">
        <v>0</v>
      </c>
      <c r="Q37" s="300">
        <v>0</v>
      </c>
      <c r="R37" s="300">
        <v>0</v>
      </c>
      <c r="S37" s="300">
        <v>0</v>
      </c>
      <c r="T37" s="299"/>
      <c r="U37" s="300">
        <v>0</v>
      </c>
      <c r="W37" s="300">
        <v>0</v>
      </c>
    </row>
    <row r="38" spans="2:26" s="171" customFormat="1" ht="30" customHeight="1">
      <c r="B38" s="480"/>
      <c r="C38" s="202" t="s">
        <v>313</v>
      </c>
      <c r="D38" s="376"/>
      <c r="E38" s="376"/>
      <c r="F38" s="376"/>
      <c r="G38" s="376"/>
      <c r="H38" s="376"/>
      <c r="I38" s="376"/>
      <c r="J38" s="376"/>
      <c r="K38" s="376"/>
      <c r="L38" s="338"/>
      <c r="M38" s="339"/>
      <c r="N38" s="89"/>
      <c r="O38" s="302"/>
      <c r="P38" s="302"/>
      <c r="Q38" s="302"/>
      <c r="R38" s="302"/>
      <c r="S38" s="302"/>
      <c r="T38" s="299"/>
      <c r="U38" s="303"/>
      <c r="V38" s="170"/>
      <c r="W38" s="303"/>
      <c r="X38" s="170"/>
      <c r="Y38" s="170"/>
      <c r="Z38" s="170"/>
    </row>
    <row r="39" spans="2:26" s="171" customFormat="1" ht="17.100000000000001" customHeight="1">
      <c r="B39" s="480"/>
      <c r="C39" s="183" t="s">
        <v>278</v>
      </c>
      <c r="D39" s="376">
        <v>61.394680999999999</v>
      </c>
      <c r="E39" s="376"/>
      <c r="F39" s="376"/>
      <c r="G39" s="376">
        <v>562.12393499999996</v>
      </c>
      <c r="H39" s="376"/>
      <c r="I39" s="376"/>
      <c r="J39" s="376"/>
      <c r="K39" s="376"/>
      <c r="L39" s="338">
        <v>623.51861599999995</v>
      </c>
      <c r="M39" s="339"/>
      <c r="N39" s="89"/>
      <c r="O39" s="300">
        <v>0</v>
      </c>
      <c r="P39" s="300">
        <v>0</v>
      </c>
      <c r="Q39" s="300">
        <v>0</v>
      </c>
      <c r="R39" s="300">
        <v>0</v>
      </c>
      <c r="S39" s="300">
        <v>0</v>
      </c>
      <c r="T39" s="301"/>
      <c r="U39" s="300">
        <v>0</v>
      </c>
      <c r="V39" s="173"/>
      <c r="W39" s="300">
        <v>0.14800499999986982</v>
      </c>
      <c r="X39" s="173"/>
      <c r="Y39" s="173"/>
      <c r="Z39" s="173"/>
    </row>
    <row r="40" spans="2:26" s="21" customFormat="1" ht="17.100000000000001" customHeight="1">
      <c r="B40" s="483"/>
      <c r="C40" s="484" t="s">
        <v>279</v>
      </c>
      <c r="D40" s="376">
        <v>40</v>
      </c>
      <c r="E40" s="376"/>
      <c r="F40" s="376"/>
      <c r="G40" s="376">
        <v>77.835723999999999</v>
      </c>
      <c r="H40" s="376"/>
      <c r="I40" s="376"/>
      <c r="J40" s="376"/>
      <c r="K40" s="376"/>
      <c r="L40" s="338">
        <v>117.835724</v>
      </c>
      <c r="M40" s="339"/>
      <c r="N40" s="89"/>
      <c r="O40" s="303"/>
      <c r="P40" s="303"/>
      <c r="Q40" s="303"/>
      <c r="R40" s="303"/>
      <c r="S40" s="303"/>
      <c r="T40" s="301"/>
      <c r="U40" s="300">
        <v>0</v>
      </c>
      <c r="V40" s="173"/>
      <c r="W40" s="300">
        <v>0</v>
      </c>
      <c r="X40" s="173"/>
      <c r="Y40" s="173"/>
      <c r="Z40" s="173"/>
    </row>
    <row r="41" spans="2:26" s="21" customFormat="1" ht="17.100000000000001" customHeight="1">
      <c r="B41" s="483"/>
      <c r="C41" s="484" t="s">
        <v>280</v>
      </c>
      <c r="D41" s="376">
        <v>21.394680999999999</v>
      </c>
      <c r="E41" s="376"/>
      <c r="F41" s="376"/>
      <c r="G41" s="376">
        <v>484.28821099999999</v>
      </c>
      <c r="H41" s="376"/>
      <c r="I41" s="376"/>
      <c r="J41" s="376"/>
      <c r="K41" s="376"/>
      <c r="L41" s="338">
        <v>505.68289199999998</v>
      </c>
      <c r="M41" s="339"/>
      <c r="N41" s="89"/>
      <c r="O41" s="303"/>
      <c r="P41" s="303"/>
      <c r="Q41" s="303"/>
      <c r="R41" s="303"/>
      <c r="S41" s="303"/>
      <c r="T41" s="304"/>
      <c r="U41" s="300">
        <v>0</v>
      </c>
      <c r="V41" s="18"/>
      <c r="W41" s="300">
        <v>0.14800499999992667</v>
      </c>
      <c r="X41" s="18"/>
      <c r="Y41" s="18"/>
      <c r="Z41" s="18"/>
    </row>
    <row r="42" spans="2:26" s="170" customFormat="1" ht="17.100000000000001" customHeight="1">
      <c r="B42" s="483"/>
      <c r="C42" s="183" t="s">
        <v>283</v>
      </c>
      <c r="D42" s="376">
        <v>12.677165</v>
      </c>
      <c r="E42" s="376"/>
      <c r="F42" s="376">
        <v>100.36489400000001</v>
      </c>
      <c r="G42" s="376">
        <v>138.34851499999999</v>
      </c>
      <c r="H42" s="376"/>
      <c r="I42" s="376"/>
      <c r="J42" s="376"/>
      <c r="K42" s="376"/>
      <c r="L42" s="338">
        <v>251.39057400000002</v>
      </c>
      <c r="M42" s="339"/>
      <c r="N42" s="89"/>
      <c r="O42" s="303"/>
      <c r="P42" s="303"/>
      <c r="Q42" s="303"/>
      <c r="R42" s="303"/>
      <c r="S42" s="303"/>
      <c r="T42" s="304"/>
      <c r="U42" s="300">
        <v>0</v>
      </c>
      <c r="V42" s="6"/>
      <c r="W42" s="300">
        <v>0</v>
      </c>
      <c r="X42" s="6"/>
      <c r="Y42" s="6"/>
      <c r="Z42" s="6"/>
    </row>
    <row r="43" spans="2:26" s="170" customFormat="1" ht="17.100000000000001" customHeight="1">
      <c r="B43" s="483"/>
      <c r="C43" s="183" t="s">
        <v>291</v>
      </c>
      <c r="D43" s="376">
        <v>29.372291000000001</v>
      </c>
      <c r="E43" s="376"/>
      <c r="F43" s="376"/>
      <c r="G43" s="376">
        <v>2953.671789</v>
      </c>
      <c r="H43" s="376"/>
      <c r="I43" s="376">
        <v>78.261499999999998</v>
      </c>
      <c r="J43" s="376"/>
      <c r="K43" s="376"/>
      <c r="L43" s="338">
        <v>3061.3055800000002</v>
      </c>
      <c r="M43" s="339"/>
      <c r="N43" s="89"/>
      <c r="O43" s="303"/>
      <c r="P43" s="303"/>
      <c r="Q43" s="303"/>
      <c r="R43" s="303"/>
      <c r="S43" s="303"/>
      <c r="T43" s="299"/>
      <c r="U43" s="300">
        <v>0</v>
      </c>
      <c r="V43" s="6"/>
      <c r="W43" s="300">
        <v>9.404099999983373E-2</v>
      </c>
      <c r="X43" s="6"/>
      <c r="Y43" s="6"/>
      <c r="Z43" s="6"/>
    </row>
    <row r="44" spans="2:26" s="170" customFormat="1" ht="30" customHeight="1">
      <c r="B44" s="483"/>
      <c r="C44" s="183" t="s">
        <v>292</v>
      </c>
      <c r="D44" s="377">
        <v>103.444137</v>
      </c>
      <c r="E44" s="377">
        <v>0</v>
      </c>
      <c r="F44" s="377">
        <v>100.36489400000001</v>
      </c>
      <c r="G44" s="377">
        <v>3654.1442390000002</v>
      </c>
      <c r="H44" s="377">
        <v>0</v>
      </c>
      <c r="I44" s="377">
        <v>78.261499999999998</v>
      </c>
      <c r="J44" s="377">
        <v>0</v>
      </c>
      <c r="K44" s="377">
        <v>0</v>
      </c>
      <c r="L44" s="338">
        <v>3936.21477</v>
      </c>
      <c r="M44" s="339"/>
      <c r="N44" s="89"/>
      <c r="O44" s="300">
        <v>0</v>
      </c>
      <c r="P44" s="300">
        <v>0</v>
      </c>
      <c r="Q44" s="300">
        <v>0</v>
      </c>
      <c r="R44" s="300">
        <v>0</v>
      </c>
      <c r="S44" s="300">
        <v>0</v>
      </c>
      <c r="T44" s="299"/>
      <c r="U44" s="300">
        <v>0</v>
      </c>
      <c r="V44" s="6"/>
      <c r="W44" s="300">
        <v>0.24204599999984566</v>
      </c>
      <c r="X44" s="6"/>
      <c r="Y44" s="6"/>
      <c r="Z44" s="6"/>
    </row>
    <row r="45" spans="2:26" s="170" customFormat="1" ht="30" customHeight="1">
      <c r="B45" s="483"/>
      <c r="C45" s="183" t="s">
        <v>352</v>
      </c>
      <c r="D45" s="372"/>
      <c r="E45" s="372"/>
      <c r="F45" s="372"/>
      <c r="G45" s="372"/>
      <c r="H45" s="372"/>
      <c r="I45" s="372"/>
      <c r="J45" s="372"/>
      <c r="K45" s="372"/>
      <c r="L45" s="338"/>
      <c r="M45" s="339"/>
      <c r="N45" s="89"/>
      <c r="O45" s="300"/>
      <c r="P45" s="300"/>
      <c r="Q45" s="300"/>
      <c r="R45" s="300"/>
      <c r="S45" s="300"/>
      <c r="T45" s="299"/>
      <c r="U45" s="300">
        <v>0</v>
      </c>
      <c r="V45" s="6"/>
      <c r="W45" s="300">
        <v>0</v>
      </c>
      <c r="X45" s="6"/>
      <c r="Y45" s="6"/>
      <c r="Z45" s="6"/>
    </row>
    <row r="46" spans="2:26" s="173" customFormat="1" ht="30" customHeight="1">
      <c r="B46" s="485"/>
      <c r="C46" s="202" t="s">
        <v>332</v>
      </c>
      <c r="D46" s="385">
        <v>70060.073021000004</v>
      </c>
      <c r="E46" s="385">
        <v>700.33241199999998</v>
      </c>
      <c r="F46" s="385">
        <v>67261.770159999985</v>
      </c>
      <c r="G46" s="385">
        <v>478592.70087100001</v>
      </c>
      <c r="H46" s="385">
        <v>12803.272927</v>
      </c>
      <c r="I46" s="385">
        <v>21625.884449000001</v>
      </c>
      <c r="J46" s="385">
        <v>544741.85757200001</v>
      </c>
      <c r="K46" s="385">
        <v>0</v>
      </c>
      <c r="L46" s="323">
        <v>1195785.8914119999</v>
      </c>
      <c r="M46" s="340"/>
      <c r="N46" s="174"/>
      <c r="O46" s="308">
        <v>0</v>
      </c>
      <c r="P46" s="308">
        <v>0</v>
      </c>
      <c r="Q46" s="308">
        <v>0</v>
      </c>
      <c r="R46" s="308">
        <v>0</v>
      </c>
      <c r="S46" s="308">
        <v>0</v>
      </c>
      <c r="T46" s="309"/>
      <c r="U46" s="308">
        <v>0</v>
      </c>
      <c r="V46" s="310"/>
      <c r="W46" s="308">
        <v>0.27627099980600178</v>
      </c>
      <c r="X46" s="310"/>
      <c r="Y46" s="310"/>
      <c r="Z46" s="310"/>
    </row>
    <row r="47" spans="2:26" s="173" customFormat="1" ht="9.9499999999999993" customHeight="1">
      <c r="B47" s="485"/>
      <c r="C47" s="202"/>
      <c r="D47" s="486"/>
      <c r="E47" s="486"/>
      <c r="F47" s="486"/>
      <c r="G47" s="486"/>
      <c r="H47" s="486"/>
      <c r="I47" s="486"/>
      <c r="J47" s="486"/>
      <c r="K47" s="486"/>
      <c r="L47" s="392"/>
      <c r="M47" s="393"/>
      <c r="N47" s="174"/>
      <c r="O47" s="306"/>
      <c r="P47" s="306"/>
      <c r="Q47" s="306"/>
      <c r="R47" s="306"/>
      <c r="S47" s="306"/>
      <c r="T47" s="305"/>
      <c r="U47" s="307"/>
      <c r="V47" s="6"/>
      <c r="W47" s="307"/>
      <c r="X47" s="6"/>
      <c r="Y47" s="6"/>
      <c r="Z47" s="6"/>
    </row>
    <row r="48" spans="2:26" s="18" customFormat="1" ht="50.25" customHeight="1">
      <c r="B48" s="487"/>
      <c r="C48" s="688" t="s">
        <v>354</v>
      </c>
      <c r="D48" s="688"/>
      <c r="E48" s="688"/>
      <c r="F48" s="688"/>
      <c r="G48" s="688"/>
      <c r="H48" s="688"/>
      <c r="I48" s="688"/>
      <c r="J48" s="688"/>
      <c r="K48" s="688"/>
      <c r="L48" s="688"/>
      <c r="M48" s="91"/>
      <c r="N48" s="20"/>
      <c r="T48" s="6"/>
      <c r="U48" s="6"/>
      <c r="V48" s="6"/>
      <c r="X48" s="6"/>
      <c r="Y48" s="6"/>
      <c r="Z48" s="6"/>
    </row>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sheetData>
  <sheetProtection formatCells="0" formatColumns="0" formatRows="0" insertColumns="0" insertRows="0" insertHyperlinks="0" deleteColumns="0" deleteRows="0" sort="0" autoFilter="0" pivotTables="0"/>
  <mergeCells count="22">
    <mergeCell ref="C48:L48"/>
    <mergeCell ref="S7:S9"/>
    <mergeCell ref="W7:W9"/>
    <mergeCell ref="D8:D9"/>
    <mergeCell ref="E8:E9"/>
    <mergeCell ref="F8:G8"/>
    <mergeCell ref="H8:J8"/>
    <mergeCell ref="O8:O9"/>
    <mergeCell ref="P8:P9"/>
    <mergeCell ref="Q8:R8"/>
    <mergeCell ref="D7:E7"/>
    <mergeCell ref="F7:J7"/>
    <mergeCell ref="K7:K9"/>
    <mergeCell ref="L7:M9"/>
    <mergeCell ref="O7:P7"/>
    <mergeCell ref="Q7:R7"/>
    <mergeCell ref="B2:M2"/>
    <mergeCell ref="B3:M3"/>
    <mergeCell ref="B4:M4"/>
    <mergeCell ref="B5:M5"/>
    <mergeCell ref="O5:W5"/>
    <mergeCell ref="D6:M6"/>
  </mergeCells>
  <conditionalFormatting sqref="D6:F6">
    <cfRule type="expression" dxfId="105" priority="2" stopIfTrue="1">
      <formula>COUNTA(D10:L46)&lt;&gt;COUNTIF(D10:L46,"&gt;=0")</formula>
    </cfRule>
  </conditionalFormatting>
  <conditionalFormatting sqref="G6:I6 K6">
    <cfRule type="expression" dxfId="104" priority="3" stopIfTrue="1">
      <formula>COUNTA(G10:N46)&lt;&gt;COUNTIF(G10:N46,"&gt;=0")</formula>
    </cfRule>
  </conditionalFormatting>
  <conditionalFormatting sqref="J12:L13 D11:L11 D12:H13 J15:L17 D14:L14 I15 D15:H17 D23:H24 J23:L24 D18:L22 J30:L38 D30:H38 D25:L29 D44:H46 J44:L46 D39:L43">
    <cfRule type="expression" dxfId="103" priority="4" stopIfTrue="1">
      <formula>AND(D11&lt;&gt;"",OR(D11&lt;0,NOT(ISNUMBER(D11))))</formula>
    </cfRule>
  </conditionalFormatting>
  <conditionalFormatting sqref="O10:W47">
    <cfRule type="expression" dxfId="102" priority="5" stopIfTrue="1">
      <formula>ABS(O10)&gt;10</formula>
    </cfRule>
  </conditionalFormatting>
  <conditionalFormatting sqref="J6 L6">
    <cfRule type="expression" dxfId="101" priority="6" stopIfTrue="1">
      <formula>COUNTA(J10:P46)&lt;&gt;COUNTIF(J10:P46,"&gt;=0")</formula>
    </cfRule>
  </conditionalFormatting>
  <conditionalFormatting sqref="I12:I13 I16:I17 I23:I24 I30:I38 I44:I46">
    <cfRule type="expression" dxfId="100" priority="1" stopIfTrue="1">
      <formula>AND(I12&lt;&gt;"",OR(I12&lt;0,NOT(ISNUMBER(I12))))</formula>
    </cfRule>
  </conditionalFormatting>
  <conditionalFormatting sqref="M6">
    <cfRule type="expression" dxfId="99" priority="81" stopIfTrue="1">
      <formula>COUNTA(M10:R46)&lt;&gt;COUNTIF(M10:R46,"&gt;=0")</formula>
    </cfRule>
  </conditionalFormatting>
  <pageMargins left="0.78740157480314965" right="0.6692913385826772" top="0.98425196850393704" bottom="0.98425196850393704" header="0.51181102362204722" footer="0.51181102362204722"/>
  <pageSetup paperSize="8" scale="68" fitToHeight="0" orientation="portrait" r:id="rId1"/>
  <headerFooter alignWithMargins="0">
    <oddFooter>&amp;R2016 Triennial Central Bank Survey</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B70"/>
  <sheetViews>
    <sheetView showGridLines="0" topLeftCell="B28" zoomScale="70" zoomScaleNormal="70" workbookViewId="0">
      <selection activeCell="B3" sqref="B3:I3"/>
    </sheetView>
  </sheetViews>
  <sheetFormatPr defaultColWidth="0" defaultRowHeight="14.25" zeroHeight="1"/>
  <cols>
    <col min="1" max="1" width="2.140625" style="524" customWidth="1"/>
    <col min="2" max="2" width="94.85546875" style="526" customWidth="1"/>
    <col min="3" max="3" width="2.42578125" style="526" customWidth="1"/>
    <col min="4" max="8" width="15.7109375" style="526" customWidth="1"/>
    <col min="9" max="9" width="13.85546875" style="526" customWidth="1"/>
    <col min="10" max="10" width="12" style="113" customWidth="1"/>
    <col min="11" max="11" width="3.85546875" style="438" customWidth="1"/>
    <col min="12" max="12" width="74" style="532" bestFit="1" customWidth="1"/>
    <col min="13" max="13" width="3.7109375" style="526" customWidth="1"/>
    <col min="14" max="16384" width="11.42578125" style="526" hidden="1"/>
  </cols>
  <sheetData>
    <row r="1" spans="1:28" s="92" customFormat="1" ht="20.100000000000001" customHeight="1">
      <c r="A1" s="251"/>
      <c r="B1" s="112"/>
      <c r="I1" s="245"/>
      <c r="J1" s="114"/>
      <c r="K1" s="437"/>
      <c r="L1" s="427"/>
    </row>
    <row r="2" spans="1:28" s="26" customFormat="1" ht="20.100000000000001" customHeight="1">
      <c r="A2" s="136"/>
      <c r="B2" s="644" t="s">
        <v>63</v>
      </c>
      <c r="C2" s="644"/>
      <c r="D2" s="644"/>
      <c r="E2" s="644"/>
      <c r="F2" s="644"/>
      <c r="G2" s="644"/>
      <c r="H2" s="644"/>
      <c r="I2" s="644"/>
      <c r="J2" s="90"/>
      <c r="K2" s="436"/>
      <c r="L2" s="428"/>
      <c r="M2" s="19"/>
      <c r="N2" s="19"/>
      <c r="O2" s="68"/>
      <c r="P2" s="65"/>
      <c r="Q2" s="65"/>
      <c r="R2" s="65"/>
      <c r="S2" s="66"/>
      <c r="T2" s="66"/>
      <c r="U2" s="66"/>
      <c r="V2" s="66"/>
      <c r="W2" s="66"/>
      <c r="X2" s="66"/>
      <c r="Y2" s="66"/>
      <c r="Z2" s="67"/>
      <c r="AA2" s="25"/>
      <c r="AB2" s="25"/>
    </row>
    <row r="3" spans="1:28" s="92" customFormat="1" ht="20.100000000000001" customHeight="1">
      <c r="A3" s="251"/>
      <c r="B3" s="645" t="s">
        <v>100</v>
      </c>
      <c r="C3" s="645"/>
      <c r="D3" s="645"/>
      <c r="E3" s="645"/>
      <c r="F3" s="645"/>
      <c r="G3" s="645"/>
      <c r="H3" s="645"/>
      <c r="I3" s="645"/>
      <c r="J3" s="113"/>
      <c r="K3" s="438"/>
      <c r="L3" s="427"/>
    </row>
    <row r="4" spans="1:28" s="92" customFormat="1" ht="20.100000000000001" customHeight="1">
      <c r="A4" s="251"/>
      <c r="B4" s="701" t="s">
        <v>199</v>
      </c>
      <c r="C4" s="702"/>
      <c r="D4" s="702"/>
      <c r="E4" s="702"/>
      <c r="F4" s="702"/>
      <c r="G4" s="702"/>
      <c r="H4" s="702"/>
      <c r="I4" s="702"/>
      <c r="J4" s="113"/>
      <c r="K4" s="438"/>
      <c r="L4" s="427"/>
    </row>
    <row r="5" spans="1:28" s="92" customFormat="1" ht="20.100000000000001" customHeight="1">
      <c r="A5" s="251"/>
      <c r="B5" s="133"/>
      <c r="C5" s="133"/>
      <c r="D5" s="133"/>
      <c r="E5" s="133"/>
      <c r="F5" s="133"/>
      <c r="G5" s="133"/>
      <c r="H5" s="133"/>
      <c r="I5" s="133"/>
      <c r="J5" s="113"/>
      <c r="K5" s="438"/>
      <c r="L5" s="427"/>
    </row>
    <row r="6" spans="1:28" s="26" customFormat="1" ht="39.950000000000003" customHeight="1">
      <c r="A6" s="136"/>
      <c r="C6" s="31"/>
      <c r="D6" s="24"/>
      <c r="E6" s="24"/>
      <c r="F6" s="24"/>
      <c r="G6" s="24"/>
      <c r="H6" s="24"/>
      <c r="I6" s="24"/>
      <c r="J6" s="30"/>
      <c r="K6" s="439"/>
      <c r="L6" s="429"/>
      <c r="M6" s="24"/>
      <c r="N6" s="24"/>
      <c r="O6" s="59"/>
      <c r="P6" s="59"/>
      <c r="Q6" s="59"/>
      <c r="R6" s="59"/>
      <c r="S6" s="59"/>
      <c r="T6" s="59"/>
      <c r="U6" s="59"/>
      <c r="V6" s="59"/>
      <c r="W6" s="59"/>
      <c r="X6" s="59"/>
      <c r="Y6" s="25"/>
      <c r="Z6" s="50"/>
      <c r="AA6" s="25"/>
      <c r="AB6" s="25"/>
    </row>
    <row r="7" spans="1:28" s="92" customFormat="1" ht="44.25" customHeight="1">
      <c r="A7" s="251"/>
      <c r="B7" s="703" t="s">
        <v>365</v>
      </c>
      <c r="C7" s="703"/>
      <c r="D7" s="703"/>
      <c r="E7" s="703"/>
      <c r="F7" s="703"/>
      <c r="G7" s="703"/>
      <c r="H7" s="703"/>
      <c r="I7" s="703"/>
      <c r="J7" s="114"/>
      <c r="K7" s="437"/>
      <c r="L7" s="427"/>
    </row>
    <row r="8" spans="1:28" s="92" customFormat="1" ht="19.5" customHeight="1">
      <c r="A8" s="251"/>
      <c r="B8" s="114" t="s">
        <v>9</v>
      </c>
      <c r="C8" s="115"/>
      <c r="D8" s="115"/>
      <c r="E8" s="115"/>
      <c r="F8" s="115"/>
      <c r="G8" s="115"/>
      <c r="H8" s="115"/>
      <c r="I8" s="116"/>
      <c r="J8" s="114"/>
      <c r="K8" s="437"/>
      <c r="L8" s="430"/>
    </row>
    <row r="9" spans="1:28">
      <c r="B9" s="113"/>
      <c r="C9" s="113"/>
      <c r="D9" s="113"/>
      <c r="E9" s="119"/>
      <c r="F9" s="119"/>
      <c r="G9" s="119"/>
      <c r="H9" s="119"/>
      <c r="I9" s="113"/>
      <c r="L9" s="525"/>
    </row>
    <row r="10" spans="1:28">
      <c r="B10" s="113"/>
      <c r="C10" s="113"/>
      <c r="D10" s="113"/>
      <c r="E10" s="119"/>
      <c r="F10" s="119"/>
      <c r="G10" s="119"/>
      <c r="H10" s="119"/>
      <c r="I10" s="113"/>
      <c r="L10" s="525"/>
    </row>
    <row r="11" spans="1:28" ht="36.75" customHeight="1">
      <c r="B11" s="117" t="s">
        <v>94</v>
      </c>
      <c r="C11" s="117"/>
      <c r="D11" s="237" t="s">
        <v>80</v>
      </c>
      <c r="E11" s="238">
        <v>21</v>
      </c>
      <c r="F11" s="118"/>
      <c r="G11" s="118"/>
      <c r="H11" s="118"/>
      <c r="I11" s="118"/>
      <c r="L11" s="527" t="s">
        <v>166</v>
      </c>
    </row>
    <row r="12" spans="1:28" ht="35.1" customHeight="1">
      <c r="B12" s="119"/>
      <c r="C12" s="119"/>
      <c r="D12" s="119"/>
      <c r="E12" s="119"/>
      <c r="F12" s="119"/>
      <c r="G12" s="119"/>
      <c r="H12" s="119"/>
      <c r="I12" s="113"/>
      <c r="L12" s="525"/>
    </row>
    <row r="13" spans="1:28" ht="34.5" customHeight="1">
      <c r="B13" s="120" t="s">
        <v>95</v>
      </c>
      <c r="C13" s="117"/>
      <c r="D13" s="119"/>
      <c r="E13" s="239" t="s">
        <v>101</v>
      </c>
      <c r="F13" s="121"/>
      <c r="G13" s="119"/>
      <c r="H13" s="119"/>
      <c r="I13" s="113"/>
      <c r="L13" s="525"/>
    </row>
    <row r="14" spans="1:28" ht="20.100000000000001" customHeight="1">
      <c r="B14" s="122" t="s">
        <v>102</v>
      </c>
      <c r="C14" s="123"/>
      <c r="D14" s="119"/>
      <c r="E14" s="240">
        <v>40</v>
      </c>
      <c r="F14" s="124"/>
      <c r="G14" s="119"/>
      <c r="H14" s="119"/>
      <c r="I14" s="113"/>
      <c r="L14" s="527" t="s">
        <v>166</v>
      </c>
    </row>
    <row r="15" spans="1:28" ht="20.100000000000001" customHeight="1">
      <c r="B15" s="125" t="s">
        <v>134</v>
      </c>
      <c r="C15" s="123"/>
      <c r="D15" s="119"/>
      <c r="E15" s="248">
        <v>92.472402000000002</v>
      </c>
      <c r="F15" s="246" t="s">
        <v>132</v>
      </c>
      <c r="G15" s="119"/>
      <c r="H15" s="119"/>
      <c r="I15" s="113"/>
      <c r="L15" s="528" t="s">
        <v>168</v>
      </c>
    </row>
    <row r="16" spans="1:28" ht="20.100000000000001" customHeight="1">
      <c r="B16" s="126" t="s">
        <v>176</v>
      </c>
      <c r="C16" s="123"/>
      <c r="D16" s="119"/>
      <c r="E16" s="241">
        <v>14</v>
      </c>
      <c r="F16" s="124"/>
      <c r="G16" s="119"/>
      <c r="H16" s="119"/>
      <c r="I16" s="113"/>
      <c r="L16" s="527" t="s">
        <v>166</v>
      </c>
    </row>
    <row r="17" spans="2:12" ht="35.1" customHeight="1">
      <c r="B17" s="119"/>
      <c r="C17" s="119"/>
      <c r="D17" s="119"/>
      <c r="E17" s="119"/>
      <c r="F17" s="119"/>
      <c r="G17" s="119"/>
      <c r="H17" s="119"/>
      <c r="I17" s="113"/>
      <c r="L17" s="525"/>
    </row>
    <row r="18" spans="2:12" ht="39" customHeight="1">
      <c r="B18" s="120" t="s">
        <v>96</v>
      </c>
      <c r="C18" s="117"/>
      <c r="D18" s="119"/>
      <c r="E18" s="239" t="s">
        <v>101</v>
      </c>
      <c r="F18" s="121"/>
      <c r="G18" s="119"/>
      <c r="H18" s="119"/>
      <c r="I18" s="113"/>
      <c r="L18" s="529"/>
    </row>
    <row r="19" spans="2:12" ht="20.100000000000001" customHeight="1">
      <c r="B19" s="127" t="s">
        <v>135</v>
      </c>
      <c r="C19" s="119"/>
      <c r="D19" s="119"/>
      <c r="E19" s="240">
        <v>1</v>
      </c>
      <c r="F19" s="247" t="s">
        <v>131</v>
      </c>
      <c r="G19" s="119"/>
      <c r="H19" s="119"/>
      <c r="I19" s="113"/>
      <c r="L19" s="528" t="s">
        <v>167</v>
      </c>
    </row>
    <row r="20" spans="2:12" ht="20.100000000000001" customHeight="1">
      <c r="B20" s="129" t="s">
        <v>136</v>
      </c>
      <c r="C20" s="130"/>
      <c r="D20" s="119"/>
      <c r="E20" s="249">
        <v>1</v>
      </c>
      <c r="F20" s="247" t="s">
        <v>133</v>
      </c>
      <c r="G20" s="119"/>
      <c r="H20" s="119"/>
      <c r="I20" s="113"/>
      <c r="L20" s="528" t="s">
        <v>167</v>
      </c>
    </row>
    <row r="21" spans="2:12" ht="35.1" customHeight="1">
      <c r="B21" s="119"/>
      <c r="C21" s="119"/>
      <c r="D21" s="119"/>
      <c r="E21" s="119"/>
      <c r="F21" s="119"/>
      <c r="G21" s="119"/>
      <c r="H21" s="119"/>
      <c r="I21" s="113"/>
      <c r="L21" s="525"/>
    </row>
    <row r="22" spans="2:12" ht="15">
      <c r="B22" s="120" t="s">
        <v>97</v>
      </c>
      <c r="C22" s="117"/>
      <c r="D22" s="119"/>
      <c r="E22" s="119"/>
      <c r="F22" s="119"/>
      <c r="G22" s="119"/>
      <c r="H22" s="119"/>
      <c r="I22" s="113"/>
      <c r="L22" s="525"/>
    </row>
    <row r="23" spans="2:12" ht="19.5" customHeight="1">
      <c r="B23" s="131" t="s">
        <v>177</v>
      </c>
      <c r="C23" s="119"/>
      <c r="D23" s="119"/>
      <c r="E23" s="119"/>
      <c r="F23" s="119"/>
      <c r="G23" s="119"/>
      <c r="H23" s="119"/>
      <c r="I23" s="113"/>
      <c r="L23" s="525"/>
    </row>
    <row r="24" spans="2:12" ht="20.25" customHeight="1">
      <c r="B24" s="460"/>
      <c r="C24" s="505"/>
      <c r="D24" s="705" t="s">
        <v>138</v>
      </c>
      <c r="E24" s="707" t="s">
        <v>137</v>
      </c>
      <c r="F24" s="708"/>
      <c r="G24" s="708"/>
      <c r="H24" s="709"/>
      <c r="I24" s="113"/>
      <c r="L24" s="525"/>
    </row>
    <row r="25" spans="2:12" ht="42.75">
      <c r="B25" s="461"/>
      <c r="C25" s="506"/>
      <c r="D25" s="706"/>
      <c r="E25" s="237" t="s">
        <v>178</v>
      </c>
      <c r="F25" s="242" t="s">
        <v>179</v>
      </c>
      <c r="G25" s="237" t="s">
        <v>180</v>
      </c>
      <c r="H25" s="243" t="s">
        <v>181</v>
      </c>
      <c r="I25" s="113"/>
      <c r="L25" s="525"/>
    </row>
    <row r="26" spans="2:12" ht="49.5" customHeight="1">
      <c r="B26" s="704" t="s">
        <v>195</v>
      </c>
      <c r="C26" s="704"/>
      <c r="D26" s="244">
        <v>497.87897580123388</v>
      </c>
      <c r="E26" s="244"/>
      <c r="F26" s="244">
        <v>207.63317534349832</v>
      </c>
      <c r="G26" s="244">
        <v>18450.750072982672</v>
      </c>
      <c r="H26" s="244"/>
      <c r="I26" s="113"/>
      <c r="L26" s="527" t="s">
        <v>166</v>
      </c>
    </row>
    <row r="27" spans="2:12" ht="19.5" customHeight="1">
      <c r="B27" s="128" t="s">
        <v>126</v>
      </c>
      <c r="C27" s="123"/>
      <c r="D27" s="119"/>
      <c r="E27" s="119"/>
      <c r="F27" s="119"/>
      <c r="G27" s="119"/>
      <c r="H27" s="119"/>
      <c r="I27" s="113"/>
      <c r="L27" s="530"/>
    </row>
    <row r="28" spans="2:12" ht="16.5">
      <c r="B28" s="132" t="s">
        <v>108</v>
      </c>
      <c r="C28" s="113"/>
      <c r="D28" s="119"/>
      <c r="E28" s="119"/>
      <c r="F28" s="119"/>
      <c r="G28" s="119"/>
      <c r="H28" s="119"/>
      <c r="I28" s="113"/>
      <c r="L28" s="530"/>
    </row>
    <row r="29" spans="2:12">
      <c r="B29" s="119" t="s">
        <v>182</v>
      </c>
      <c r="C29" s="119"/>
      <c r="D29" s="119"/>
      <c r="E29" s="119"/>
      <c r="F29" s="119"/>
      <c r="G29" s="119"/>
      <c r="H29" s="119"/>
      <c r="I29" s="113"/>
      <c r="L29" s="530"/>
    </row>
    <row r="30" spans="2:12" ht="35.1" customHeight="1">
      <c r="B30" s="119"/>
      <c r="C30" s="119"/>
      <c r="D30" s="119"/>
      <c r="E30" s="119"/>
      <c r="F30" s="119"/>
      <c r="G30" s="119"/>
      <c r="H30" s="119"/>
      <c r="I30" s="113"/>
      <c r="L30" s="525"/>
    </row>
    <row r="31" spans="2:12" ht="54.95" customHeight="1">
      <c r="B31" s="508" t="s">
        <v>127</v>
      </c>
      <c r="C31" s="117"/>
      <c r="D31" s="237" t="s">
        <v>143</v>
      </c>
      <c r="E31" s="237" t="s">
        <v>164</v>
      </c>
      <c r="F31" s="237" t="s">
        <v>165</v>
      </c>
      <c r="G31" s="237" t="s">
        <v>104</v>
      </c>
      <c r="H31" s="113"/>
      <c r="I31" s="113"/>
      <c r="J31" s="438"/>
      <c r="K31" s="528"/>
      <c r="L31" s="526"/>
    </row>
    <row r="32" spans="2:12" ht="20.100000000000001" customHeight="1">
      <c r="B32" s="509" t="s">
        <v>142</v>
      </c>
      <c r="C32" s="123"/>
      <c r="D32" s="248">
        <v>40</v>
      </c>
      <c r="E32" s="248">
        <v>7</v>
      </c>
      <c r="F32" s="248">
        <v>24</v>
      </c>
      <c r="G32" s="248">
        <v>40</v>
      </c>
      <c r="I32" s="440"/>
      <c r="J32" s="438"/>
      <c r="L32" s="533" t="s">
        <v>166</v>
      </c>
    </row>
    <row r="33" spans="1:12" ht="20.100000000000001" customHeight="1">
      <c r="B33" s="510" t="s">
        <v>130</v>
      </c>
      <c r="C33" s="123"/>
      <c r="D33" s="248">
        <v>0</v>
      </c>
      <c r="E33" s="248">
        <v>0</v>
      </c>
      <c r="F33" s="248">
        <v>0</v>
      </c>
      <c r="G33" s="248">
        <v>0</v>
      </c>
      <c r="H33" s="441"/>
      <c r="I33" s="440"/>
      <c r="J33" s="438"/>
      <c r="L33" s="533" t="s">
        <v>166</v>
      </c>
    </row>
    <row r="34" spans="1:12" ht="20.100000000000001" customHeight="1">
      <c r="B34" s="510" t="s">
        <v>129</v>
      </c>
      <c r="C34" s="123"/>
      <c r="D34" s="248">
        <v>0</v>
      </c>
      <c r="E34" s="248">
        <v>33</v>
      </c>
      <c r="F34" s="248">
        <f>40-24</f>
        <v>16</v>
      </c>
      <c r="G34" s="248">
        <v>0</v>
      </c>
      <c r="H34" s="441"/>
      <c r="I34" s="440"/>
      <c r="J34" s="438"/>
      <c r="L34" s="533" t="s">
        <v>166</v>
      </c>
    </row>
    <row r="35" spans="1:12" ht="20.100000000000001" customHeight="1">
      <c r="B35" s="511" t="s">
        <v>128</v>
      </c>
      <c r="C35" s="123"/>
      <c r="D35" s="241">
        <v>100</v>
      </c>
      <c r="E35" s="241">
        <v>100</v>
      </c>
      <c r="F35" s="241">
        <v>92</v>
      </c>
      <c r="G35" s="241">
        <v>100</v>
      </c>
      <c r="H35" s="700" t="s">
        <v>220</v>
      </c>
      <c r="I35" s="700"/>
      <c r="J35" s="440"/>
      <c r="K35" s="526"/>
      <c r="L35" s="534" t="s">
        <v>168</v>
      </c>
    </row>
    <row r="36" spans="1:12" ht="44.25" customHeight="1">
      <c r="B36" s="512"/>
      <c r="C36" s="119"/>
      <c r="D36" s="119"/>
      <c r="E36" s="119"/>
      <c r="F36" s="119"/>
      <c r="G36" s="431"/>
      <c r="H36" s="700"/>
      <c r="I36" s="700"/>
      <c r="J36" s="440"/>
      <c r="L36" s="525"/>
    </row>
    <row r="37" spans="1:12" ht="54.95" customHeight="1">
      <c r="B37" s="508" t="s">
        <v>208</v>
      </c>
      <c r="C37" s="117"/>
      <c r="D37" s="239" t="s">
        <v>101</v>
      </c>
      <c r="E37" s="641" t="s">
        <v>209</v>
      </c>
      <c r="F37" s="699"/>
      <c r="G37" s="699"/>
      <c r="H37" s="699"/>
      <c r="I37" s="440"/>
      <c r="J37" s="440"/>
      <c r="L37" s="528"/>
    </row>
    <row r="38" spans="1:12" ht="20.100000000000001" customHeight="1">
      <c r="B38" s="510" t="s">
        <v>210</v>
      </c>
      <c r="C38" s="123"/>
      <c r="D38" s="250">
        <v>31.881941999999999</v>
      </c>
      <c r="F38" s="246"/>
      <c r="G38" s="119"/>
      <c r="H38" s="119"/>
      <c r="I38" s="113"/>
      <c r="L38" s="528" t="s">
        <v>168</v>
      </c>
    </row>
    <row r="39" spans="1:12" ht="20.100000000000001" customHeight="1">
      <c r="B39" s="510" t="s">
        <v>211</v>
      </c>
      <c r="C39" s="123"/>
      <c r="D39" s="248">
        <v>66.311937999999998</v>
      </c>
      <c r="G39" s="119"/>
      <c r="H39" s="119"/>
      <c r="I39" s="113"/>
      <c r="L39" s="528" t="s">
        <v>168</v>
      </c>
    </row>
    <row r="40" spans="1:12" ht="20.100000000000001" customHeight="1">
      <c r="B40" s="510" t="s">
        <v>212</v>
      </c>
      <c r="C40" s="123"/>
      <c r="D40" s="241">
        <v>1.8061199999999999</v>
      </c>
      <c r="F40" s="246"/>
      <c r="G40" s="119"/>
      <c r="H40" s="119"/>
      <c r="I40" s="113"/>
      <c r="L40" s="528" t="s">
        <v>168</v>
      </c>
    </row>
    <row r="41" spans="1:12" ht="39" customHeight="1">
      <c r="B41" s="508"/>
      <c r="C41" s="117"/>
      <c r="D41" s="119"/>
      <c r="E41" s="315"/>
      <c r="F41" s="121"/>
      <c r="G41" s="119"/>
      <c r="H41" s="119"/>
      <c r="I41" s="113"/>
      <c r="L41" s="528" t="s">
        <v>198</v>
      </c>
    </row>
    <row r="42" spans="1:12" ht="60" customHeight="1">
      <c r="B42" s="508" t="s">
        <v>207</v>
      </c>
      <c r="C42" s="629"/>
      <c r="D42" s="630" t="s">
        <v>221</v>
      </c>
      <c r="E42" s="641" t="s">
        <v>209</v>
      </c>
      <c r="F42" s="699"/>
      <c r="G42" s="699"/>
      <c r="H42" s="699"/>
      <c r="I42" s="113"/>
      <c r="J42" s="526"/>
      <c r="L42" s="531"/>
    </row>
    <row r="43" spans="1:12" s="519" customFormat="1" ht="20.100000000000001" customHeight="1">
      <c r="A43" s="518"/>
      <c r="B43" s="624" t="s">
        <v>213</v>
      </c>
      <c r="C43" s="518"/>
      <c r="D43" s="626">
        <v>77.662350000000004</v>
      </c>
      <c r="E43" s="119"/>
      <c r="F43" s="516"/>
      <c r="G43" s="516"/>
      <c r="H43" s="516"/>
      <c r="I43" s="516"/>
      <c r="K43" s="520"/>
      <c r="L43" s="521" t="s">
        <v>168</v>
      </c>
    </row>
    <row r="44" spans="1:12" s="519" customFormat="1" ht="20.100000000000001" customHeight="1">
      <c r="A44" s="518"/>
      <c r="B44" s="627" t="s">
        <v>218</v>
      </c>
      <c r="C44" s="518"/>
      <c r="D44" s="626">
        <v>82.141468000000003</v>
      </c>
      <c r="E44" s="119"/>
      <c r="F44" s="516"/>
      <c r="G44" s="516"/>
      <c r="H44" s="516"/>
      <c r="I44" s="516"/>
      <c r="K44" s="520"/>
      <c r="L44" s="521" t="s">
        <v>168</v>
      </c>
    </row>
    <row r="45" spans="1:12" s="519" customFormat="1" ht="20.100000000000001" customHeight="1">
      <c r="A45" s="518"/>
      <c r="B45" s="627" t="s">
        <v>214</v>
      </c>
      <c r="C45" s="518"/>
      <c r="D45" s="626">
        <v>82.726265999999995</v>
      </c>
      <c r="E45" s="119"/>
      <c r="F45" s="516"/>
      <c r="G45" s="516"/>
      <c r="H45" s="516"/>
      <c r="I45" s="516"/>
      <c r="K45" s="522"/>
      <c r="L45" s="521" t="s">
        <v>168</v>
      </c>
    </row>
    <row r="46" spans="1:12" s="519" customFormat="1" ht="20.100000000000001" customHeight="1">
      <c r="A46" s="518"/>
      <c r="B46" s="627" t="s">
        <v>215</v>
      </c>
      <c r="C46" s="518"/>
      <c r="D46" s="626">
        <v>74.135900000000007</v>
      </c>
      <c r="E46" s="119"/>
      <c r="F46" s="119"/>
      <c r="G46" s="119"/>
      <c r="H46" s="119"/>
      <c r="I46" s="119"/>
      <c r="J46" s="119"/>
      <c r="K46" s="520"/>
      <c r="L46" s="521" t="s">
        <v>168</v>
      </c>
    </row>
    <row r="47" spans="1:12" s="519" customFormat="1" ht="20.100000000000001" customHeight="1">
      <c r="A47" s="518"/>
      <c r="B47" s="627" t="s">
        <v>216</v>
      </c>
      <c r="C47" s="518"/>
      <c r="D47" s="626"/>
      <c r="E47" s="513"/>
      <c r="F47" s="513"/>
      <c r="G47" s="119"/>
      <c r="H47" s="119"/>
      <c r="I47" s="119"/>
      <c r="J47" s="523"/>
      <c r="K47" s="520"/>
      <c r="L47" s="521" t="s">
        <v>168</v>
      </c>
    </row>
    <row r="48" spans="1:12" s="519" customFormat="1" ht="20.100000000000001" customHeight="1">
      <c r="A48" s="518"/>
      <c r="B48" s="627" t="s">
        <v>219</v>
      </c>
      <c r="C48" s="518"/>
      <c r="D48" s="626">
        <v>0.78909300000000004</v>
      </c>
      <c r="E48" s="514"/>
      <c r="F48" s="514"/>
      <c r="G48" s="517"/>
      <c r="H48" s="517"/>
      <c r="I48" s="119"/>
      <c r="K48" s="520"/>
      <c r="L48" s="521" t="s">
        <v>168</v>
      </c>
    </row>
    <row r="49" spans="1:12" s="519" customFormat="1" ht="20.100000000000001" customHeight="1">
      <c r="A49" s="518"/>
      <c r="B49" s="627" t="s">
        <v>217</v>
      </c>
      <c r="C49" s="518"/>
      <c r="D49" s="631"/>
      <c r="E49" s="515"/>
      <c r="F49" s="515"/>
      <c r="G49" s="517"/>
      <c r="H49" s="517"/>
      <c r="I49" s="119"/>
      <c r="K49" s="520"/>
      <c r="L49" s="521" t="s">
        <v>168</v>
      </c>
    </row>
    <row r="50" spans="1:12"/>
    <row r="51" spans="1:12" hidden="1"/>
    <row r="52" spans="1:12" hidden="1"/>
    <row r="53" spans="1:12" hidden="1"/>
    <row r="54" spans="1:12" hidden="1"/>
    <row r="55" spans="1:12" hidden="1"/>
    <row r="56" spans="1:12" hidden="1"/>
    <row r="57" spans="1:12" hidden="1"/>
    <row r="58" spans="1:12" hidden="1"/>
    <row r="59" spans="1:12" hidden="1"/>
    <row r="60" spans="1:12" hidden="1"/>
    <row r="61" spans="1:12" hidden="1"/>
    <row r="62" spans="1:12" hidden="1"/>
    <row r="63" spans="1:12" hidden="1"/>
    <row r="64" spans="1:12" hidden="1"/>
    <row r="65" hidden="1"/>
    <row r="66" hidden="1"/>
    <row r="67" hidden="1"/>
    <row r="68" hidden="1"/>
    <row r="69" hidden="1"/>
    <row r="70"/>
  </sheetData>
  <mergeCells count="10">
    <mergeCell ref="E37:H37"/>
    <mergeCell ref="E42:H42"/>
    <mergeCell ref="H35:I36"/>
    <mergeCell ref="B2:I2"/>
    <mergeCell ref="B3:I3"/>
    <mergeCell ref="B4:I4"/>
    <mergeCell ref="B7:I7"/>
    <mergeCell ref="B26:C26"/>
    <mergeCell ref="D24:D25"/>
    <mergeCell ref="E24:H24"/>
  </mergeCells>
  <phoneticPr fontId="8" type="noConversion"/>
  <conditionalFormatting sqref="L11">
    <cfRule type="expression" dxfId="98" priority="33" stopIfTrue="1">
      <formula>AND(E11&lt;&gt;"",OR(E11&lt;0,NOT(ISNUMBER(E11))))</formula>
    </cfRule>
  </conditionalFormatting>
  <conditionalFormatting sqref="K31">
    <cfRule type="expression" dxfId="97" priority="34" stopIfTrue="1">
      <formula>OR(COUNTA(D32:E33)&lt;&gt;COUNTIF(D32:E33,"&gt;=0"),#REF!&gt;3,E32&gt;3,#REF!&gt;3,E33&gt;3)</formula>
    </cfRule>
  </conditionalFormatting>
  <conditionalFormatting sqref="L14 L16">
    <cfRule type="expression" dxfId="96" priority="35" stopIfTrue="1">
      <formula>OR(E14&lt;0,ISTEXT(E14))</formula>
    </cfRule>
  </conditionalFormatting>
  <conditionalFormatting sqref="L15">
    <cfRule type="expression" dxfId="95" priority="36" stopIfTrue="1">
      <formula>OR(E15&lt;0, E15&gt;100,ISTEXT(E15))</formula>
    </cfRule>
  </conditionalFormatting>
  <conditionalFormatting sqref="L19:L20">
    <cfRule type="expression" dxfId="94" priority="37" stopIfTrue="1">
      <formula>AND(E19&lt;&gt;"",E19&lt;&gt;1,E19&lt;&gt;2,E19&lt;&gt;3)</formula>
    </cfRule>
  </conditionalFormatting>
  <conditionalFormatting sqref="K45">
    <cfRule type="expression" dxfId="93" priority="40" stopIfTrue="1">
      <formula>OR(#REF!&lt;0,#REF!&lt;0,#REF!&gt; 100,#REF!&gt; 100,ISTEXT(#REF!),ISTEXT(#REF!))</formula>
    </cfRule>
  </conditionalFormatting>
  <conditionalFormatting sqref="D32:G34 E14 E16">
    <cfRule type="expression" dxfId="92" priority="41" stopIfTrue="1">
      <formula>AND(D14&lt;&gt;"",OR(D14&lt;0,ISTEXT(D14)))</formula>
    </cfRule>
  </conditionalFormatting>
  <conditionalFormatting sqref="D43:D49">
    <cfRule type="expression" dxfId="91" priority="42" stopIfTrue="1">
      <formula>AND(D43&lt;&gt;"",OR(D43&lt;0, D43&gt;100,ISTEXT(D43)))</formula>
    </cfRule>
  </conditionalFormatting>
  <conditionalFormatting sqref="L37">
    <cfRule type="expression" dxfId="90" priority="43" stopIfTrue="1">
      <formula>OR(COUNTA(#REF!)&lt;&gt;COUNTIF(#REF!,"&gt;=0"),#REF!&gt;3,#REF!&gt;3,#REF!&gt;3,#REF!&gt;3)</formula>
    </cfRule>
  </conditionalFormatting>
  <conditionalFormatting sqref="F16 F14">
    <cfRule type="expression" dxfId="89" priority="44" stopIfTrue="1">
      <formula>ISTEXT(F14)</formula>
    </cfRule>
    <cfRule type="expression" dxfId="88" priority="45" stopIfTrue="1">
      <formula>ISERROR(F14)</formula>
    </cfRule>
  </conditionalFormatting>
  <conditionalFormatting sqref="E11">
    <cfRule type="expression" dxfId="87" priority="46" stopIfTrue="1">
      <formula>AND(E11&lt;&gt;"",OR(E11&lt;0,NOT(ISNUMBER(E11))))</formula>
    </cfRule>
  </conditionalFormatting>
  <conditionalFormatting sqref="D26:H26">
    <cfRule type="expression" dxfId="86" priority="47" stopIfTrue="1">
      <formula>AND(D26&lt;&gt;"",OR(D26&lt;0,NOT(ISNUMBER(D26))))</formula>
    </cfRule>
  </conditionalFormatting>
  <conditionalFormatting sqref="L26">
    <cfRule type="expression" dxfId="85" priority="48" stopIfTrue="1">
      <formula>COUNTA($D$26:$H$26)&lt;&gt;COUNTIF($D$26:$H$26,"&gt;=0")</formula>
    </cfRule>
  </conditionalFormatting>
  <conditionalFormatting sqref="B7:I7">
    <cfRule type="expression" dxfId="84" priority="49" stopIfTrue="1">
      <formula>$B$7=""</formula>
    </cfRule>
    <cfRule type="expression" dxfId="83" priority="50" stopIfTrue="1">
      <formula>$B$7&lt;&gt;""</formula>
    </cfRule>
  </conditionalFormatting>
  <conditionalFormatting sqref="E15 D38:D40 D35:G35">
    <cfRule type="expression" dxfId="82" priority="51" stopIfTrue="1">
      <formula>AND(D15&lt;&gt;"",OR(D15&lt;0, D15&gt;100,ISTEXT(D15)))</formula>
    </cfRule>
  </conditionalFormatting>
  <conditionalFormatting sqref="E19:E20">
    <cfRule type="expression" dxfId="81" priority="52" stopIfTrue="1">
      <formula>AND(E19&lt;&gt;"",AND(E19&lt;&gt;1,E19&lt;&gt;2,E19&lt;&gt;3))</formula>
    </cfRule>
  </conditionalFormatting>
  <conditionalFormatting sqref="L38:L40">
    <cfRule type="expression" dxfId="80" priority="61" stopIfTrue="1">
      <formula>OR(D38&lt;0, D38&gt;100,ISTEXT(D38))</formula>
    </cfRule>
  </conditionalFormatting>
  <conditionalFormatting sqref="L41">
    <cfRule type="expression" dxfId="79" priority="62" stopIfTrue="1">
      <formula>AND(SUM(D38:D40)&lt;&gt;100,SUM(D38:D40)&lt;&gt;0)</formula>
    </cfRule>
  </conditionalFormatting>
  <conditionalFormatting sqref="L43:L49">
    <cfRule type="expression" dxfId="78" priority="3" stopIfTrue="1">
      <formula>OR(D43&lt;0, D43&gt;100,ISTEXT(D43))</formula>
    </cfRule>
  </conditionalFormatting>
  <conditionalFormatting sqref="L35">
    <cfRule type="expression" dxfId="77" priority="2" stopIfTrue="1">
      <formula>OR(D35&lt;0,E35&lt;0,F35&lt;0,G35&lt;0,D35&gt;100,E35&gt;100,F35&gt;100,G35&gt;100,ISTEXT(D35),ISTEXT(E35),ISTEXT(F35),ISTEXT(G35))</formula>
    </cfRule>
  </conditionalFormatting>
  <conditionalFormatting sqref="L32:L34">
    <cfRule type="expression" dxfId="76" priority="1" stopIfTrue="1">
      <formula>OR(D32&lt;0,E32&lt;0,F32&lt;0,G32&lt;0,ISTEXT(D32),ISTEXT(E32),ISTEXT(F32),ISTEXT(G32))</formula>
    </cfRule>
  </conditionalFormatting>
  <pageMargins left="0.74803149606299213" right="0.62992125984251968" top="0.47244094488188981" bottom="0.55118110236220474" header="0.23622047244094491" footer="0.19685039370078741"/>
  <pageSetup paperSize="8" scale="60" orientation="portrait" r:id="rId1"/>
  <headerFooter alignWithMargins="0">
    <oddFooter>&amp;R2016 Triennial Central Bank Survey</oddFooter>
  </headerFooter>
  <ignoredErrors>
    <ignoredError sqref="F34" unlocked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B1:AC139"/>
  <sheetViews>
    <sheetView showGridLines="0" tabSelected="1" zoomScale="80" zoomScaleNormal="80" zoomScaleSheetLayoutView="70" workbookViewId="0">
      <pane xSplit="3" ySplit="8" topLeftCell="D9" activePane="bottomRight" state="frozen"/>
      <selection pane="topRight" activeCell="D1" sqref="D1"/>
      <selection pane="bottomLeft" activeCell="A9" sqref="A9"/>
      <selection pane="bottomRight" activeCell="C52" sqref="C52"/>
    </sheetView>
  </sheetViews>
  <sheetFormatPr defaultColWidth="0" defaultRowHeight="12" zeroHeight="1"/>
  <cols>
    <col min="1" max="2" width="1.7109375" style="51" customWidth="1"/>
    <col min="3" max="3" width="50.7109375" style="51" customWidth="1"/>
    <col min="4" max="12" width="10.7109375" style="51" customWidth="1"/>
    <col min="13" max="13" width="10.7109375" style="54" customWidth="1"/>
    <col min="14" max="15" width="1.7109375" style="51" customWidth="1"/>
    <col min="16" max="25" width="6.7109375" style="57" hidden="1" customWidth="1"/>
    <col min="26" max="26" width="1.7109375" style="51" hidden="1" customWidth="1"/>
    <col min="27" max="27" width="6.7109375" style="51" hidden="1" customWidth="1"/>
    <col min="28" max="29" width="9.140625" style="51" hidden="1" customWidth="1"/>
    <col min="30" max="16384" width="0" style="51" hidden="1"/>
  </cols>
  <sheetData>
    <row r="1" spans="2:29" s="26" customFormat="1" ht="20.100000000000001" customHeight="1">
      <c r="B1" s="22" t="s">
        <v>191</v>
      </c>
      <c r="C1" s="23"/>
      <c r="D1" s="24"/>
      <c r="E1" s="24"/>
      <c r="F1" s="24"/>
      <c r="G1" s="24"/>
      <c r="H1" s="24"/>
      <c r="I1" s="24"/>
      <c r="J1" s="24"/>
      <c r="K1" s="24"/>
      <c r="L1" s="24"/>
      <c r="M1" s="245"/>
      <c r="N1" s="24"/>
      <c r="O1" s="24"/>
      <c r="P1" s="59"/>
      <c r="Q1" s="59"/>
      <c r="R1" s="59"/>
      <c r="S1" s="59"/>
      <c r="T1" s="59"/>
      <c r="U1" s="59"/>
      <c r="V1" s="59"/>
      <c r="W1" s="59"/>
      <c r="X1" s="59"/>
      <c r="Y1" s="59"/>
      <c r="Z1" s="25"/>
      <c r="AA1" s="50"/>
      <c r="AB1" s="25"/>
      <c r="AC1" s="25"/>
    </row>
    <row r="2" spans="2:29" s="26" customFormat="1" ht="20.100000000000001" customHeight="1">
      <c r="B2" s="27"/>
      <c r="C2" s="644" t="s">
        <v>63</v>
      </c>
      <c r="D2" s="644"/>
      <c r="E2" s="644"/>
      <c r="F2" s="644"/>
      <c r="G2" s="644"/>
      <c r="H2" s="644"/>
      <c r="I2" s="644"/>
      <c r="J2" s="644"/>
      <c r="K2" s="644"/>
      <c r="L2" s="644"/>
      <c r="M2" s="644"/>
      <c r="N2" s="19"/>
      <c r="O2" s="19"/>
      <c r="P2" s="221"/>
      <c r="Q2" s="222"/>
      <c r="AB2" s="25"/>
      <c r="AC2" s="25"/>
    </row>
    <row r="3" spans="2:29" s="26" customFormat="1" ht="20.100000000000001" customHeight="1">
      <c r="C3" s="644" t="s">
        <v>57</v>
      </c>
      <c r="D3" s="644"/>
      <c r="E3" s="644"/>
      <c r="F3" s="644"/>
      <c r="G3" s="644"/>
      <c r="H3" s="644"/>
      <c r="I3" s="644"/>
      <c r="J3" s="644"/>
      <c r="K3" s="644"/>
      <c r="L3" s="644"/>
      <c r="M3" s="644"/>
      <c r="N3" s="19"/>
      <c r="O3" s="19"/>
      <c r="P3" s="223"/>
      <c r="Q3" s="224"/>
      <c r="R3" s="60"/>
      <c r="T3" s="60"/>
      <c r="U3" s="61"/>
      <c r="V3" s="60"/>
      <c r="W3" s="63"/>
      <c r="X3" s="63"/>
      <c r="Y3" s="63"/>
      <c r="Z3" s="25"/>
      <c r="AA3" s="50"/>
      <c r="AB3" s="25"/>
      <c r="AC3" s="25"/>
    </row>
    <row r="4" spans="2:29" s="26" customFormat="1" ht="20.100000000000001" customHeight="1">
      <c r="C4" s="644" t="s">
        <v>199</v>
      </c>
      <c r="D4" s="644"/>
      <c r="E4" s="644"/>
      <c r="F4" s="644"/>
      <c r="G4" s="644"/>
      <c r="H4" s="644"/>
      <c r="I4" s="644"/>
      <c r="J4" s="644"/>
      <c r="K4" s="644"/>
      <c r="L4" s="644"/>
      <c r="M4" s="644"/>
      <c r="N4" s="29"/>
      <c r="O4" s="29"/>
      <c r="R4" s="60"/>
      <c r="S4" s="62"/>
      <c r="T4" s="62"/>
      <c r="U4" s="61"/>
      <c r="V4" s="62"/>
      <c r="W4" s="62"/>
      <c r="X4" s="62"/>
      <c r="Y4" s="62"/>
      <c r="Z4" s="25"/>
      <c r="AA4" s="50"/>
      <c r="AB4" s="25"/>
      <c r="AC4" s="25"/>
    </row>
    <row r="5" spans="2:29" s="26" customFormat="1" ht="20.100000000000001" customHeight="1">
      <c r="C5" s="644" t="s">
        <v>192</v>
      </c>
      <c r="D5" s="644"/>
      <c r="E5" s="644"/>
      <c r="F5" s="644"/>
      <c r="G5" s="644"/>
      <c r="H5" s="644"/>
      <c r="I5" s="644"/>
      <c r="J5" s="644"/>
      <c r="K5" s="644"/>
      <c r="L5" s="644"/>
      <c r="M5" s="644"/>
      <c r="N5" s="19"/>
      <c r="O5" s="28"/>
      <c r="P5" s="655"/>
      <c r="Q5" s="656"/>
      <c r="R5" s="656"/>
      <c r="S5" s="656"/>
      <c r="T5" s="656"/>
      <c r="U5" s="656"/>
      <c r="V5" s="656"/>
      <c r="W5" s="656"/>
      <c r="X5" s="656"/>
      <c r="Y5" s="656"/>
      <c r="Z5" s="656"/>
      <c r="AA5" s="657"/>
    </row>
    <row r="6" spans="2:29" s="26" customFormat="1" ht="39.950000000000003" customHeight="1">
      <c r="D6" s="658"/>
      <c r="E6" s="659"/>
      <c r="F6" s="659"/>
      <c r="G6" s="659"/>
      <c r="H6" s="659"/>
      <c r="I6" s="659"/>
      <c r="J6" s="659"/>
      <c r="K6" s="659"/>
      <c r="L6" s="659"/>
      <c r="M6" s="659"/>
      <c r="N6" s="24"/>
      <c r="O6" s="24"/>
      <c r="AB6" s="25"/>
      <c r="AC6" s="25"/>
    </row>
    <row r="7" spans="2:29" s="36" customFormat="1" ht="27.95" customHeight="1">
      <c r="B7" s="32"/>
      <c r="C7" s="33" t="s">
        <v>0</v>
      </c>
      <c r="D7" s="660" t="s">
        <v>1</v>
      </c>
      <c r="E7" s="661"/>
      <c r="F7" s="661"/>
      <c r="G7" s="661"/>
      <c r="H7" s="661"/>
      <c r="I7" s="661"/>
      <c r="J7" s="661"/>
      <c r="K7" s="661"/>
      <c r="L7" s="661"/>
      <c r="M7" s="661"/>
      <c r="N7" s="53"/>
      <c r="O7" s="34"/>
      <c r="P7" s="156"/>
      <c r="Q7" s="157"/>
      <c r="R7" s="157"/>
      <c r="S7" s="157"/>
      <c r="T7" s="157"/>
      <c r="U7" s="157"/>
      <c r="V7" s="157"/>
      <c r="W7" s="157"/>
      <c r="X7" s="157"/>
      <c r="Y7" s="158"/>
      <c r="Z7" s="35"/>
      <c r="AA7" s="35"/>
      <c r="AB7" s="35"/>
      <c r="AC7" s="35"/>
    </row>
    <row r="8" spans="2:29" s="36" customFormat="1" ht="27.95" customHeight="1">
      <c r="B8" s="80"/>
      <c r="C8" s="81"/>
      <c r="D8" s="159" t="s">
        <v>7</v>
      </c>
      <c r="E8" s="159" t="s">
        <v>6</v>
      </c>
      <c r="F8" s="159" t="s">
        <v>5</v>
      </c>
      <c r="G8" s="159" t="s">
        <v>22</v>
      </c>
      <c r="H8" s="159" t="s">
        <v>4</v>
      </c>
      <c r="I8" s="159" t="s">
        <v>3</v>
      </c>
      <c r="J8" s="159" t="s">
        <v>25</v>
      </c>
      <c r="K8" s="159" t="s">
        <v>2</v>
      </c>
      <c r="L8" s="160" t="s">
        <v>72</v>
      </c>
      <c r="M8" s="148" t="s">
        <v>8</v>
      </c>
      <c r="N8" s="53"/>
      <c r="O8" s="37"/>
      <c r="P8" s="161"/>
      <c r="Q8" s="161"/>
      <c r="R8" s="161"/>
      <c r="S8" s="161"/>
      <c r="T8" s="161"/>
      <c r="U8" s="161"/>
      <c r="V8" s="161"/>
      <c r="W8" s="161"/>
      <c r="X8" s="161"/>
      <c r="Y8" s="161"/>
      <c r="Z8" s="35"/>
      <c r="AA8" s="162"/>
      <c r="AB8" s="35"/>
      <c r="AC8" s="35"/>
    </row>
    <row r="9" spans="2:29" s="40" customFormat="1" ht="30" customHeight="1">
      <c r="B9" s="442"/>
      <c r="C9" s="443" t="s">
        <v>58</v>
      </c>
      <c r="D9" s="336"/>
      <c r="E9" s="336"/>
      <c r="F9" s="336"/>
      <c r="G9" s="336"/>
      <c r="H9" s="336"/>
      <c r="I9" s="336"/>
      <c r="J9" s="336"/>
      <c r="K9" s="336"/>
      <c r="L9" s="320"/>
      <c r="M9" s="338"/>
      <c r="N9" s="337"/>
      <c r="O9" s="38"/>
      <c r="P9" s="69"/>
      <c r="Q9" s="69"/>
      <c r="R9" s="69"/>
      <c r="S9" s="69"/>
      <c r="T9" s="69"/>
      <c r="U9" s="69"/>
      <c r="V9" s="69"/>
      <c r="W9" s="69"/>
      <c r="X9" s="69"/>
      <c r="Y9" s="69"/>
      <c r="Z9" s="39"/>
      <c r="AA9" s="64"/>
      <c r="AB9" s="39"/>
      <c r="AC9" s="39"/>
    </row>
    <row r="10" spans="2:29" s="36" customFormat="1" ht="17.100000000000001" customHeight="1">
      <c r="B10" s="444"/>
      <c r="C10" s="183" t="s">
        <v>10</v>
      </c>
      <c r="D10" s="320">
        <v>0.93060500000000002</v>
      </c>
      <c r="E10" s="320">
        <v>2.6103999999999999E-2</v>
      </c>
      <c r="F10" s="320">
        <v>16.085564000000002</v>
      </c>
      <c r="G10" s="320">
        <v>10906.881098</v>
      </c>
      <c r="H10" s="320">
        <v>67.424239</v>
      </c>
      <c r="I10" s="320">
        <v>7.3095660000000002</v>
      </c>
      <c r="J10" s="320">
        <v>12.946201</v>
      </c>
      <c r="K10" s="320">
        <v>139937.398178</v>
      </c>
      <c r="L10" s="320">
        <v>232.442779</v>
      </c>
      <c r="M10" s="338">
        <v>151181.444334</v>
      </c>
      <c r="N10" s="339"/>
      <c r="O10" s="43"/>
      <c r="P10" s="73"/>
      <c r="Q10" s="73"/>
      <c r="R10" s="73"/>
      <c r="S10" s="73"/>
      <c r="T10" s="73"/>
      <c r="U10" s="73"/>
      <c r="V10" s="73"/>
      <c r="W10" s="73"/>
      <c r="X10" s="73"/>
      <c r="Y10" s="73"/>
      <c r="Z10" s="35"/>
      <c r="AA10" s="73"/>
      <c r="AB10" s="35"/>
      <c r="AC10" s="35"/>
    </row>
    <row r="11" spans="2:29" s="36" customFormat="1" ht="17.100000000000001" customHeight="1">
      <c r="B11" s="445"/>
      <c r="C11" s="198" t="s">
        <v>60</v>
      </c>
      <c r="D11" s="320">
        <v>0.93060500000000002</v>
      </c>
      <c r="E11" s="320"/>
      <c r="F11" s="320"/>
      <c r="G11" s="320">
        <v>9779.3874959999994</v>
      </c>
      <c r="H11" s="320">
        <v>16.162625999999999</v>
      </c>
      <c r="I11" s="320">
        <v>2.1182129999999999</v>
      </c>
      <c r="J11" s="320"/>
      <c r="K11" s="320">
        <v>123737.54139899999</v>
      </c>
      <c r="L11" s="320">
        <v>65.309856999999994</v>
      </c>
      <c r="M11" s="338">
        <v>133601.45019599999</v>
      </c>
      <c r="N11" s="339"/>
      <c r="O11" s="43"/>
      <c r="P11" s="73"/>
      <c r="Q11" s="70"/>
      <c r="R11" s="70"/>
      <c r="S11" s="70"/>
      <c r="T11" s="70"/>
      <c r="U11" s="70"/>
      <c r="V11" s="70"/>
      <c r="W11" s="70"/>
      <c r="X11" s="70"/>
      <c r="Y11" s="74"/>
      <c r="Z11" s="35"/>
      <c r="AA11" s="73"/>
      <c r="AB11" s="35"/>
      <c r="AC11" s="35"/>
    </row>
    <row r="12" spans="2:29" s="36" customFormat="1" ht="17.100000000000001" customHeight="1">
      <c r="B12" s="445"/>
      <c r="C12" s="198" t="s">
        <v>61</v>
      </c>
      <c r="D12" s="320"/>
      <c r="E12" s="320">
        <v>2.6103999999999999E-2</v>
      </c>
      <c r="F12" s="320">
        <v>16.085564000000002</v>
      </c>
      <c r="G12" s="320">
        <v>1127.493602</v>
      </c>
      <c r="H12" s="320">
        <v>51.261612</v>
      </c>
      <c r="I12" s="320">
        <v>5.1913530000000003</v>
      </c>
      <c r="J12" s="320">
        <v>12.946201</v>
      </c>
      <c r="K12" s="320">
        <v>16199.856779</v>
      </c>
      <c r="L12" s="320">
        <v>167.13292300000001</v>
      </c>
      <c r="M12" s="338">
        <v>17579.994138000002</v>
      </c>
      <c r="N12" s="339"/>
      <c r="O12" s="43"/>
      <c r="P12" s="73"/>
      <c r="Q12" s="70"/>
      <c r="R12" s="70"/>
      <c r="S12" s="70"/>
      <c r="T12" s="70"/>
      <c r="U12" s="70"/>
      <c r="V12" s="70"/>
      <c r="W12" s="70"/>
      <c r="X12" s="70"/>
      <c r="Y12" s="74"/>
      <c r="Z12" s="35"/>
      <c r="AA12" s="73"/>
      <c r="AB12" s="35"/>
      <c r="AC12" s="35"/>
    </row>
    <row r="13" spans="2:29" s="36" customFormat="1" ht="30" customHeight="1">
      <c r="B13" s="444"/>
      <c r="C13" s="183" t="s">
        <v>11</v>
      </c>
      <c r="D13" s="320">
        <v>0.15520999999999999</v>
      </c>
      <c r="E13" s="320">
        <v>7.9023999999999997E-2</v>
      </c>
      <c r="F13" s="320">
        <v>12.904216</v>
      </c>
      <c r="G13" s="320">
        <v>8571.1829720000005</v>
      </c>
      <c r="H13" s="320">
        <v>37.321859000000003</v>
      </c>
      <c r="I13" s="320">
        <v>3.4015659999999999</v>
      </c>
      <c r="J13" s="320"/>
      <c r="K13" s="320">
        <v>113029.735325</v>
      </c>
      <c r="L13" s="320">
        <v>276.23584499999998</v>
      </c>
      <c r="M13" s="338">
        <v>121931.016017</v>
      </c>
      <c r="N13" s="339"/>
      <c r="O13" s="43"/>
      <c r="P13" s="73"/>
      <c r="Q13" s="73"/>
      <c r="R13" s="73"/>
      <c r="S13" s="73"/>
      <c r="T13" s="73"/>
      <c r="U13" s="73"/>
      <c r="V13" s="73"/>
      <c r="W13" s="73"/>
      <c r="X13" s="73"/>
      <c r="Y13" s="73"/>
      <c r="Z13" s="35"/>
      <c r="AA13" s="73"/>
      <c r="AB13" s="35"/>
      <c r="AC13" s="35"/>
    </row>
    <row r="14" spans="2:29" s="36" customFormat="1" ht="17.100000000000001" customHeight="1">
      <c r="B14" s="444"/>
      <c r="C14" s="198" t="s">
        <v>60</v>
      </c>
      <c r="D14" s="320">
        <v>0.15520999999999999</v>
      </c>
      <c r="E14" s="320">
        <v>5.5709000000000002E-2</v>
      </c>
      <c r="F14" s="320">
        <v>11.545559000000001</v>
      </c>
      <c r="G14" s="320">
        <v>8012.2450060000001</v>
      </c>
      <c r="H14" s="320">
        <v>36.853402000000003</v>
      </c>
      <c r="I14" s="320">
        <v>3.3310960000000001</v>
      </c>
      <c r="J14" s="320"/>
      <c r="K14" s="320">
        <v>96282.753641000003</v>
      </c>
      <c r="L14" s="320">
        <v>275.56483200000002</v>
      </c>
      <c r="M14" s="338">
        <v>104622.504455</v>
      </c>
      <c r="N14" s="339"/>
      <c r="O14" s="43"/>
      <c r="P14" s="73"/>
      <c r="Q14" s="70"/>
      <c r="R14" s="70"/>
      <c r="S14" s="70"/>
      <c r="T14" s="70"/>
      <c r="U14" s="70"/>
      <c r="V14" s="70"/>
      <c r="W14" s="70"/>
      <c r="X14" s="70"/>
      <c r="Y14" s="74"/>
      <c r="Z14" s="35"/>
      <c r="AA14" s="73"/>
      <c r="AB14" s="35"/>
      <c r="AC14" s="35"/>
    </row>
    <row r="15" spans="2:29" s="36" customFormat="1" ht="17.100000000000001" customHeight="1">
      <c r="B15" s="444"/>
      <c r="C15" s="198" t="s">
        <v>61</v>
      </c>
      <c r="D15" s="320"/>
      <c r="E15" s="320">
        <v>2.3314999999999999E-2</v>
      </c>
      <c r="F15" s="320">
        <v>1.358657</v>
      </c>
      <c r="G15" s="320">
        <v>558.93796499999996</v>
      </c>
      <c r="H15" s="320">
        <v>0.46845700000000001</v>
      </c>
      <c r="I15" s="320">
        <v>7.0470000000000005E-2</v>
      </c>
      <c r="J15" s="320"/>
      <c r="K15" s="320">
        <v>16746.981683999998</v>
      </c>
      <c r="L15" s="320">
        <v>0.67101299999999997</v>
      </c>
      <c r="M15" s="338">
        <v>17308.511560999999</v>
      </c>
      <c r="N15" s="339"/>
      <c r="O15" s="43"/>
      <c r="P15" s="73"/>
      <c r="Q15" s="70"/>
      <c r="R15" s="70"/>
      <c r="S15" s="70"/>
      <c r="T15" s="70"/>
      <c r="U15" s="70"/>
      <c r="V15" s="70"/>
      <c r="W15" s="70"/>
      <c r="X15" s="70"/>
      <c r="Y15" s="74"/>
      <c r="Z15" s="35"/>
      <c r="AA15" s="73"/>
      <c r="AB15" s="35"/>
      <c r="AC15" s="35"/>
    </row>
    <row r="16" spans="2:29" s="40" customFormat="1" ht="30" customHeight="1">
      <c r="B16" s="446"/>
      <c r="C16" s="447" t="s">
        <v>105</v>
      </c>
      <c r="D16" s="320">
        <v>0.15520999999999999</v>
      </c>
      <c r="E16" s="320">
        <v>7.9023999999999997E-2</v>
      </c>
      <c r="F16" s="320">
        <v>5.8764019999999997</v>
      </c>
      <c r="G16" s="320">
        <v>8265.8227270000007</v>
      </c>
      <c r="H16" s="320">
        <v>37.310930999999997</v>
      </c>
      <c r="I16" s="320">
        <v>3.4015659999999999</v>
      </c>
      <c r="J16" s="320"/>
      <c r="K16" s="320">
        <v>93531.452659999995</v>
      </c>
      <c r="L16" s="320">
        <v>275.60188399999998</v>
      </c>
      <c r="M16" s="323">
        <v>102119.700404</v>
      </c>
      <c r="N16" s="340"/>
      <c r="O16" s="95"/>
      <c r="P16" s="75"/>
      <c r="Q16" s="75"/>
      <c r="R16" s="75"/>
      <c r="S16" s="75"/>
      <c r="T16" s="75"/>
      <c r="U16" s="75"/>
      <c r="V16" s="75"/>
      <c r="W16" s="75"/>
      <c r="X16" s="75"/>
      <c r="Y16" s="75"/>
      <c r="Z16" s="39"/>
      <c r="AA16" s="75"/>
      <c r="AB16" s="39"/>
      <c r="AC16" s="39"/>
    </row>
    <row r="17" spans="2:29" s="40" customFormat="1" ht="17.100000000000001" customHeight="1">
      <c r="B17" s="446"/>
      <c r="C17" s="447" t="s">
        <v>75</v>
      </c>
      <c r="D17" s="320"/>
      <c r="E17" s="320"/>
      <c r="F17" s="320">
        <v>7.0278140000000002</v>
      </c>
      <c r="G17" s="320">
        <v>305.36024400000002</v>
      </c>
      <c r="H17" s="320">
        <v>1.0926999999999999E-2</v>
      </c>
      <c r="I17" s="320"/>
      <c r="J17" s="320"/>
      <c r="K17" s="320">
        <v>19386.782664999999</v>
      </c>
      <c r="L17" s="320">
        <v>0.633961</v>
      </c>
      <c r="M17" s="323">
        <v>19699.815610999998</v>
      </c>
      <c r="N17" s="340"/>
      <c r="O17" s="95"/>
      <c r="P17" s="75"/>
      <c r="Q17" s="71"/>
      <c r="R17" s="71"/>
      <c r="S17" s="71"/>
      <c r="T17" s="71"/>
      <c r="U17" s="71"/>
      <c r="V17" s="71"/>
      <c r="W17" s="71"/>
      <c r="X17" s="71"/>
      <c r="Y17" s="76"/>
      <c r="Z17" s="39"/>
      <c r="AA17" s="75"/>
      <c r="AB17" s="39"/>
      <c r="AC17" s="39"/>
    </row>
    <row r="18" spans="2:29" s="40" customFormat="1" ht="17.100000000000001" customHeight="1">
      <c r="B18" s="446"/>
      <c r="C18" s="447" t="s">
        <v>190</v>
      </c>
      <c r="D18" s="320"/>
      <c r="E18" s="320"/>
      <c r="F18" s="320"/>
      <c r="G18" s="320"/>
      <c r="H18" s="320"/>
      <c r="I18" s="320"/>
      <c r="J18" s="320"/>
      <c r="K18" s="320"/>
      <c r="L18" s="320"/>
      <c r="M18" s="323">
        <v>0</v>
      </c>
      <c r="N18" s="340"/>
      <c r="O18" s="95"/>
      <c r="P18" s="75"/>
      <c r="Q18" s="71"/>
      <c r="R18" s="71"/>
      <c r="S18" s="71"/>
      <c r="T18" s="71"/>
      <c r="U18" s="71"/>
      <c r="V18" s="71"/>
      <c r="W18" s="71"/>
      <c r="X18" s="71"/>
      <c r="Y18" s="76"/>
      <c r="Z18" s="39"/>
      <c r="AA18" s="75"/>
      <c r="AB18" s="39"/>
      <c r="AC18" s="39"/>
    </row>
    <row r="19" spans="2:29" s="40" customFormat="1" ht="17.100000000000001" customHeight="1">
      <c r="B19" s="446"/>
      <c r="C19" s="447" t="s">
        <v>106</v>
      </c>
      <c r="D19" s="320"/>
      <c r="E19" s="320"/>
      <c r="F19" s="320"/>
      <c r="G19" s="320"/>
      <c r="H19" s="320"/>
      <c r="I19" s="320"/>
      <c r="J19" s="320"/>
      <c r="K19" s="320">
        <v>111.5</v>
      </c>
      <c r="L19" s="320"/>
      <c r="M19" s="323">
        <v>111.5</v>
      </c>
      <c r="N19" s="340"/>
      <c r="O19" s="95"/>
      <c r="P19" s="75"/>
      <c r="Q19" s="71"/>
      <c r="R19" s="71"/>
      <c r="S19" s="71"/>
      <c r="T19" s="71"/>
      <c r="U19" s="71"/>
      <c r="V19" s="71"/>
      <c r="W19" s="71"/>
      <c r="X19" s="71"/>
      <c r="Y19" s="76"/>
      <c r="Z19" s="39"/>
      <c r="AA19" s="75"/>
      <c r="AB19" s="39"/>
      <c r="AC19" s="39"/>
    </row>
    <row r="20" spans="2:29" s="40" customFormat="1" ht="17.100000000000001" customHeight="1">
      <c r="B20" s="446"/>
      <c r="C20" s="448" t="s">
        <v>53</v>
      </c>
      <c r="D20" s="320"/>
      <c r="E20" s="320"/>
      <c r="F20" s="320"/>
      <c r="G20" s="320"/>
      <c r="H20" s="320"/>
      <c r="I20" s="320"/>
      <c r="J20" s="320"/>
      <c r="K20" s="320"/>
      <c r="L20" s="320"/>
      <c r="M20" s="323">
        <v>0</v>
      </c>
      <c r="N20" s="340"/>
      <c r="O20" s="95"/>
      <c r="P20" s="75"/>
      <c r="Q20" s="71"/>
      <c r="R20" s="71"/>
      <c r="S20" s="71"/>
      <c r="T20" s="71"/>
      <c r="U20" s="71"/>
      <c r="V20" s="71"/>
      <c r="W20" s="71"/>
      <c r="X20" s="71"/>
      <c r="Y20" s="76"/>
      <c r="Z20" s="39"/>
      <c r="AA20" s="75"/>
      <c r="AB20" s="39"/>
      <c r="AC20" s="39"/>
    </row>
    <row r="21" spans="2:29" s="40" customFormat="1" ht="17.100000000000001" customHeight="1">
      <c r="B21" s="446"/>
      <c r="C21" s="448" t="s">
        <v>162</v>
      </c>
      <c r="D21" s="320"/>
      <c r="E21" s="320"/>
      <c r="F21" s="320"/>
      <c r="G21" s="320"/>
      <c r="H21" s="320"/>
      <c r="I21" s="320"/>
      <c r="J21" s="320"/>
      <c r="K21" s="320"/>
      <c r="L21" s="320"/>
      <c r="M21" s="323">
        <v>0</v>
      </c>
      <c r="N21" s="340"/>
      <c r="O21" s="95"/>
      <c r="P21" s="75"/>
      <c r="Q21" s="71"/>
      <c r="R21" s="71"/>
      <c r="S21" s="71"/>
      <c r="T21" s="71"/>
      <c r="U21" s="71"/>
      <c r="V21" s="71"/>
      <c r="W21" s="71"/>
      <c r="X21" s="71"/>
      <c r="Y21" s="76"/>
      <c r="Z21" s="39"/>
      <c r="AA21" s="75"/>
      <c r="AB21" s="39"/>
      <c r="AC21" s="39"/>
    </row>
    <row r="22" spans="2:29" s="40" customFormat="1" ht="24.95" customHeight="1">
      <c r="B22" s="446"/>
      <c r="C22" s="195" t="s">
        <v>12</v>
      </c>
      <c r="D22" s="320">
        <v>1.5158780000000001</v>
      </c>
      <c r="E22" s="320">
        <v>3.5198369999999999</v>
      </c>
      <c r="F22" s="320">
        <v>100.857354</v>
      </c>
      <c r="G22" s="320">
        <v>11925.993974999999</v>
      </c>
      <c r="H22" s="320">
        <v>81.539871000000005</v>
      </c>
      <c r="I22" s="320">
        <v>7.23726</v>
      </c>
      <c r="J22" s="320">
        <v>13.361037</v>
      </c>
      <c r="K22" s="320">
        <v>96080.031012000007</v>
      </c>
      <c r="L22" s="320">
        <v>247.16550100000001</v>
      </c>
      <c r="M22" s="540">
        <v>108461.221725</v>
      </c>
      <c r="N22" s="340"/>
      <c r="O22" s="95"/>
      <c r="P22" s="75"/>
      <c r="Q22" s="75"/>
      <c r="R22" s="75"/>
      <c r="S22" s="75"/>
      <c r="T22" s="75"/>
      <c r="U22" s="75"/>
      <c r="V22" s="75"/>
      <c r="W22" s="75"/>
      <c r="X22" s="75"/>
      <c r="Y22" s="75"/>
      <c r="Z22" s="39"/>
      <c r="AA22" s="75"/>
      <c r="AB22" s="39"/>
      <c r="AC22" s="39"/>
    </row>
    <row r="23" spans="2:29" s="88" customFormat="1" ht="17.100000000000001" customHeight="1">
      <c r="B23" s="316"/>
      <c r="C23" s="198" t="s">
        <v>60</v>
      </c>
      <c r="D23" s="320">
        <v>1.1217950000000001</v>
      </c>
      <c r="E23" s="320">
        <v>3.4946609999999998</v>
      </c>
      <c r="F23" s="320">
        <v>82.878361999999996</v>
      </c>
      <c r="G23" s="320">
        <v>8181.9201499999999</v>
      </c>
      <c r="H23" s="320">
        <v>75.407837999999998</v>
      </c>
      <c r="I23" s="320">
        <v>7.185111</v>
      </c>
      <c r="J23" s="320">
        <v>13.025307</v>
      </c>
      <c r="K23" s="320">
        <v>74539.495125000001</v>
      </c>
      <c r="L23" s="320">
        <v>246.76840300000001</v>
      </c>
      <c r="M23" s="338">
        <v>83151.296751999995</v>
      </c>
      <c r="N23" s="341"/>
      <c r="O23" s="83"/>
      <c r="P23" s="84"/>
      <c r="Q23" s="85"/>
      <c r="R23" s="85"/>
      <c r="S23" s="85"/>
      <c r="T23" s="85"/>
      <c r="U23" s="85"/>
      <c r="V23" s="85"/>
      <c r="W23" s="85"/>
      <c r="X23" s="85"/>
      <c r="Y23" s="86"/>
      <c r="Z23" s="87"/>
      <c r="AA23" s="73"/>
      <c r="AB23" s="87"/>
      <c r="AC23" s="87"/>
    </row>
    <row r="24" spans="2:29" s="36" customFormat="1" ht="17.100000000000001" customHeight="1">
      <c r="B24" s="445"/>
      <c r="C24" s="198" t="s">
        <v>61</v>
      </c>
      <c r="D24" s="320">
        <v>0.39408300000000002</v>
      </c>
      <c r="E24" s="320">
        <v>2.5176E-2</v>
      </c>
      <c r="F24" s="320">
        <v>17.978992999999999</v>
      </c>
      <c r="G24" s="320">
        <v>3744.0738249999999</v>
      </c>
      <c r="H24" s="320">
        <v>6.1320329999999998</v>
      </c>
      <c r="I24" s="320">
        <v>5.2149000000000001E-2</v>
      </c>
      <c r="J24" s="320">
        <v>0.33572999999999997</v>
      </c>
      <c r="K24" s="320">
        <v>21540.535886999998</v>
      </c>
      <c r="L24" s="320">
        <v>0.39709800000000001</v>
      </c>
      <c r="M24" s="338">
        <v>25309.924973999998</v>
      </c>
      <c r="N24" s="339"/>
      <c r="O24" s="43"/>
      <c r="P24" s="73"/>
      <c r="Q24" s="70"/>
      <c r="R24" s="70"/>
      <c r="S24" s="70"/>
      <c r="T24" s="70"/>
      <c r="U24" s="70"/>
      <c r="V24" s="70"/>
      <c r="W24" s="70"/>
      <c r="X24" s="70"/>
      <c r="Y24" s="74"/>
      <c r="Z24" s="35"/>
      <c r="AA24" s="73"/>
      <c r="AB24" s="35"/>
      <c r="AC24" s="35"/>
    </row>
    <row r="25" spans="2:29" s="40" customFormat="1" ht="30" customHeight="1">
      <c r="B25" s="449"/>
      <c r="C25" s="195" t="s">
        <v>54</v>
      </c>
      <c r="D25" s="325">
        <v>2.601693</v>
      </c>
      <c r="E25" s="325">
        <v>3.624965</v>
      </c>
      <c r="F25" s="325">
        <v>129.84713400000001</v>
      </c>
      <c r="G25" s="325">
        <v>31404.058044999998</v>
      </c>
      <c r="H25" s="325">
        <v>186.28596900000002</v>
      </c>
      <c r="I25" s="325">
        <v>17.948391999999998</v>
      </c>
      <c r="J25" s="325">
        <v>26.307237999999998</v>
      </c>
      <c r="K25" s="325">
        <v>349047.16451500001</v>
      </c>
      <c r="L25" s="325">
        <v>755.84412499999996</v>
      </c>
      <c r="M25" s="540">
        <v>381573.68207600003</v>
      </c>
      <c r="N25" s="340"/>
      <c r="O25" s="95"/>
      <c r="P25" s="75"/>
      <c r="Q25" s="75"/>
      <c r="R25" s="75"/>
      <c r="S25" s="75"/>
      <c r="T25" s="75"/>
      <c r="U25" s="75"/>
      <c r="V25" s="75"/>
      <c r="W25" s="75"/>
      <c r="X25" s="75"/>
      <c r="Y25" s="75"/>
      <c r="Z25" s="39"/>
      <c r="AA25" s="75"/>
      <c r="AB25" s="39"/>
      <c r="AC25" s="39"/>
    </row>
    <row r="26" spans="2:29" s="88" customFormat="1" ht="17.100000000000001" customHeight="1">
      <c r="B26" s="316"/>
      <c r="C26" s="317" t="s">
        <v>174</v>
      </c>
      <c r="D26" s="326"/>
      <c r="E26" s="326"/>
      <c r="F26" s="326">
        <v>6.9973999999999995E-2</v>
      </c>
      <c r="G26" s="326">
        <v>316.86655000000002</v>
      </c>
      <c r="H26" s="326">
        <v>1.859799</v>
      </c>
      <c r="I26" s="326"/>
      <c r="J26" s="326"/>
      <c r="K26" s="326">
        <v>4702.6759830000001</v>
      </c>
      <c r="L26" s="326">
        <v>9.4229999999999994E-2</v>
      </c>
      <c r="M26" s="342">
        <v>5021.5665359999994</v>
      </c>
      <c r="N26" s="341"/>
      <c r="O26" s="83"/>
      <c r="P26" s="84"/>
      <c r="Q26" s="84"/>
      <c r="R26" s="84"/>
      <c r="S26" s="84"/>
      <c r="T26" s="84"/>
      <c r="U26" s="84"/>
      <c r="V26" s="84"/>
      <c r="W26" s="84"/>
      <c r="X26" s="84"/>
      <c r="Y26" s="84"/>
      <c r="Z26" s="87"/>
      <c r="AA26" s="84"/>
      <c r="AB26" s="87"/>
      <c r="AC26" s="87"/>
    </row>
    <row r="27" spans="2:29" s="88" customFormat="1" ht="17.100000000000001" customHeight="1">
      <c r="B27" s="318"/>
      <c r="C27" s="319" t="s">
        <v>175</v>
      </c>
      <c r="D27" s="328">
        <v>1.3529089999999999</v>
      </c>
      <c r="E27" s="328">
        <v>0.193437</v>
      </c>
      <c r="F27" s="328">
        <v>8.2090730000000001</v>
      </c>
      <c r="G27" s="328">
        <v>635.67848700000002</v>
      </c>
      <c r="H27" s="328">
        <v>25.831237000000002</v>
      </c>
      <c r="I27" s="328">
        <v>0.42050399999999999</v>
      </c>
      <c r="J27" s="328">
        <v>0.189137</v>
      </c>
      <c r="K27" s="328">
        <v>5514.0273520000001</v>
      </c>
      <c r="L27" s="328">
        <v>1.0093700000000001</v>
      </c>
      <c r="M27" s="342">
        <v>6186.9115059999995</v>
      </c>
      <c r="N27" s="341"/>
      <c r="O27" s="83"/>
      <c r="P27" s="84"/>
      <c r="Q27" s="84"/>
      <c r="R27" s="84"/>
      <c r="S27" s="84"/>
      <c r="T27" s="84"/>
      <c r="U27" s="84"/>
      <c r="V27" s="84"/>
      <c r="W27" s="84"/>
      <c r="X27" s="84"/>
      <c r="Y27" s="84"/>
      <c r="Z27" s="87"/>
      <c r="AA27" s="84"/>
      <c r="AB27" s="87"/>
      <c r="AC27" s="87"/>
    </row>
    <row r="28" spans="2:29" s="40" customFormat="1" ht="30" customHeight="1">
      <c r="B28" s="450"/>
      <c r="C28" s="202" t="s">
        <v>163</v>
      </c>
      <c r="D28" s="324"/>
      <c r="E28" s="324"/>
      <c r="F28" s="324"/>
      <c r="G28" s="324"/>
      <c r="H28" s="324"/>
      <c r="I28" s="324"/>
      <c r="J28" s="324"/>
      <c r="K28" s="324"/>
      <c r="L28" s="541"/>
      <c r="M28" s="343"/>
      <c r="N28" s="344"/>
      <c r="O28" s="48"/>
      <c r="P28" s="75"/>
      <c r="Q28" s="71"/>
      <c r="R28" s="71"/>
      <c r="S28" s="71"/>
      <c r="T28" s="71"/>
      <c r="U28" s="71"/>
      <c r="V28" s="71"/>
      <c r="W28" s="71"/>
      <c r="X28" s="71"/>
      <c r="Y28" s="76"/>
      <c r="Z28" s="39"/>
      <c r="AA28" s="77"/>
      <c r="AB28" s="39"/>
      <c r="AC28" s="39"/>
    </row>
    <row r="29" spans="2:29" s="36" customFormat="1" ht="17.100000000000001" customHeight="1">
      <c r="B29" s="444"/>
      <c r="C29" s="183" t="s">
        <v>10</v>
      </c>
      <c r="D29" s="320"/>
      <c r="E29" s="320"/>
      <c r="F29" s="320"/>
      <c r="G29" s="320">
        <v>75.957357999999999</v>
      </c>
      <c r="H29" s="320">
        <v>2.8428010000000001</v>
      </c>
      <c r="I29" s="320">
        <v>0.77603900000000003</v>
      </c>
      <c r="J29" s="320"/>
      <c r="K29" s="320">
        <v>759.056962</v>
      </c>
      <c r="L29" s="320"/>
      <c r="M29" s="338">
        <v>838.63315999999998</v>
      </c>
      <c r="N29" s="339"/>
      <c r="O29" s="43"/>
      <c r="P29" s="73"/>
      <c r="Q29" s="73"/>
      <c r="R29" s="73"/>
      <c r="S29" s="73"/>
      <c r="T29" s="73"/>
      <c r="U29" s="73"/>
      <c r="V29" s="73"/>
      <c r="W29" s="73"/>
      <c r="X29" s="73"/>
      <c r="Y29" s="73"/>
      <c r="Z29" s="35"/>
      <c r="AA29" s="73"/>
      <c r="AB29" s="35"/>
      <c r="AC29" s="35"/>
    </row>
    <row r="30" spans="2:29" s="36" customFormat="1" ht="17.100000000000001" customHeight="1">
      <c r="B30" s="445"/>
      <c r="C30" s="198" t="s">
        <v>60</v>
      </c>
      <c r="D30" s="320"/>
      <c r="E30" s="320"/>
      <c r="F30" s="320"/>
      <c r="G30" s="320"/>
      <c r="H30" s="320"/>
      <c r="I30" s="320"/>
      <c r="J30" s="320"/>
      <c r="K30" s="320">
        <v>18.52</v>
      </c>
      <c r="L30" s="320"/>
      <c r="M30" s="338">
        <v>18.52</v>
      </c>
      <c r="N30" s="339"/>
      <c r="O30" s="43"/>
      <c r="P30" s="73"/>
      <c r="Q30" s="70"/>
      <c r="R30" s="70"/>
      <c r="S30" s="70"/>
      <c r="T30" s="70"/>
      <c r="U30" s="70"/>
      <c r="V30" s="70"/>
      <c r="W30" s="70"/>
      <c r="X30" s="70"/>
      <c r="Y30" s="74"/>
      <c r="Z30" s="35"/>
      <c r="AA30" s="73"/>
      <c r="AB30" s="35"/>
      <c r="AC30" s="35"/>
    </row>
    <row r="31" spans="2:29" s="36" customFormat="1" ht="17.100000000000001" customHeight="1">
      <c r="B31" s="445"/>
      <c r="C31" s="198" t="s">
        <v>61</v>
      </c>
      <c r="D31" s="320"/>
      <c r="E31" s="320"/>
      <c r="F31" s="320"/>
      <c r="G31" s="320">
        <v>75.957357999999999</v>
      </c>
      <c r="H31" s="320">
        <v>2.8428010000000001</v>
      </c>
      <c r="I31" s="320">
        <v>0.77603900000000003</v>
      </c>
      <c r="J31" s="320"/>
      <c r="K31" s="320">
        <v>740.53696200000002</v>
      </c>
      <c r="L31" s="320"/>
      <c r="M31" s="338">
        <v>820.11315999999999</v>
      </c>
      <c r="N31" s="339"/>
      <c r="O31" s="43"/>
      <c r="P31" s="73"/>
      <c r="Q31" s="70"/>
      <c r="R31" s="70"/>
      <c r="S31" s="70"/>
      <c r="T31" s="70"/>
      <c r="U31" s="70"/>
      <c r="V31" s="70"/>
      <c r="W31" s="70"/>
      <c r="X31" s="70"/>
      <c r="Y31" s="74"/>
      <c r="Z31" s="35"/>
      <c r="AA31" s="73"/>
      <c r="AB31" s="35"/>
      <c r="AC31" s="35"/>
    </row>
    <row r="32" spans="2:29" s="36" customFormat="1" ht="30" customHeight="1">
      <c r="B32" s="444"/>
      <c r="C32" s="183" t="s">
        <v>11</v>
      </c>
      <c r="D32" s="320"/>
      <c r="E32" s="320">
        <v>5.2426300000000001</v>
      </c>
      <c r="F32" s="320"/>
      <c r="G32" s="320">
        <v>254.27349100000001</v>
      </c>
      <c r="H32" s="320">
        <v>3.5538660000000002</v>
      </c>
      <c r="I32" s="320"/>
      <c r="J32" s="320"/>
      <c r="K32" s="320">
        <v>1542.3893639999999</v>
      </c>
      <c r="L32" s="320"/>
      <c r="M32" s="338">
        <v>1805.459351</v>
      </c>
      <c r="N32" s="339"/>
      <c r="O32" s="43"/>
      <c r="P32" s="73"/>
      <c r="Q32" s="73"/>
      <c r="R32" s="73"/>
      <c r="S32" s="73"/>
      <c r="T32" s="73"/>
      <c r="U32" s="73"/>
      <c r="V32" s="73"/>
      <c r="W32" s="73"/>
      <c r="X32" s="73"/>
      <c r="Y32" s="73"/>
      <c r="Z32" s="35"/>
      <c r="AA32" s="73"/>
      <c r="AB32" s="35"/>
      <c r="AC32" s="35"/>
    </row>
    <row r="33" spans="2:29" s="36" customFormat="1" ht="17.100000000000001" customHeight="1">
      <c r="B33" s="444"/>
      <c r="C33" s="198" t="s">
        <v>60</v>
      </c>
      <c r="D33" s="320"/>
      <c r="E33" s="320"/>
      <c r="F33" s="320"/>
      <c r="G33" s="320">
        <v>228.835779</v>
      </c>
      <c r="H33" s="320">
        <v>3.5538660000000002</v>
      </c>
      <c r="I33" s="320"/>
      <c r="J33" s="320"/>
      <c r="K33" s="320">
        <v>472.00002000000001</v>
      </c>
      <c r="L33" s="320"/>
      <c r="M33" s="338">
        <v>704.38966500000004</v>
      </c>
      <c r="N33" s="339"/>
      <c r="O33" s="43"/>
      <c r="P33" s="73"/>
      <c r="Q33" s="70"/>
      <c r="R33" s="70"/>
      <c r="S33" s="70"/>
      <c r="T33" s="70"/>
      <c r="U33" s="70"/>
      <c r="V33" s="70"/>
      <c r="W33" s="70"/>
      <c r="X33" s="70"/>
      <c r="Y33" s="74"/>
      <c r="Z33" s="35"/>
      <c r="AA33" s="73"/>
      <c r="AB33" s="35"/>
      <c r="AC33" s="35"/>
    </row>
    <row r="34" spans="2:29" s="36" customFormat="1" ht="17.100000000000001" customHeight="1">
      <c r="B34" s="444"/>
      <c r="C34" s="198" t="s">
        <v>61</v>
      </c>
      <c r="D34" s="320"/>
      <c r="E34" s="320">
        <v>5.2426300000000001</v>
      </c>
      <c r="F34" s="320"/>
      <c r="G34" s="320">
        <v>25.437712000000001</v>
      </c>
      <c r="H34" s="320"/>
      <c r="I34" s="320"/>
      <c r="J34" s="320"/>
      <c r="K34" s="320">
        <v>1070.3893439999999</v>
      </c>
      <c r="L34" s="320"/>
      <c r="M34" s="338">
        <v>1101.069686</v>
      </c>
      <c r="N34" s="339"/>
      <c r="O34" s="43"/>
      <c r="P34" s="73"/>
      <c r="Q34" s="70"/>
      <c r="R34" s="70"/>
      <c r="S34" s="70"/>
      <c r="T34" s="70"/>
      <c r="U34" s="70"/>
      <c r="V34" s="70"/>
      <c r="W34" s="70"/>
      <c r="X34" s="70"/>
      <c r="Y34" s="74"/>
      <c r="Z34" s="35"/>
      <c r="AA34" s="73"/>
      <c r="AB34" s="35"/>
      <c r="AC34" s="35"/>
    </row>
    <row r="35" spans="2:29" s="40" customFormat="1" ht="30" customHeight="1">
      <c r="B35" s="446"/>
      <c r="C35" s="447" t="s">
        <v>105</v>
      </c>
      <c r="D35" s="320"/>
      <c r="E35" s="320"/>
      <c r="F35" s="320"/>
      <c r="G35" s="320">
        <v>12.329898</v>
      </c>
      <c r="H35" s="320">
        <v>3.5538660000000002</v>
      </c>
      <c r="I35" s="320"/>
      <c r="J35" s="320"/>
      <c r="K35" s="320">
        <v>402.753423</v>
      </c>
      <c r="L35" s="320"/>
      <c r="M35" s="338">
        <v>418.63718699999998</v>
      </c>
      <c r="N35" s="340"/>
      <c r="O35" s="95"/>
      <c r="P35" s="75"/>
      <c r="Q35" s="75"/>
      <c r="R35" s="75"/>
      <c r="S35" s="75"/>
      <c r="T35" s="75"/>
      <c r="U35" s="75"/>
      <c r="V35" s="75"/>
      <c r="W35" s="75"/>
      <c r="X35" s="75"/>
      <c r="Y35" s="75"/>
      <c r="Z35" s="39"/>
      <c r="AA35" s="75"/>
      <c r="AB35" s="39"/>
      <c r="AC35" s="39"/>
    </row>
    <row r="36" spans="2:29" s="36" customFormat="1" ht="17.100000000000001" customHeight="1">
      <c r="B36" s="445"/>
      <c r="C36" s="198" t="s">
        <v>75</v>
      </c>
      <c r="D36" s="320"/>
      <c r="E36" s="320">
        <v>5.2426300000000001</v>
      </c>
      <c r="F36" s="320"/>
      <c r="G36" s="320">
        <v>241.943592</v>
      </c>
      <c r="H36" s="320"/>
      <c r="I36" s="320"/>
      <c r="J36" s="320"/>
      <c r="K36" s="320">
        <v>1139.635941</v>
      </c>
      <c r="L36" s="320"/>
      <c r="M36" s="338">
        <v>1386.822163</v>
      </c>
      <c r="N36" s="339"/>
      <c r="O36" s="43"/>
      <c r="P36" s="73"/>
      <c r="Q36" s="70"/>
      <c r="R36" s="70"/>
      <c r="S36" s="70"/>
      <c r="T36" s="70"/>
      <c r="U36" s="70"/>
      <c r="V36" s="70"/>
      <c r="W36" s="70"/>
      <c r="X36" s="70"/>
      <c r="Y36" s="74"/>
      <c r="Z36" s="35"/>
      <c r="AA36" s="73"/>
      <c r="AB36" s="35"/>
      <c r="AC36" s="35"/>
    </row>
    <row r="37" spans="2:29" s="36" customFormat="1" ht="17.100000000000001" customHeight="1">
      <c r="B37" s="445"/>
      <c r="C37" s="198" t="s">
        <v>190</v>
      </c>
      <c r="D37" s="320"/>
      <c r="E37" s="320"/>
      <c r="F37" s="320"/>
      <c r="G37" s="320"/>
      <c r="H37" s="320"/>
      <c r="I37" s="320"/>
      <c r="J37" s="320"/>
      <c r="K37" s="320"/>
      <c r="L37" s="320"/>
      <c r="M37" s="338">
        <v>0</v>
      </c>
      <c r="N37" s="339"/>
      <c r="O37" s="43"/>
      <c r="P37" s="73"/>
      <c r="Q37" s="70"/>
      <c r="R37" s="70"/>
      <c r="S37" s="70"/>
      <c r="T37" s="70"/>
      <c r="U37" s="70"/>
      <c r="V37" s="70"/>
      <c r="W37" s="70"/>
      <c r="X37" s="70"/>
      <c r="Y37" s="74"/>
      <c r="Z37" s="35"/>
      <c r="AA37" s="73"/>
      <c r="AB37" s="35"/>
      <c r="AC37" s="35"/>
    </row>
    <row r="38" spans="2:29" s="36" customFormat="1" ht="17.100000000000001" customHeight="1">
      <c r="B38" s="445"/>
      <c r="C38" s="198" t="s">
        <v>106</v>
      </c>
      <c r="D38" s="320"/>
      <c r="E38" s="320"/>
      <c r="F38" s="320"/>
      <c r="G38" s="320"/>
      <c r="H38" s="320"/>
      <c r="I38" s="320"/>
      <c r="J38" s="320"/>
      <c r="K38" s="320"/>
      <c r="L38" s="320"/>
      <c r="M38" s="338">
        <v>0</v>
      </c>
      <c r="N38" s="339"/>
      <c r="O38" s="43"/>
      <c r="P38" s="73"/>
      <c r="Q38" s="70"/>
      <c r="R38" s="70"/>
      <c r="S38" s="70"/>
      <c r="T38" s="70"/>
      <c r="U38" s="70"/>
      <c r="V38" s="70"/>
      <c r="W38" s="70"/>
      <c r="X38" s="70"/>
      <c r="Y38" s="74"/>
      <c r="Z38" s="35"/>
      <c r="AA38" s="73"/>
      <c r="AB38" s="35"/>
      <c r="AC38" s="35"/>
    </row>
    <row r="39" spans="2:29" s="36" customFormat="1" ht="17.100000000000001" customHeight="1">
      <c r="B39" s="445"/>
      <c r="C39" s="451" t="s">
        <v>53</v>
      </c>
      <c r="D39" s="320"/>
      <c r="E39" s="320"/>
      <c r="F39" s="320"/>
      <c r="G39" s="320"/>
      <c r="H39" s="320"/>
      <c r="I39" s="320"/>
      <c r="J39" s="320"/>
      <c r="K39" s="320"/>
      <c r="L39" s="320"/>
      <c r="M39" s="338">
        <v>0</v>
      </c>
      <c r="N39" s="339"/>
      <c r="O39" s="43"/>
      <c r="P39" s="73"/>
      <c r="Q39" s="70"/>
      <c r="R39" s="70"/>
      <c r="S39" s="70"/>
      <c r="T39" s="70"/>
      <c r="U39" s="70"/>
      <c r="V39" s="70"/>
      <c r="W39" s="70"/>
      <c r="X39" s="70"/>
      <c r="Y39" s="74"/>
      <c r="Z39" s="35"/>
      <c r="AA39" s="73"/>
      <c r="AB39" s="35"/>
      <c r="AC39" s="35"/>
    </row>
    <row r="40" spans="2:29" s="40" customFormat="1" ht="17.100000000000001" customHeight="1">
      <c r="B40" s="446"/>
      <c r="C40" s="448" t="s">
        <v>162</v>
      </c>
      <c r="D40" s="320"/>
      <c r="E40" s="320"/>
      <c r="F40" s="320"/>
      <c r="G40" s="320"/>
      <c r="H40" s="320"/>
      <c r="I40" s="320"/>
      <c r="J40" s="320"/>
      <c r="K40" s="320"/>
      <c r="L40" s="320"/>
      <c r="M40" s="323">
        <v>0</v>
      </c>
      <c r="N40" s="340"/>
      <c r="O40" s="95"/>
      <c r="P40" s="75"/>
      <c r="Q40" s="71"/>
      <c r="R40" s="71"/>
      <c r="S40" s="71"/>
      <c r="T40" s="71"/>
      <c r="U40" s="71"/>
      <c r="V40" s="71"/>
      <c r="W40" s="71"/>
      <c r="X40" s="71"/>
      <c r="Y40" s="76"/>
      <c r="Z40" s="39"/>
      <c r="AA40" s="75"/>
      <c r="AB40" s="39"/>
      <c r="AC40" s="39"/>
    </row>
    <row r="41" spans="2:29" s="40" customFormat="1" ht="24.95" customHeight="1">
      <c r="B41" s="446"/>
      <c r="C41" s="195" t="s">
        <v>12</v>
      </c>
      <c r="D41" s="320">
        <v>1.3039989999999999</v>
      </c>
      <c r="E41" s="320"/>
      <c r="F41" s="320">
        <v>4.1356479999999998</v>
      </c>
      <c r="G41" s="320">
        <v>1349.8543549999999</v>
      </c>
      <c r="H41" s="320">
        <v>38.452513000000003</v>
      </c>
      <c r="I41" s="320">
        <v>4.0567019999999996</v>
      </c>
      <c r="J41" s="320">
        <v>9.7629859999999997</v>
      </c>
      <c r="K41" s="320">
        <v>16032.907501</v>
      </c>
      <c r="L41" s="320">
        <v>4.9257749999999998</v>
      </c>
      <c r="M41" s="323">
        <v>17445.399479</v>
      </c>
      <c r="N41" s="340"/>
      <c r="O41" s="95"/>
      <c r="P41" s="75"/>
      <c r="Q41" s="75"/>
      <c r="R41" s="75"/>
      <c r="S41" s="75"/>
      <c r="T41" s="75"/>
      <c r="U41" s="75"/>
      <c r="V41" s="75"/>
      <c r="W41" s="75"/>
      <c r="X41" s="75"/>
      <c r="Y41" s="75"/>
      <c r="Z41" s="39"/>
      <c r="AA41" s="75"/>
      <c r="AB41" s="39"/>
      <c r="AC41" s="39"/>
    </row>
    <row r="42" spans="2:29" s="36" customFormat="1" ht="17.100000000000001" customHeight="1">
      <c r="B42" s="444"/>
      <c r="C42" s="198" t="s">
        <v>60</v>
      </c>
      <c r="D42" s="320">
        <v>1.3039989999999999</v>
      </c>
      <c r="E42" s="320"/>
      <c r="F42" s="320">
        <v>4.1356479999999998</v>
      </c>
      <c r="G42" s="320">
        <v>713.77650200000005</v>
      </c>
      <c r="H42" s="320">
        <v>38.452513000000003</v>
      </c>
      <c r="I42" s="320">
        <v>4.0567019999999996</v>
      </c>
      <c r="J42" s="320">
        <v>9.7629859999999997</v>
      </c>
      <c r="K42" s="320">
        <v>6522.5942830000004</v>
      </c>
      <c r="L42" s="320">
        <v>4.9257749999999998</v>
      </c>
      <c r="M42" s="338">
        <v>7299.0084079999997</v>
      </c>
      <c r="N42" s="339"/>
      <c r="O42" s="43"/>
      <c r="P42" s="73"/>
      <c r="Q42" s="70"/>
      <c r="R42" s="70"/>
      <c r="S42" s="70"/>
      <c r="T42" s="70"/>
      <c r="U42" s="70"/>
      <c r="V42" s="70"/>
      <c r="W42" s="70"/>
      <c r="X42" s="70"/>
      <c r="Y42" s="74"/>
      <c r="Z42" s="35"/>
      <c r="AA42" s="73"/>
      <c r="AB42" s="35"/>
      <c r="AC42" s="35"/>
    </row>
    <row r="43" spans="2:29" s="36" customFormat="1" ht="17.100000000000001" customHeight="1">
      <c r="B43" s="445"/>
      <c r="C43" s="198" t="s">
        <v>61</v>
      </c>
      <c r="D43" s="320"/>
      <c r="E43" s="320"/>
      <c r="F43" s="320"/>
      <c r="G43" s="320">
        <v>636.077853</v>
      </c>
      <c r="H43" s="320"/>
      <c r="I43" s="320"/>
      <c r="J43" s="320"/>
      <c r="K43" s="320">
        <v>9510.3132179999993</v>
      </c>
      <c r="L43" s="320"/>
      <c r="M43" s="338">
        <v>10146.391071</v>
      </c>
      <c r="N43" s="339"/>
      <c r="O43" s="43"/>
      <c r="P43" s="73"/>
      <c r="Q43" s="70"/>
      <c r="R43" s="70"/>
      <c r="S43" s="70"/>
      <c r="T43" s="70"/>
      <c r="U43" s="70"/>
      <c r="V43" s="70"/>
      <c r="W43" s="70"/>
      <c r="X43" s="70"/>
      <c r="Y43" s="74"/>
      <c r="Z43" s="35"/>
      <c r="AA43" s="73"/>
      <c r="AB43" s="35"/>
      <c r="AC43" s="35"/>
    </row>
    <row r="44" spans="2:29" s="40" customFormat="1" ht="30" customHeight="1">
      <c r="B44" s="449"/>
      <c r="C44" s="195" t="s">
        <v>55</v>
      </c>
      <c r="D44" s="325">
        <v>1.3039989999999999</v>
      </c>
      <c r="E44" s="325">
        <v>5.2426300000000001</v>
      </c>
      <c r="F44" s="325">
        <v>4.1356479999999998</v>
      </c>
      <c r="G44" s="325">
        <v>1680.085204</v>
      </c>
      <c r="H44" s="325">
        <v>44.849180000000004</v>
      </c>
      <c r="I44" s="325">
        <v>4.8327409999999995</v>
      </c>
      <c r="J44" s="325">
        <v>9.7629859999999997</v>
      </c>
      <c r="K44" s="325">
        <v>18334.353826999999</v>
      </c>
      <c r="L44" s="325">
        <v>4.9257749999999998</v>
      </c>
      <c r="M44" s="323">
        <v>20089.491989999999</v>
      </c>
      <c r="N44" s="340"/>
      <c r="O44" s="95"/>
      <c r="P44" s="75"/>
      <c r="Q44" s="75"/>
      <c r="R44" s="75"/>
      <c r="S44" s="75"/>
      <c r="T44" s="75"/>
      <c r="U44" s="75"/>
      <c r="V44" s="75"/>
      <c r="W44" s="75"/>
      <c r="X44" s="75"/>
      <c r="Y44" s="75"/>
      <c r="Z44" s="39"/>
      <c r="AA44" s="75"/>
      <c r="AB44" s="39"/>
      <c r="AC44" s="39"/>
    </row>
    <row r="45" spans="2:29" s="88" customFormat="1" ht="17.100000000000001" customHeight="1">
      <c r="B45" s="316"/>
      <c r="C45" s="317" t="s">
        <v>174</v>
      </c>
      <c r="D45" s="326"/>
      <c r="E45" s="326"/>
      <c r="F45" s="326"/>
      <c r="G45" s="326">
        <v>59.457850999999998</v>
      </c>
      <c r="H45" s="326">
        <v>0.131081</v>
      </c>
      <c r="I45" s="326"/>
      <c r="J45" s="326"/>
      <c r="K45" s="326">
        <v>5144.4070000000002</v>
      </c>
      <c r="L45" s="326"/>
      <c r="M45" s="342">
        <v>5203.9959319999998</v>
      </c>
      <c r="N45" s="341"/>
      <c r="O45" s="83"/>
      <c r="P45" s="84"/>
      <c r="Q45" s="84"/>
      <c r="R45" s="84"/>
      <c r="S45" s="84"/>
      <c r="T45" s="84"/>
      <c r="U45" s="84"/>
      <c r="V45" s="84"/>
      <c r="W45" s="84"/>
      <c r="X45" s="84"/>
      <c r="Y45" s="84"/>
      <c r="Z45" s="87"/>
      <c r="AA45" s="84"/>
      <c r="AB45" s="87"/>
      <c r="AC45" s="87"/>
    </row>
    <row r="46" spans="2:29" s="88" customFormat="1" ht="17.100000000000001" customHeight="1">
      <c r="B46" s="318"/>
      <c r="C46" s="319" t="s">
        <v>175</v>
      </c>
      <c r="D46" s="328"/>
      <c r="E46" s="328"/>
      <c r="F46" s="328"/>
      <c r="G46" s="328">
        <v>50.401480999999997</v>
      </c>
      <c r="H46" s="328">
        <v>0.131081</v>
      </c>
      <c r="I46" s="328"/>
      <c r="J46" s="328"/>
      <c r="K46" s="328">
        <v>4998.7299999999996</v>
      </c>
      <c r="L46" s="328"/>
      <c r="M46" s="342">
        <v>5049.2625619999999</v>
      </c>
      <c r="N46" s="341"/>
      <c r="O46" s="83"/>
      <c r="P46" s="84"/>
      <c r="Q46" s="84"/>
      <c r="R46" s="84"/>
      <c r="S46" s="84"/>
      <c r="T46" s="84"/>
      <c r="U46" s="84"/>
      <c r="V46" s="84"/>
      <c r="W46" s="84"/>
      <c r="X46" s="84"/>
      <c r="Y46" s="84"/>
      <c r="Z46" s="87"/>
      <c r="AA46" s="84"/>
      <c r="AB46" s="87"/>
      <c r="AC46" s="87"/>
    </row>
    <row r="47" spans="2:29" s="88" customFormat="1" ht="17.100000000000001" customHeight="1">
      <c r="B47" s="318"/>
      <c r="C47" s="319" t="s">
        <v>160</v>
      </c>
      <c r="D47" s="330"/>
      <c r="E47" s="330"/>
      <c r="F47" s="330"/>
      <c r="G47" s="330"/>
      <c r="H47" s="330"/>
      <c r="I47" s="330"/>
      <c r="J47" s="330"/>
      <c r="K47" s="557">
        <v>17389.91</v>
      </c>
      <c r="L47" s="330"/>
      <c r="M47" s="557">
        <v>18452</v>
      </c>
      <c r="N47" s="455"/>
      <c r="O47" s="456"/>
      <c r="P47" s="252"/>
      <c r="Q47" s="252"/>
      <c r="R47" s="252"/>
      <c r="S47" s="252"/>
      <c r="T47" s="252"/>
      <c r="U47" s="252"/>
      <c r="V47" s="252"/>
      <c r="W47" s="84"/>
      <c r="X47" s="252"/>
      <c r="Y47" s="84"/>
      <c r="Z47" s="87"/>
      <c r="AA47" s="252"/>
      <c r="AB47" s="87"/>
      <c r="AC47" s="87"/>
    </row>
    <row r="48" spans="2:29" s="36" customFormat="1" ht="24.95" customHeight="1">
      <c r="B48" s="444"/>
      <c r="C48" s="452" t="s">
        <v>68</v>
      </c>
      <c r="D48" s="320"/>
      <c r="E48" s="320"/>
      <c r="F48" s="320"/>
      <c r="G48" s="320"/>
      <c r="H48" s="320"/>
      <c r="I48" s="320"/>
      <c r="J48" s="320"/>
      <c r="K48" s="320"/>
      <c r="L48" s="320"/>
      <c r="M48" s="338"/>
      <c r="N48" s="339"/>
      <c r="O48" s="43"/>
      <c r="P48" s="73"/>
      <c r="Q48" s="70"/>
      <c r="R48" s="70"/>
      <c r="S48" s="70"/>
      <c r="T48" s="70"/>
      <c r="U48" s="70"/>
      <c r="V48" s="70"/>
      <c r="W48" s="70"/>
      <c r="X48" s="70"/>
      <c r="Y48" s="74"/>
      <c r="Z48" s="35"/>
      <c r="AA48" s="78"/>
      <c r="AB48" s="35"/>
      <c r="AC48" s="35"/>
    </row>
    <row r="49" spans="2:29" s="36" customFormat="1" ht="17.100000000000001" customHeight="1">
      <c r="B49" s="445"/>
      <c r="C49" s="198" t="s">
        <v>69</v>
      </c>
      <c r="D49" s="320"/>
      <c r="E49" s="320"/>
      <c r="F49" s="320"/>
      <c r="G49" s="320">
        <v>121.47452</v>
      </c>
      <c r="H49" s="320"/>
      <c r="I49" s="320"/>
      <c r="J49" s="320">
        <v>0.18543899999999999</v>
      </c>
      <c r="K49" s="320">
        <v>135.30185599999999</v>
      </c>
      <c r="L49" s="320">
        <v>0.495863</v>
      </c>
      <c r="M49" s="338">
        <v>257.45767799999999</v>
      </c>
      <c r="N49" s="339"/>
      <c r="O49" s="43"/>
      <c r="P49" s="73"/>
      <c r="Q49" s="73"/>
      <c r="R49" s="73"/>
      <c r="S49" s="73"/>
      <c r="T49" s="73"/>
      <c r="U49" s="73"/>
      <c r="V49" s="73"/>
      <c r="W49" s="73"/>
      <c r="X49" s="73"/>
      <c r="Y49" s="73"/>
      <c r="Z49" s="35"/>
      <c r="AA49" s="72"/>
      <c r="AB49" s="35"/>
      <c r="AC49" s="35"/>
    </row>
    <row r="50" spans="2:29" s="36" customFormat="1" ht="17.100000000000001" customHeight="1">
      <c r="B50" s="445"/>
      <c r="C50" s="198" t="s">
        <v>70</v>
      </c>
      <c r="D50" s="548">
        <v>1.3039989999999999</v>
      </c>
      <c r="E50" s="548">
        <v>5.2426300000000001</v>
      </c>
      <c r="F50" s="320">
        <v>4.1356479999999998</v>
      </c>
      <c r="G50" s="320">
        <v>1558.1070099999999</v>
      </c>
      <c r="H50" s="548">
        <v>44.849179999999997</v>
      </c>
      <c r="I50" s="320">
        <v>4.8327410000000004</v>
      </c>
      <c r="J50" s="320">
        <v>9.5775459999999999</v>
      </c>
      <c r="K50" s="320">
        <v>18192.701287</v>
      </c>
      <c r="L50" s="320">
        <v>4.432912</v>
      </c>
      <c r="M50" s="338">
        <v>19825.182953</v>
      </c>
      <c r="N50" s="339"/>
      <c r="O50" s="43"/>
      <c r="P50" s="73"/>
      <c r="Q50" s="70"/>
      <c r="R50" s="70"/>
      <c r="S50" s="70"/>
      <c r="T50" s="70"/>
      <c r="U50" s="70"/>
      <c r="V50" s="70"/>
      <c r="W50" s="70"/>
      <c r="X50" s="70"/>
      <c r="Y50" s="74"/>
      <c r="Z50" s="35"/>
      <c r="AA50" s="72"/>
      <c r="AB50" s="35"/>
      <c r="AC50" s="35"/>
    </row>
    <row r="51" spans="2:29" s="36" customFormat="1" ht="17.100000000000001" customHeight="1">
      <c r="B51" s="444"/>
      <c r="C51" s="198" t="s">
        <v>71</v>
      </c>
      <c r="D51" s="320"/>
      <c r="E51" s="320"/>
      <c r="F51" s="320"/>
      <c r="G51" s="320">
        <v>0.50367399999999996</v>
      </c>
      <c r="H51" s="320"/>
      <c r="I51" s="320"/>
      <c r="J51" s="320"/>
      <c r="K51" s="320">
        <v>6.3506840000000002</v>
      </c>
      <c r="L51" s="320"/>
      <c r="M51" s="338">
        <v>6.8543580000000004</v>
      </c>
      <c r="N51" s="339"/>
      <c r="O51" s="43"/>
      <c r="P51" s="73"/>
      <c r="Q51" s="70"/>
      <c r="R51" s="70"/>
      <c r="S51" s="70"/>
      <c r="T51" s="70"/>
      <c r="U51" s="70"/>
      <c r="V51" s="70"/>
      <c r="W51" s="70"/>
      <c r="X51" s="70"/>
      <c r="Y51" s="74"/>
      <c r="Z51" s="35"/>
      <c r="AA51" s="72"/>
      <c r="AB51" s="35"/>
      <c r="AC51" s="35"/>
    </row>
    <row r="52" spans="2:29" s="40" customFormat="1" ht="30" customHeight="1">
      <c r="B52" s="450"/>
      <c r="C52" s="202" t="s">
        <v>124</v>
      </c>
      <c r="D52" s="333"/>
      <c r="E52" s="333"/>
      <c r="F52" s="333"/>
      <c r="G52" s="333"/>
      <c r="H52" s="333"/>
      <c r="I52" s="333"/>
      <c r="J52" s="333"/>
      <c r="K52" s="333"/>
      <c r="L52" s="333"/>
      <c r="M52" s="334"/>
      <c r="N52" s="345"/>
      <c r="O52" s="49"/>
      <c r="P52" s="75"/>
      <c r="Q52" s="71"/>
      <c r="R52" s="71"/>
      <c r="S52" s="71"/>
      <c r="T52" s="71"/>
      <c r="U52" s="71"/>
      <c r="V52" s="71"/>
      <c r="W52" s="71"/>
      <c r="X52" s="71"/>
      <c r="Y52" s="76"/>
      <c r="Z52" s="39"/>
      <c r="AA52" s="79"/>
      <c r="AB52" s="39"/>
      <c r="AC52" s="39"/>
    </row>
    <row r="53" spans="2:29" s="36" customFormat="1" ht="17.100000000000001" customHeight="1">
      <c r="B53" s="444"/>
      <c r="C53" s="183" t="s">
        <v>10</v>
      </c>
      <c r="D53" s="320"/>
      <c r="E53" s="320"/>
      <c r="F53" s="320">
        <v>43.577494000000002</v>
      </c>
      <c r="G53" s="320">
        <v>22466.110732000001</v>
      </c>
      <c r="H53" s="320">
        <v>7.0129200000000003</v>
      </c>
      <c r="I53" s="320">
        <v>4.0569730000000002</v>
      </c>
      <c r="J53" s="320">
        <v>8.6172039999999992</v>
      </c>
      <c r="K53" s="320">
        <v>331936.497562</v>
      </c>
      <c r="L53" s="320">
        <v>212.86950200000001</v>
      </c>
      <c r="M53" s="338">
        <v>354678.74238700001</v>
      </c>
      <c r="N53" s="339"/>
      <c r="O53" s="43"/>
      <c r="P53" s="73"/>
      <c r="Q53" s="73"/>
      <c r="R53" s="73"/>
      <c r="S53" s="73"/>
      <c r="T53" s="73"/>
      <c r="U53" s="73"/>
      <c r="V53" s="73"/>
      <c r="W53" s="73"/>
      <c r="X53" s="73"/>
      <c r="Y53" s="73"/>
      <c r="Z53" s="35"/>
      <c r="AA53" s="73"/>
      <c r="AB53" s="35"/>
      <c r="AC53" s="35"/>
    </row>
    <row r="54" spans="2:29" s="36" customFormat="1" ht="17.100000000000001" customHeight="1">
      <c r="B54" s="445"/>
      <c r="C54" s="198" t="s">
        <v>60</v>
      </c>
      <c r="D54" s="320"/>
      <c r="E54" s="320"/>
      <c r="F54" s="320"/>
      <c r="G54" s="320">
        <v>21131.382913000001</v>
      </c>
      <c r="H54" s="320">
        <v>2.5155500000000002</v>
      </c>
      <c r="I54" s="320"/>
      <c r="J54" s="320"/>
      <c r="K54" s="320">
        <v>291940.66215300001</v>
      </c>
      <c r="L54" s="320">
        <v>212.49151599999999</v>
      </c>
      <c r="M54" s="338">
        <v>313287.05213200004</v>
      </c>
      <c r="N54" s="339"/>
      <c r="O54" s="43"/>
      <c r="P54" s="73"/>
      <c r="Q54" s="70"/>
      <c r="R54" s="70"/>
      <c r="S54" s="70"/>
      <c r="T54" s="70"/>
      <c r="U54" s="70"/>
      <c r="V54" s="70"/>
      <c r="W54" s="70"/>
      <c r="X54" s="70"/>
      <c r="Y54" s="74"/>
      <c r="Z54" s="35"/>
      <c r="AA54" s="73"/>
      <c r="AB54" s="35"/>
      <c r="AC54" s="35"/>
    </row>
    <row r="55" spans="2:29" s="36" customFormat="1" ht="17.100000000000001" customHeight="1">
      <c r="B55" s="445"/>
      <c r="C55" s="198" t="s">
        <v>61</v>
      </c>
      <c r="D55" s="320"/>
      <c r="E55" s="320"/>
      <c r="F55" s="320">
        <v>43.577494000000002</v>
      </c>
      <c r="G55" s="320">
        <v>1334.727819</v>
      </c>
      <c r="H55" s="320">
        <v>4.4973700000000001</v>
      </c>
      <c r="I55" s="320">
        <v>4.0569730000000002</v>
      </c>
      <c r="J55" s="320">
        <v>8.6172039999999992</v>
      </c>
      <c r="K55" s="320">
        <v>39995.835408999999</v>
      </c>
      <c r="L55" s="320">
        <v>0.37798599999999999</v>
      </c>
      <c r="M55" s="338">
        <v>41391.690255000001</v>
      </c>
      <c r="N55" s="339"/>
      <c r="O55" s="43"/>
      <c r="P55" s="73"/>
      <c r="Q55" s="70"/>
      <c r="R55" s="70"/>
      <c r="S55" s="70"/>
      <c r="T55" s="70"/>
      <c r="U55" s="70"/>
      <c r="V55" s="70"/>
      <c r="W55" s="70"/>
      <c r="X55" s="70"/>
      <c r="Y55" s="74"/>
      <c r="Z55" s="35"/>
      <c r="AA55" s="73"/>
      <c r="AB55" s="35"/>
      <c r="AC55" s="35"/>
    </row>
    <row r="56" spans="2:29" s="36" customFormat="1" ht="30" customHeight="1">
      <c r="B56" s="444"/>
      <c r="C56" s="183" t="s">
        <v>11</v>
      </c>
      <c r="D56" s="320"/>
      <c r="E56" s="320"/>
      <c r="F56" s="320"/>
      <c r="G56" s="320">
        <v>16214.720409</v>
      </c>
      <c r="H56" s="320">
        <v>2468.2309850000001</v>
      </c>
      <c r="I56" s="320"/>
      <c r="J56" s="320"/>
      <c r="K56" s="320">
        <v>190645.00535299999</v>
      </c>
      <c r="L56" s="320">
        <v>420.833597</v>
      </c>
      <c r="M56" s="338">
        <v>209748.79034399998</v>
      </c>
      <c r="N56" s="339"/>
      <c r="O56" s="43"/>
      <c r="P56" s="73"/>
      <c r="Q56" s="73"/>
      <c r="R56" s="73"/>
      <c r="S56" s="73"/>
      <c r="T56" s="73"/>
      <c r="U56" s="73"/>
      <c r="V56" s="73"/>
      <c r="W56" s="73"/>
      <c r="X56" s="73"/>
      <c r="Y56" s="73"/>
      <c r="Z56" s="35"/>
      <c r="AA56" s="73"/>
      <c r="AB56" s="35"/>
      <c r="AC56" s="35"/>
    </row>
    <row r="57" spans="2:29" s="36" customFormat="1" ht="17.100000000000001" customHeight="1">
      <c r="B57" s="444"/>
      <c r="C57" s="198" t="s">
        <v>60</v>
      </c>
      <c r="D57" s="320"/>
      <c r="E57" s="320"/>
      <c r="F57" s="320"/>
      <c r="G57" s="320">
        <v>14467.287125999999</v>
      </c>
      <c r="H57" s="320">
        <v>4.5314579999999998</v>
      </c>
      <c r="I57" s="320"/>
      <c r="J57" s="320"/>
      <c r="K57" s="320">
        <v>141585.42765999999</v>
      </c>
      <c r="L57" s="320">
        <v>420.833597</v>
      </c>
      <c r="M57" s="338">
        <v>156478.07984099997</v>
      </c>
      <c r="N57" s="339"/>
      <c r="O57" s="43"/>
      <c r="P57" s="73"/>
      <c r="Q57" s="70"/>
      <c r="R57" s="70"/>
      <c r="S57" s="70"/>
      <c r="T57" s="70"/>
      <c r="U57" s="70"/>
      <c r="V57" s="70"/>
      <c r="W57" s="70"/>
      <c r="X57" s="70"/>
      <c r="Y57" s="74"/>
      <c r="Z57" s="35"/>
      <c r="AA57" s="73"/>
      <c r="AB57" s="35"/>
      <c r="AC57" s="35"/>
    </row>
    <row r="58" spans="2:29" s="36" customFormat="1" ht="17.100000000000001" customHeight="1">
      <c r="B58" s="444"/>
      <c r="C58" s="198" t="s">
        <v>61</v>
      </c>
      <c r="D58" s="320"/>
      <c r="E58" s="320"/>
      <c r="F58" s="320"/>
      <c r="G58" s="320">
        <v>1747.4332830000001</v>
      </c>
      <c r="H58" s="320">
        <v>2463.6995280000001</v>
      </c>
      <c r="I58" s="320"/>
      <c r="J58" s="320"/>
      <c r="K58" s="320">
        <v>49059.577692999999</v>
      </c>
      <c r="L58" s="320"/>
      <c r="M58" s="338">
        <v>53270.710504000002</v>
      </c>
      <c r="N58" s="339"/>
      <c r="O58" s="43"/>
      <c r="P58" s="73"/>
      <c r="Q58" s="70"/>
      <c r="R58" s="70"/>
      <c r="S58" s="70"/>
      <c r="T58" s="70"/>
      <c r="U58" s="70"/>
      <c r="V58" s="70"/>
      <c r="W58" s="70"/>
      <c r="X58" s="70"/>
      <c r="Y58" s="74"/>
      <c r="Z58" s="35"/>
      <c r="AA58" s="73"/>
      <c r="AB58" s="35"/>
      <c r="AC58" s="35"/>
    </row>
    <row r="59" spans="2:29" s="40" customFormat="1" ht="30" customHeight="1">
      <c r="B59" s="446"/>
      <c r="C59" s="447" t="s">
        <v>105</v>
      </c>
      <c r="D59" s="324"/>
      <c r="E59" s="324"/>
      <c r="F59" s="320"/>
      <c r="G59" s="320">
        <v>16035.75553</v>
      </c>
      <c r="H59" s="320">
        <v>4.5314579999999998</v>
      </c>
      <c r="I59" s="320"/>
      <c r="J59" s="320"/>
      <c r="K59" s="320">
        <v>154397.99030599999</v>
      </c>
      <c r="L59" s="320">
        <v>407.92542400000002</v>
      </c>
      <c r="M59" s="338">
        <v>170846.20271799999</v>
      </c>
      <c r="N59" s="340"/>
      <c r="O59" s="95"/>
      <c r="P59" s="75"/>
      <c r="Q59" s="75"/>
      <c r="R59" s="75"/>
      <c r="S59" s="75"/>
      <c r="T59" s="75"/>
      <c r="U59" s="75"/>
      <c r="V59" s="75"/>
      <c r="W59" s="75"/>
      <c r="X59" s="75"/>
      <c r="Y59" s="75"/>
      <c r="Z59" s="39"/>
      <c r="AA59" s="75"/>
      <c r="AB59" s="39"/>
      <c r="AC59" s="39"/>
    </row>
    <row r="60" spans="2:29" s="36" customFormat="1" ht="17.100000000000001" customHeight="1">
      <c r="B60" s="445"/>
      <c r="C60" s="198" t="s">
        <v>75</v>
      </c>
      <c r="D60" s="320"/>
      <c r="E60" s="320"/>
      <c r="F60" s="320"/>
      <c r="G60" s="320">
        <v>178.964879</v>
      </c>
      <c r="H60" s="320">
        <v>2463.6995280000001</v>
      </c>
      <c r="I60" s="320"/>
      <c r="J60" s="320"/>
      <c r="K60" s="320">
        <v>36247.015048000001</v>
      </c>
      <c r="L60" s="320">
        <v>12.908173</v>
      </c>
      <c r="M60" s="338">
        <v>38902.587628000008</v>
      </c>
      <c r="N60" s="339"/>
      <c r="O60" s="43"/>
      <c r="P60" s="73"/>
      <c r="Q60" s="70"/>
      <c r="R60" s="70"/>
      <c r="S60" s="70"/>
      <c r="T60" s="70"/>
      <c r="U60" s="70"/>
      <c r="V60" s="70"/>
      <c r="W60" s="70"/>
      <c r="X60" s="70"/>
      <c r="Y60" s="74"/>
      <c r="Z60" s="35"/>
      <c r="AA60" s="73"/>
      <c r="AB60" s="35"/>
      <c r="AC60" s="35"/>
    </row>
    <row r="61" spans="2:29" s="36" customFormat="1" ht="17.100000000000001" customHeight="1">
      <c r="B61" s="445"/>
      <c r="C61" s="198" t="s">
        <v>190</v>
      </c>
      <c r="D61" s="320"/>
      <c r="E61" s="320"/>
      <c r="F61" s="320"/>
      <c r="G61" s="320"/>
      <c r="H61" s="320"/>
      <c r="I61" s="320"/>
      <c r="J61" s="320"/>
      <c r="K61" s="320"/>
      <c r="L61" s="320"/>
      <c r="M61" s="338">
        <v>0</v>
      </c>
      <c r="N61" s="339"/>
      <c r="O61" s="43"/>
      <c r="P61" s="73"/>
      <c r="Q61" s="70"/>
      <c r="R61" s="70"/>
      <c r="S61" s="70"/>
      <c r="T61" s="70"/>
      <c r="U61" s="70"/>
      <c r="V61" s="70"/>
      <c r="W61" s="70"/>
      <c r="X61" s="70"/>
      <c r="Y61" s="74"/>
      <c r="Z61" s="35"/>
      <c r="AA61" s="73"/>
      <c r="AB61" s="35"/>
      <c r="AC61" s="35"/>
    </row>
    <row r="62" spans="2:29" s="36" customFormat="1" ht="17.100000000000001" customHeight="1">
      <c r="B62" s="445"/>
      <c r="C62" s="198" t="s">
        <v>106</v>
      </c>
      <c r="D62" s="320"/>
      <c r="E62" s="320"/>
      <c r="F62" s="320"/>
      <c r="G62" s="320"/>
      <c r="H62" s="320"/>
      <c r="I62" s="320"/>
      <c r="J62" s="320"/>
      <c r="K62" s="320"/>
      <c r="L62" s="320"/>
      <c r="M62" s="338">
        <v>0</v>
      </c>
      <c r="N62" s="339"/>
      <c r="O62" s="43"/>
      <c r="P62" s="73"/>
      <c r="Q62" s="70"/>
      <c r="R62" s="70"/>
      <c r="S62" s="70"/>
      <c r="T62" s="70"/>
      <c r="U62" s="70"/>
      <c r="V62" s="70"/>
      <c r="W62" s="70"/>
      <c r="X62" s="70"/>
      <c r="Y62" s="74"/>
      <c r="Z62" s="35"/>
      <c r="AA62" s="73"/>
      <c r="AB62" s="35"/>
      <c r="AC62" s="35"/>
    </row>
    <row r="63" spans="2:29" s="36" customFormat="1" ht="17.100000000000001" customHeight="1">
      <c r="B63" s="445"/>
      <c r="C63" s="451" t="s">
        <v>53</v>
      </c>
      <c r="D63" s="320"/>
      <c r="E63" s="320"/>
      <c r="F63" s="320"/>
      <c r="G63" s="320"/>
      <c r="H63" s="320"/>
      <c r="I63" s="320"/>
      <c r="J63" s="320"/>
      <c r="K63" s="320"/>
      <c r="L63" s="320"/>
      <c r="M63" s="338">
        <v>0</v>
      </c>
      <c r="N63" s="339"/>
      <c r="O63" s="43"/>
      <c r="P63" s="73"/>
      <c r="Q63" s="70"/>
      <c r="R63" s="70"/>
      <c r="S63" s="70"/>
      <c r="T63" s="70"/>
      <c r="U63" s="70"/>
      <c r="V63" s="70"/>
      <c r="W63" s="70"/>
      <c r="X63" s="70"/>
      <c r="Y63" s="74"/>
      <c r="Z63" s="35"/>
      <c r="AA63" s="73"/>
      <c r="AB63" s="35"/>
      <c r="AC63" s="35"/>
    </row>
    <row r="64" spans="2:29" s="40" customFormat="1" ht="17.100000000000001" customHeight="1">
      <c r="B64" s="446"/>
      <c r="C64" s="448" t="s">
        <v>162</v>
      </c>
      <c r="D64" s="324"/>
      <c r="E64" s="324"/>
      <c r="F64" s="320"/>
      <c r="G64" s="320"/>
      <c r="H64" s="320"/>
      <c r="I64" s="320"/>
      <c r="J64" s="320"/>
      <c r="K64" s="320"/>
      <c r="L64" s="320"/>
      <c r="M64" s="323">
        <v>0</v>
      </c>
      <c r="N64" s="340"/>
      <c r="O64" s="95"/>
      <c r="P64" s="75"/>
      <c r="Q64" s="71"/>
      <c r="R64" s="71"/>
      <c r="S64" s="71"/>
      <c r="T64" s="71"/>
      <c r="U64" s="71"/>
      <c r="V64" s="71"/>
      <c r="W64" s="71"/>
      <c r="X64" s="71"/>
      <c r="Y64" s="76"/>
      <c r="Z64" s="39"/>
      <c r="AA64" s="75"/>
      <c r="AB64" s="39"/>
      <c r="AC64" s="39"/>
    </row>
    <row r="65" spans="2:29" s="40" customFormat="1" ht="24.95" customHeight="1">
      <c r="B65" s="446"/>
      <c r="C65" s="195" t="s">
        <v>12</v>
      </c>
      <c r="D65" s="324"/>
      <c r="E65" s="324"/>
      <c r="F65" s="320"/>
      <c r="G65" s="320">
        <v>5483.2544189999999</v>
      </c>
      <c r="H65" s="320"/>
      <c r="I65" s="320"/>
      <c r="J65" s="320"/>
      <c r="K65" s="320">
        <v>13980.244747999999</v>
      </c>
      <c r="L65" s="320"/>
      <c r="M65" s="323">
        <v>19463.499166999998</v>
      </c>
      <c r="N65" s="340"/>
      <c r="O65" s="95"/>
      <c r="P65" s="75"/>
      <c r="Q65" s="75"/>
      <c r="R65" s="75"/>
      <c r="S65" s="75"/>
      <c r="T65" s="75"/>
      <c r="U65" s="75"/>
      <c r="V65" s="75"/>
      <c r="W65" s="75"/>
      <c r="X65" s="75"/>
      <c r="Y65" s="75"/>
      <c r="Z65" s="39"/>
      <c r="AA65" s="75"/>
      <c r="AB65" s="39"/>
      <c r="AC65" s="39"/>
    </row>
    <row r="66" spans="2:29" s="88" customFormat="1" ht="17.100000000000001" customHeight="1">
      <c r="B66" s="316"/>
      <c r="C66" s="198" t="s">
        <v>60</v>
      </c>
      <c r="D66" s="326"/>
      <c r="E66" s="326"/>
      <c r="F66" s="320"/>
      <c r="G66" s="320">
        <v>3463.0870140000002</v>
      </c>
      <c r="H66" s="320"/>
      <c r="I66" s="320"/>
      <c r="J66" s="320"/>
      <c r="K66" s="320">
        <v>812.690786</v>
      </c>
      <c r="L66" s="320"/>
      <c r="M66" s="338">
        <v>4275.7777999999998</v>
      </c>
      <c r="N66" s="341"/>
      <c r="O66" s="83"/>
      <c r="P66" s="84"/>
      <c r="Q66" s="85"/>
      <c r="R66" s="85"/>
      <c r="S66" s="85"/>
      <c r="T66" s="85"/>
      <c r="U66" s="85"/>
      <c r="V66" s="85"/>
      <c r="W66" s="85"/>
      <c r="X66" s="85"/>
      <c r="Y66" s="86"/>
      <c r="Z66" s="87"/>
      <c r="AA66" s="73"/>
      <c r="AB66" s="87"/>
      <c r="AC66" s="87"/>
    </row>
    <row r="67" spans="2:29" s="36" customFormat="1" ht="17.100000000000001" customHeight="1">
      <c r="B67" s="445"/>
      <c r="C67" s="198" t="s">
        <v>61</v>
      </c>
      <c r="D67" s="320"/>
      <c r="E67" s="320"/>
      <c r="F67" s="320"/>
      <c r="G67" s="320">
        <v>2020.167404</v>
      </c>
      <c r="H67" s="320"/>
      <c r="I67" s="320"/>
      <c r="J67" s="320"/>
      <c r="K67" s="320">
        <v>13167.553962</v>
      </c>
      <c r="L67" s="320"/>
      <c r="M67" s="338">
        <v>15187.721366</v>
      </c>
      <c r="N67" s="339"/>
      <c r="O67" s="43"/>
      <c r="P67" s="73"/>
      <c r="Q67" s="70"/>
      <c r="R67" s="70"/>
      <c r="S67" s="70"/>
      <c r="T67" s="70"/>
      <c r="U67" s="70"/>
      <c r="V67" s="70"/>
      <c r="W67" s="70"/>
      <c r="X67" s="70"/>
      <c r="Y67" s="74"/>
      <c r="Z67" s="35"/>
      <c r="AA67" s="73"/>
      <c r="AB67" s="35"/>
      <c r="AC67" s="35"/>
    </row>
    <row r="68" spans="2:29" s="40" customFormat="1" ht="30" customHeight="1">
      <c r="B68" s="449"/>
      <c r="C68" s="195" t="s">
        <v>56</v>
      </c>
      <c r="D68" s="325">
        <v>0</v>
      </c>
      <c r="E68" s="325">
        <v>0</v>
      </c>
      <c r="F68" s="325">
        <v>43.577494000000002</v>
      </c>
      <c r="G68" s="325">
        <v>44164.08556</v>
      </c>
      <c r="H68" s="325">
        <v>2475.2439050000003</v>
      </c>
      <c r="I68" s="325">
        <v>4.0569730000000002</v>
      </c>
      <c r="J68" s="325">
        <v>8.6172039999999992</v>
      </c>
      <c r="K68" s="325">
        <v>536561.74766300002</v>
      </c>
      <c r="L68" s="325">
        <v>633.70309900000007</v>
      </c>
      <c r="M68" s="323">
        <v>583891.03189800004</v>
      </c>
      <c r="N68" s="340"/>
      <c r="O68" s="95"/>
      <c r="P68" s="75"/>
      <c r="Q68" s="75"/>
      <c r="R68" s="75"/>
      <c r="S68" s="75"/>
      <c r="T68" s="75"/>
      <c r="U68" s="75"/>
      <c r="V68" s="75"/>
      <c r="W68" s="75"/>
      <c r="X68" s="75"/>
      <c r="Y68" s="75"/>
      <c r="Z68" s="39"/>
      <c r="AA68" s="75"/>
      <c r="AB68" s="39"/>
      <c r="AC68" s="39"/>
    </row>
    <row r="69" spans="2:29" s="88" customFormat="1" ht="17.100000000000001" customHeight="1">
      <c r="B69" s="316"/>
      <c r="C69" s="317" t="s">
        <v>174</v>
      </c>
      <c r="D69" s="326"/>
      <c r="E69" s="326"/>
      <c r="F69" s="326"/>
      <c r="G69" s="326"/>
      <c r="H69" s="326"/>
      <c r="I69" s="326"/>
      <c r="J69" s="326"/>
      <c r="K69" s="326">
        <v>23.177351999999999</v>
      </c>
      <c r="L69" s="326"/>
      <c r="M69" s="342">
        <v>23.177351999999999</v>
      </c>
      <c r="N69" s="341"/>
      <c r="O69" s="83"/>
      <c r="P69" s="84"/>
      <c r="Q69" s="84"/>
      <c r="R69" s="84"/>
      <c r="S69" s="84"/>
      <c r="T69" s="84"/>
      <c r="U69" s="84"/>
      <c r="V69" s="84"/>
      <c r="W69" s="84"/>
      <c r="X69" s="84"/>
      <c r="Y69" s="84"/>
      <c r="Z69" s="87"/>
      <c r="AA69" s="84"/>
      <c r="AB69" s="87"/>
      <c r="AC69" s="87"/>
    </row>
    <row r="70" spans="2:29" s="88" customFormat="1" ht="17.100000000000001" customHeight="1">
      <c r="B70" s="318"/>
      <c r="C70" s="319" t="s">
        <v>175</v>
      </c>
      <c r="D70" s="328"/>
      <c r="E70" s="328"/>
      <c r="F70" s="328"/>
      <c r="G70" s="328"/>
      <c r="H70" s="328"/>
      <c r="I70" s="328"/>
      <c r="J70" s="328"/>
      <c r="K70" s="328">
        <v>40</v>
      </c>
      <c r="L70" s="328"/>
      <c r="M70" s="342">
        <v>40</v>
      </c>
      <c r="N70" s="341"/>
      <c r="O70" s="83"/>
      <c r="P70" s="84"/>
      <c r="Q70" s="84"/>
      <c r="R70" s="84"/>
      <c r="S70" s="84"/>
      <c r="T70" s="84"/>
      <c r="U70" s="84"/>
      <c r="V70" s="84"/>
      <c r="W70" s="84"/>
      <c r="X70" s="84"/>
      <c r="Y70" s="84"/>
      <c r="Z70" s="87"/>
      <c r="AA70" s="84"/>
      <c r="AB70" s="87"/>
      <c r="AC70" s="87"/>
    </row>
    <row r="71" spans="2:29" s="36" customFormat="1" ht="24.95" customHeight="1">
      <c r="B71" s="444"/>
      <c r="C71" s="452" t="s">
        <v>67</v>
      </c>
      <c r="D71" s="320"/>
      <c r="E71" s="320"/>
      <c r="F71" s="320"/>
      <c r="G71" s="320"/>
      <c r="H71" s="320"/>
      <c r="I71" s="320"/>
      <c r="J71" s="320"/>
      <c r="K71" s="320"/>
      <c r="L71" s="320"/>
      <c r="M71" s="338"/>
      <c r="N71" s="339"/>
      <c r="O71" s="43"/>
      <c r="P71" s="73"/>
      <c r="Q71" s="70"/>
      <c r="R71" s="70"/>
      <c r="S71" s="70"/>
      <c r="T71" s="70"/>
      <c r="U71" s="70"/>
      <c r="V71" s="70"/>
      <c r="W71" s="70"/>
      <c r="X71" s="70"/>
      <c r="Y71" s="74"/>
      <c r="Z71" s="35"/>
      <c r="AA71" s="78"/>
      <c r="AB71" s="35"/>
      <c r="AC71" s="35"/>
    </row>
    <row r="72" spans="2:29" s="36" customFormat="1" ht="17.100000000000001" customHeight="1">
      <c r="B72" s="445"/>
      <c r="C72" s="198" t="s">
        <v>69</v>
      </c>
      <c r="D72" s="320"/>
      <c r="E72" s="320"/>
      <c r="F72" s="320">
        <v>21.788747000000001</v>
      </c>
      <c r="G72" s="320">
        <v>43880.359941000002</v>
      </c>
      <c r="H72" s="320">
        <v>2475.0561290000001</v>
      </c>
      <c r="I72" s="320">
        <v>2.0286219999999999</v>
      </c>
      <c r="J72" s="320">
        <v>4.4013220000000004</v>
      </c>
      <c r="K72" s="320">
        <v>526025.51681099995</v>
      </c>
      <c r="L72" s="320">
        <v>627.04330900000002</v>
      </c>
      <c r="M72" s="338">
        <v>573036.19488099997</v>
      </c>
      <c r="N72" s="339"/>
      <c r="O72" s="43"/>
      <c r="P72" s="73"/>
      <c r="Q72" s="73"/>
      <c r="R72" s="73"/>
      <c r="S72" s="73"/>
      <c r="T72" s="73"/>
      <c r="U72" s="73"/>
      <c r="V72" s="73"/>
      <c r="W72" s="73"/>
      <c r="X72" s="73"/>
      <c r="Y72" s="73"/>
      <c r="Z72" s="35"/>
      <c r="AA72" s="72"/>
      <c r="AB72" s="35"/>
      <c r="AC72" s="35"/>
    </row>
    <row r="73" spans="2:29" s="36" customFormat="1" ht="16.5" customHeight="1">
      <c r="B73" s="445"/>
      <c r="C73" s="198" t="s">
        <v>70</v>
      </c>
      <c r="D73" s="320"/>
      <c r="E73" s="320"/>
      <c r="F73" s="320">
        <v>21.788747000000001</v>
      </c>
      <c r="G73" s="320">
        <v>283.72561899999999</v>
      </c>
      <c r="H73" s="320">
        <v>0.187777</v>
      </c>
      <c r="I73" s="320">
        <v>2.0283509999999998</v>
      </c>
      <c r="J73" s="320">
        <v>4.2158819999999997</v>
      </c>
      <c r="K73" s="320">
        <v>10536.230852000001</v>
      </c>
      <c r="L73" s="320">
        <v>6.6597900000000001</v>
      </c>
      <c r="M73" s="338">
        <v>10854.837018</v>
      </c>
      <c r="N73" s="339"/>
      <c r="O73" s="43"/>
      <c r="P73" s="73"/>
      <c r="Q73" s="70"/>
      <c r="R73" s="70"/>
      <c r="S73" s="70"/>
      <c r="T73" s="70"/>
      <c r="U73" s="70"/>
      <c r="V73" s="70"/>
      <c r="W73" s="70"/>
      <c r="X73" s="70"/>
      <c r="Y73" s="74"/>
      <c r="Z73" s="35"/>
      <c r="AA73" s="72"/>
      <c r="AB73" s="35"/>
      <c r="AC73" s="35"/>
    </row>
    <row r="74" spans="2:29" s="36" customFormat="1" ht="17.100000000000001" customHeight="1">
      <c r="B74" s="444"/>
      <c r="C74" s="198" t="s">
        <v>71</v>
      </c>
      <c r="D74" s="320"/>
      <c r="E74" s="320"/>
      <c r="F74" s="320"/>
      <c r="G74" s="320"/>
      <c r="H74" s="320"/>
      <c r="I74" s="320"/>
      <c r="J74" s="320"/>
      <c r="K74" s="320"/>
      <c r="L74" s="320"/>
      <c r="M74" s="338">
        <v>0</v>
      </c>
      <c r="N74" s="339"/>
      <c r="O74" s="43"/>
      <c r="P74" s="73"/>
      <c r="Q74" s="70"/>
      <c r="R74" s="70"/>
      <c r="S74" s="70"/>
      <c r="T74" s="70"/>
      <c r="U74" s="70"/>
      <c r="V74" s="70"/>
      <c r="W74" s="70"/>
      <c r="X74" s="70"/>
      <c r="Y74" s="74"/>
      <c r="Z74" s="35"/>
      <c r="AA74" s="72"/>
      <c r="AB74" s="35"/>
      <c r="AC74" s="35"/>
    </row>
    <row r="75" spans="2:29" s="40" customFormat="1" ht="30" customHeight="1">
      <c r="B75" s="450"/>
      <c r="C75" s="202" t="s">
        <v>125</v>
      </c>
      <c r="D75" s="333"/>
      <c r="E75" s="333"/>
      <c r="F75" s="333"/>
      <c r="G75" s="333"/>
      <c r="H75" s="333"/>
      <c r="I75" s="333"/>
      <c r="J75" s="333"/>
      <c r="K75" s="333"/>
      <c r="L75" s="333"/>
      <c r="M75" s="334"/>
      <c r="N75" s="345"/>
      <c r="O75" s="49"/>
      <c r="P75" s="75"/>
      <c r="Q75" s="71"/>
      <c r="R75" s="71"/>
      <c r="S75" s="71"/>
      <c r="T75" s="71"/>
      <c r="U75" s="71"/>
      <c r="V75" s="71"/>
      <c r="W75" s="71"/>
      <c r="X75" s="71"/>
      <c r="Y75" s="76"/>
      <c r="Z75" s="39"/>
      <c r="AA75" s="79"/>
      <c r="AB75" s="39"/>
      <c r="AC75" s="39"/>
    </row>
    <row r="76" spans="2:29" s="36" customFormat="1" ht="17.100000000000001" customHeight="1">
      <c r="B76" s="444"/>
      <c r="C76" s="183" t="s">
        <v>10</v>
      </c>
      <c r="D76" s="320"/>
      <c r="E76" s="320"/>
      <c r="F76" s="320"/>
      <c r="G76" s="320"/>
      <c r="H76" s="320"/>
      <c r="I76" s="320"/>
      <c r="J76" s="320"/>
      <c r="K76" s="320">
        <v>580</v>
      </c>
      <c r="L76" s="320"/>
      <c r="M76" s="338">
        <v>580</v>
      </c>
      <c r="N76" s="339"/>
      <c r="O76" s="43"/>
      <c r="P76" s="73"/>
      <c r="Q76" s="73"/>
      <c r="R76" s="73"/>
      <c r="S76" s="73"/>
      <c r="T76" s="73"/>
      <c r="U76" s="73"/>
      <c r="V76" s="73"/>
      <c r="W76" s="73"/>
      <c r="X76" s="73"/>
      <c r="Y76" s="73"/>
      <c r="Z76" s="35"/>
      <c r="AA76" s="73"/>
      <c r="AB76" s="35"/>
      <c r="AC76" s="35"/>
    </row>
    <row r="77" spans="2:29" s="36" customFormat="1" ht="17.100000000000001" customHeight="1">
      <c r="B77" s="445"/>
      <c r="C77" s="198" t="s">
        <v>60</v>
      </c>
      <c r="D77" s="320"/>
      <c r="E77" s="320"/>
      <c r="F77" s="320"/>
      <c r="G77" s="320"/>
      <c r="H77" s="320"/>
      <c r="I77" s="320"/>
      <c r="J77" s="320"/>
      <c r="K77" s="320"/>
      <c r="L77" s="320"/>
      <c r="M77" s="338">
        <v>0</v>
      </c>
      <c r="N77" s="339"/>
      <c r="O77" s="43"/>
      <c r="P77" s="73"/>
      <c r="Q77" s="70"/>
      <c r="R77" s="70"/>
      <c r="S77" s="70"/>
      <c r="T77" s="70"/>
      <c r="U77" s="70"/>
      <c r="V77" s="70"/>
      <c r="W77" s="70"/>
      <c r="X77" s="70"/>
      <c r="Y77" s="74"/>
      <c r="Z77" s="35"/>
      <c r="AA77" s="73"/>
      <c r="AB77" s="35"/>
      <c r="AC77" s="35"/>
    </row>
    <row r="78" spans="2:29" s="36" customFormat="1" ht="17.100000000000001" customHeight="1">
      <c r="B78" s="445"/>
      <c r="C78" s="198" t="s">
        <v>61</v>
      </c>
      <c r="D78" s="320"/>
      <c r="E78" s="320"/>
      <c r="F78" s="320"/>
      <c r="G78" s="320"/>
      <c r="H78" s="320"/>
      <c r="I78" s="320"/>
      <c r="J78" s="320"/>
      <c r="K78" s="320">
        <v>580</v>
      </c>
      <c r="L78" s="320"/>
      <c r="M78" s="338">
        <v>580</v>
      </c>
      <c r="N78" s="339"/>
      <c r="O78" s="43"/>
      <c r="P78" s="73"/>
      <c r="Q78" s="70"/>
      <c r="R78" s="70"/>
      <c r="S78" s="70"/>
      <c r="T78" s="70"/>
      <c r="U78" s="70"/>
      <c r="V78" s="70"/>
      <c r="W78" s="70"/>
      <c r="X78" s="70"/>
      <c r="Y78" s="74"/>
      <c r="Z78" s="35"/>
      <c r="AA78" s="73"/>
      <c r="AB78" s="35"/>
      <c r="AC78" s="35"/>
    </row>
    <row r="79" spans="2:29" s="36" customFormat="1" ht="30" customHeight="1">
      <c r="B79" s="444"/>
      <c r="C79" s="183" t="s">
        <v>11</v>
      </c>
      <c r="D79" s="320"/>
      <c r="E79" s="320"/>
      <c r="F79" s="320"/>
      <c r="G79" s="320"/>
      <c r="H79" s="320"/>
      <c r="I79" s="320"/>
      <c r="J79" s="320"/>
      <c r="K79" s="320">
        <v>354</v>
      </c>
      <c r="L79" s="320"/>
      <c r="M79" s="338">
        <v>354</v>
      </c>
      <c r="N79" s="339"/>
      <c r="O79" s="43"/>
      <c r="P79" s="73"/>
      <c r="Q79" s="73"/>
      <c r="R79" s="73"/>
      <c r="S79" s="73"/>
      <c r="T79" s="73"/>
      <c r="U79" s="73"/>
      <c r="V79" s="73"/>
      <c r="W79" s="73"/>
      <c r="X79" s="73"/>
      <c r="Y79" s="73"/>
      <c r="Z79" s="35"/>
      <c r="AA79" s="73"/>
      <c r="AB79" s="35"/>
      <c r="AC79" s="35"/>
    </row>
    <row r="80" spans="2:29" s="36" customFormat="1" ht="17.100000000000001" customHeight="1">
      <c r="B80" s="444"/>
      <c r="C80" s="198" t="s">
        <v>60</v>
      </c>
      <c r="D80" s="320"/>
      <c r="E80" s="320"/>
      <c r="F80" s="320"/>
      <c r="G80" s="320"/>
      <c r="H80" s="320"/>
      <c r="I80" s="320"/>
      <c r="J80" s="320"/>
      <c r="K80" s="320">
        <v>77</v>
      </c>
      <c r="L80" s="320"/>
      <c r="M80" s="338">
        <v>77</v>
      </c>
      <c r="N80" s="339"/>
      <c r="O80" s="43"/>
      <c r="P80" s="73"/>
      <c r="Q80" s="70"/>
      <c r="R80" s="70"/>
      <c r="S80" s="70"/>
      <c r="T80" s="70"/>
      <c r="U80" s="70"/>
      <c r="V80" s="70"/>
      <c r="W80" s="70"/>
      <c r="X80" s="70"/>
      <c r="Y80" s="74"/>
      <c r="Z80" s="35"/>
      <c r="AA80" s="73"/>
      <c r="AB80" s="35"/>
      <c r="AC80" s="35"/>
    </row>
    <row r="81" spans="2:29" s="36" customFormat="1" ht="17.100000000000001" customHeight="1">
      <c r="B81" s="444"/>
      <c r="C81" s="198" t="s">
        <v>61</v>
      </c>
      <c r="D81" s="320"/>
      <c r="E81" s="320"/>
      <c r="F81" s="320"/>
      <c r="G81" s="320"/>
      <c r="H81" s="320"/>
      <c r="I81" s="320"/>
      <c r="J81" s="320"/>
      <c r="K81" s="320">
        <v>277</v>
      </c>
      <c r="L81" s="320"/>
      <c r="M81" s="338">
        <v>277</v>
      </c>
      <c r="N81" s="339"/>
      <c r="O81" s="43"/>
      <c r="P81" s="73"/>
      <c r="Q81" s="70"/>
      <c r="R81" s="70"/>
      <c r="S81" s="70"/>
      <c r="T81" s="70"/>
      <c r="U81" s="70"/>
      <c r="V81" s="70"/>
      <c r="W81" s="70"/>
      <c r="X81" s="70"/>
      <c r="Y81" s="74"/>
      <c r="Z81" s="35"/>
      <c r="AA81" s="73"/>
      <c r="AB81" s="35"/>
      <c r="AC81" s="35"/>
    </row>
    <row r="82" spans="2:29" s="40" customFormat="1" ht="30" customHeight="1">
      <c r="B82" s="446"/>
      <c r="C82" s="447" t="s">
        <v>105</v>
      </c>
      <c r="D82" s="324"/>
      <c r="E82" s="324"/>
      <c r="F82" s="324"/>
      <c r="G82" s="324"/>
      <c r="H82" s="324"/>
      <c r="I82" s="324"/>
      <c r="J82" s="324"/>
      <c r="K82" s="324">
        <v>77</v>
      </c>
      <c r="L82" s="324"/>
      <c r="M82" s="338">
        <v>77</v>
      </c>
      <c r="N82" s="340"/>
      <c r="O82" s="95"/>
      <c r="P82" s="75"/>
      <c r="Q82" s="75"/>
      <c r="R82" s="75"/>
      <c r="S82" s="75"/>
      <c r="T82" s="75"/>
      <c r="U82" s="75"/>
      <c r="V82" s="75"/>
      <c r="W82" s="75"/>
      <c r="X82" s="75"/>
      <c r="Y82" s="75"/>
      <c r="Z82" s="39"/>
      <c r="AA82" s="75"/>
      <c r="AB82" s="39"/>
      <c r="AC82" s="39"/>
    </row>
    <row r="83" spans="2:29" s="36" customFormat="1" ht="17.100000000000001" customHeight="1">
      <c r="B83" s="445"/>
      <c r="C83" s="198" t="s">
        <v>75</v>
      </c>
      <c r="D83" s="320"/>
      <c r="E83" s="320"/>
      <c r="F83" s="320"/>
      <c r="G83" s="320"/>
      <c r="H83" s="320"/>
      <c r="I83" s="320"/>
      <c r="J83" s="320"/>
      <c r="K83" s="320">
        <v>277</v>
      </c>
      <c r="L83" s="320"/>
      <c r="M83" s="338">
        <v>277</v>
      </c>
      <c r="N83" s="339"/>
      <c r="O83" s="43"/>
      <c r="P83" s="73"/>
      <c r="Q83" s="70"/>
      <c r="R83" s="70"/>
      <c r="S83" s="70"/>
      <c r="T83" s="70"/>
      <c r="U83" s="70"/>
      <c r="V83" s="70"/>
      <c r="W83" s="70"/>
      <c r="X83" s="70"/>
      <c r="Y83" s="74"/>
      <c r="Z83" s="35"/>
      <c r="AA83" s="73"/>
      <c r="AB83" s="35"/>
      <c r="AC83" s="35"/>
    </row>
    <row r="84" spans="2:29" s="36" customFormat="1" ht="17.100000000000001" customHeight="1">
      <c r="B84" s="445"/>
      <c r="C84" s="198" t="s">
        <v>190</v>
      </c>
      <c r="D84" s="320"/>
      <c r="E84" s="320"/>
      <c r="F84" s="320"/>
      <c r="G84" s="320"/>
      <c r="H84" s="320"/>
      <c r="I84" s="320"/>
      <c r="J84" s="320"/>
      <c r="K84" s="320"/>
      <c r="L84" s="320"/>
      <c r="M84" s="338">
        <v>0</v>
      </c>
      <c r="N84" s="339"/>
      <c r="O84" s="43"/>
      <c r="P84" s="73"/>
      <c r="Q84" s="70"/>
      <c r="R84" s="70"/>
      <c r="S84" s="70"/>
      <c r="T84" s="70"/>
      <c r="U84" s="70"/>
      <c r="V84" s="70"/>
      <c r="W84" s="70"/>
      <c r="X84" s="70"/>
      <c r="Y84" s="74"/>
      <c r="Z84" s="35"/>
      <c r="AA84" s="73"/>
      <c r="AB84" s="35"/>
      <c r="AC84" s="35"/>
    </row>
    <row r="85" spans="2:29" s="36" customFormat="1" ht="17.100000000000001" customHeight="1">
      <c r="B85" s="445"/>
      <c r="C85" s="198" t="s">
        <v>106</v>
      </c>
      <c r="D85" s="320"/>
      <c r="E85" s="320"/>
      <c r="F85" s="320"/>
      <c r="G85" s="320"/>
      <c r="H85" s="320"/>
      <c r="I85" s="320"/>
      <c r="J85" s="320"/>
      <c r="K85" s="320"/>
      <c r="L85" s="320"/>
      <c r="M85" s="338">
        <v>0</v>
      </c>
      <c r="N85" s="339"/>
      <c r="O85" s="43"/>
      <c r="P85" s="73"/>
      <c r="Q85" s="70"/>
      <c r="R85" s="70"/>
      <c r="S85" s="70"/>
      <c r="T85" s="70"/>
      <c r="U85" s="70"/>
      <c r="V85" s="70"/>
      <c r="W85" s="70"/>
      <c r="X85" s="70"/>
      <c r="Y85" s="74"/>
      <c r="Z85" s="35"/>
      <c r="AA85" s="73"/>
      <c r="AB85" s="35"/>
      <c r="AC85" s="35"/>
    </row>
    <row r="86" spans="2:29" s="36" customFormat="1" ht="17.100000000000001" customHeight="1">
      <c r="B86" s="445"/>
      <c r="C86" s="451" t="s">
        <v>53</v>
      </c>
      <c r="D86" s="320"/>
      <c r="E86" s="320"/>
      <c r="F86" s="320"/>
      <c r="G86" s="320"/>
      <c r="H86" s="320"/>
      <c r="I86" s="320"/>
      <c r="J86" s="320"/>
      <c r="K86" s="320"/>
      <c r="L86" s="320"/>
      <c r="M86" s="338">
        <v>0</v>
      </c>
      <c r="N86" s="339"/>
      <c r="O86" s="43"/>
      <c r="P86" s="73"/>
      <c r="Q86" s="70"/>
      <c r="R86" s="70"/>
      <c r="S86" s="70"/>
      <c r="T86" s="70"/>
      <c r="U86" s="70"/>
      <c r="V86" s="70"/>
      <c r="W86" s="70"/>
      <c r="X86" s="70"/>
      <c r="Y86" s="74"/>
      <c r="Z86" s="35"/>
      <c r="AA86" s="73"/>
      <c r="AB86" s="35"/>
      <c r="AC86" s="35"/>
    </row>
    <row r="87" spans="2:29" s="40" customFormat="1" ht="17.100000000000001" customHeight="1">
      <c r="B87" s="446"/>
      <c r="C87" s="448" t="s">
        <v>162</v>
      </c>
      <c r="D87" s="324"/>
      <c r="E87" s="324"/>
      <c r="F87" s="324"/>
      <c r="G87" s="324"/>
      <c r="H87" s="324"/>
      <c r="I87" s="324"/>
      <c r="J87" s="324"/>
      <c r="K87" s="324"/>
      <c r="L87" s="324"/>
      <c r="M87" s="323">
        <v>0</v>
      </c>
      <c r="N87" s="340"/>
      <c r="O87" s="95"/>
      <c r="P87" s="75"/>
      <c r="Q87" s="71"/>
      <c r="R87" s="71"/>
      <c r="S87" s="71"/>
      <c r="T87" s="71"/>
      <c r="U87" s="71"/>
      <c r="V87" s="71"/>
      <c r="W87" s="71"/>
      <c r="X87" s="71"/>
      <c r="Y87" s="76"/>
      <c r="Z87" s="39"/>
      <c r="AA87" s="75"/>
      <c r="AB87" s="39"/>
      <c r="AC87" s="39"/>
    </row>
    <row r="88" spans="2:29" s="40" customFormat="1" ht="24.95" customHeight="1">
      <c r="B88" s="446"/>
      <c r="C88" s="195" t="s">
        <v>12</v>
      </c>
      <c r="D88" s="324"/>
      <c r="E88" s="324"/>
      <c r="F88" s="324"/>
      <c r="G88" s="324"/>
      <c r="H88" s="324"/>
      <c r="I88" s="324"/>
      <c r="J88" s="324"/>
      <c r="K88" s="324">
        <v>104</v>
      </c>
      <c r="L88" s="324"/>
      <c r="M88" s="323">
        <v>104</v>
      </c>
      <c r="N88" s="340"/>
      <c r="O88" s="95"/>
      <c r="P88" s="75"/>
      <c r="Q88" s="75"/>
      <c r="R88" s="75"/>
      <c r="S88" s="75"/>
      <c r="T88" s="75"/>
      <c r="U88" s="75"/>
      <c r="V88" s="75"/>
      <c r="W88" s="75"/>
      <c r="X88" s="75"/>
      <c r="Y88" s="75"/>
      <c r="Z88" s="39"/>
      <c r="AA88" s="75"/>
      <c r="AB88" s="39"/>
      <c r="AC88" s="39"/>
    </row>
    <row r="89" spans="2:29" s="88" customFormat="1" ht="17.100000000000001" customHeight="1">
      <c r="B89" s="316"/>
      <c r="C89" s="198" t="s">
        <v>60</v>
      </c>
      <c r="D89" s="326"/>
      <c r="E89" s="326"/>
      <c r="F89" s="326"/>
      <c r="G89" s="326"/>
      <c r="H89" s="326"/>
      <c r="I89" s="326"/>
      <c r="J89" s="326"/>
      <c r="K89" s="326">
        <v>104</v>
      </c>
      <c r="L89" s="326"/>
      <c r="M89" s="338">
        <v>104</v>
      </c>
      <c r="N89" s="341"/>
      <c r="O89" s="83"/>
      <c r="P89" s="84"/>
      <c r="Q89" s="85"/>
      <c r="R89" s="85"/>
      <c r="S89" s="85"/>
      <c r="T89" s="85"/>
      <c r="U89" s="85"/>
      <c r="V89" s="85"/>
      <c r="W89" s="85"/>
      <c r="X89" s="85"/>
      <c r="Y89" s="86"/>
      <c r="Z89" s="87"/>
      <c r="AA89" s="73"/>
      <c r="AB89" s="87"/>
      <c r="AC89" s="87"/>
    </row>
    <row r="90" spans="2:29" s="36" customFormat="1" ht="17.100000000000001" customHeight="1">
      <c r="B90" s="445"/>
      <c r="C90" s="198" t="s">
        <v>61</v>
      </c>
      <c r="D90" s="320"/>
      <c r="E90" s="320"/>
      <c r="F90" s="320"/>
      <c r="G90" s="320"/>
      <c r="H90" s="320"/>
      <c r="I90" s="320"/>
      <c r="J90" s="320"/>
      <c r="K90" s="320"/>
      <c r="L90" s="320"/>
      <c r="M90" s="338">
        <v>0</v>
      </c>
      <c r="N90" s="339"/>
      <c r="O90" s="43"/>
      <c r="P90" s="73"/>
      <c r="Q90" s="70"/>
      <c r="R90" s="70"/>
      <c r="S90" s="70"/>
      <c r="T90" s="70"/>
      <c r="U90" s="70"/>
      <c r="V90" s="70"/>
      <c r="W90" s="70"/>
      <c r="X90" s="70"/>
      <c r="Y90" s="74"/>
      <c r="Z90" s="35"/>
      <c r="AA90" s="73"/>
      <c r="AB90" s="35"/>
      <c r="AC90" s="35"/>
    </row>
    <row r="91" spans="2:29" s="40" customFormat="1" ht="30" customHeight="1">
      <c r="B91" s="449"/>
      <c r="C91" s="195" t="s">
        <v>44</v>
      </c>
      <c r="D91" s="325">
        <v>0</v>
      </c>
      <c r="E91" s="325">
        <v>0</v>
      </c>
      <c r="F91" s="325">
        <v>0</v>
      </c>
      <c r="G91" s="325">
        <v>0</v>
      </c>
      <c r="H91" s="325">
        <v>0</v>
      </c>
      <c r="I91" s="325">
        <v>0</v>
      </c>
      <c r="J91" s="325">
        <v>0</v>
      </c>
      <c r="K91" s="325">
        <v>1038</v>
      </c>
      <c r="L91" s="325">
        <v>0</v>
      </c>
      <c r="M91" s="323">
        <v>1038</v>
      </c>
      <c r="N91" s="340"/>
      <c r="O91" s="95"/>
      <c r="P91" s="75"/>
      <c r="Q91" s="75"/>
      <c r="R91" s="75"/>
      <c r="S91" s="75"/>
      <c r="T91" s="75"/>
      <c r="U91" s="75"/>
      <c r="V91" s="75"/>
      <c r="W91" s="75"/>
      <c r="X91" s="75"/>
      <c r="Y91" s="75"/>
      <c r="Z91" s="39"/>
      <c r="AA91" s="75"/>
      <c r="AB91" s="39"/>
      <c r="AC91" s="39"/>
    </row>
    <row r="92" spans="2:29" s="88" customFormat="1" ht="17.100000000000001" customHeight="1">
      <c r="B92" s="316"/>
      <c r="C92" s="317" t="s">
        <v>174</v>
      </c>
      <c r="D92" s="326"/>
      <c r="E92" s="326"/>
      <c r="F92" s="326"/>
      <c r="G92" s="326"/>
      <c r="H92" s="326"/>
      <c r="I92" s="326"/>
      <c r="J92" s="326"/>
      <c r="K92" s="326"/>
      <c r="L92" s="326"/>
      <c r="M92" s="342">
        <v>0</v>
      </c>
      <c r="N92" s="341"/>
      <c r="O92" s="83"/>
      <c r="P92" s="84"/>
      <c r="Q92" s="84"/>
      <c r="R92" s="84"/>
      <c r="S92" s="84"/>
      <c r="T92" s="84"/>
      <c r="U92" s="84"/>
      <c r="V92" s="84"/>
      <c r="W92" s="84"/>
      <c r="X92" s="84"/>
      <c r="Y92" s="84"/>
      <c r="Z92" s="87"/>
      <c r="AA92" s="84"/>
      <c r="AB92" s="87"/>
      <c r="AC92" s="87"/>
    </row>
    <row r="93" spans="2:29" s="88" customFormat="1" ht="17.100000000000001" customHeight="1">
      <c r="B93" s="318"/>
      <c r="C93" s="319" t="s">
        <v>175</v>
      </c>
      <c r="D93" s="328"/>
      <c r="E93" s="328"/>
      <c r="F93" s="328"/>
      <c r="G93" s="328"/>
      <c r="H93" s="328"/>
      <c r="I93" s="328"/>
      <c r="J93" s="328"/>
      <c r="K93" s="328"/>
      <c r="L93" s="328"/>
      <c r="M93" s="342">
        <v>0</v>
      </c>
      <c r="N93" s="341"/>
      <c r="O93" s="83"/>
      <c r="P93" s="84"/>
      <c r="Q93" s="84"/>
      <c r="R93" s="84"/>
      <c r="S93" s="84"/>
      <c r="T93" s="84"/>
      <c r="U93" s="84"/>
      <c r="V93" s="84"/>
      <c r="W93" s="84"/>
      <c r="X93" s="84"/>
      <c r="Y93" s="84"/>
      <c r="Z93" s="87"/>
      <c r="AA93" s="84"/>
      <c r="AB93" s="87"/>
      <c r="AC93" s="87"/>
    </row>
    <row r="94" spans="2:29" s="40" customFormat="1" ht="24.95" customHeight="1">
      <c r="B94" s="450"/>
      <c r="C94" s="202" t="s">
        <v>21</v>
      </c>
      <c r="D94" s="333"/>
      <c r="E94" s="333"/>
      <c r="F94" s="333"/>
      <c r="G94" s="333"/>
      <c r="H94" s="333"/>
      <c r="I94" s="333"/>
      <c r="J94" s="333"/>
      <c r="K94" s="333"/>
      <c r="L94" s="333"/>
      <c r="M94" s="334"/>
      <c r="N94" s="345"/>
      <c r="O94" s="49"/>
      <c r="P94" s="75"/>
      <c r="Q94" s="71"/>
      <c r="R94" s="71"/>
      <c r="S94" s="71"/>
      <c r="T94" s="71"/>
      <c r="U94" s="71"/>
      <c r="V94" s="71"/>
      <c r="W94" s="71"/>
      <c r="X94" s="71"/>
      <c r="Y94" s="76"/>
      <c r="Z94" s="39"/>
      <c r="AA94" s="79"/>
      <c r="AB94" s="39"/>
      <c r="AC94" s="39"/>
    </row>
    <row r="95" spans="2:29" s="40" customFormat="1" ht="30" customHeight="1">
      <c r="B95" s="450"/>
      <c r="C95" s="202" t="s">
        <v>17</v>
      </c>
      <c r="D95" s="333"/>
      <c r="E95" s="333"/>
      <c r="F95" s="333"/>
      <c r="G95" s="333"/>
      <c r="H95" s="333"/>
      <c r="I95" s="333"/>
      <c r="J95" s="333"/>
      <c r="K95" s="333"/>
      <c r="L95" s="333"/>
      <c r="M95" s="334"/>
      <c r="N95" s="345"/>
      <c r="O95" s="49"/>
      <c r="P95" s="75"/>
      <c r="Q95" s="71"/>
      <c r="R95" s="71"/>
      <c r="S95" s="71"/>
      <c r="T95" s="71"/>
      <c r="U95" s="71"/>
      <c r="V95" s="71"/>
      <c r="W95" s="71"/>
      <c r="X95" s="71"/>
      <c r="Y95" s="76"/>
      <c r="Z95" s="39"/>
      <c r="AA95" s="79"/>
      <c r="AB95" s="39"/>
      <c r="AC95" s="39"/>
    </row>
    <row r="96" spans="2:29" s="36" customFormat="1" ht="17.100000000000001" customHeight="1">
      <c r="B96" s="444"/>
      <c r="C96" s="183" t="s">
        <v>10</v>
      </c>
      <c r="D96" s="320"/>
      <c r="E96" s="320"/>
      <c r="F96" s="320"/>
      <c r="G96" s="320">
        <v>25.749994999999998</v>
      </c>
      <c r="H96" s="320">
        <v>2.2959999999999999E-3</v>
      </c>
      <c r="I96" s="320"/>
      <c r="J96" s="320"/>
      <c r="K96" s="320">
        <v>144.38259300000001</v>
      </c>
      <c r="L96" s="320">
        <v>4.6202670000000001</v>
      </c>
      <c r="M96" s="338">
        <v>174.75515100000001</v>
      </c>
      <c r="N96" s="339"/>
      <c r="O96" s="43"/>
      <c r="P96" s="73"/>
      <c r="Q96" s="73"/>
      <c r="R96" s="73"/>
      <c r="S96" s="73"/>
      <c r="T96" s="73"/>
      <c r="U96" s="73"/>
      <c r="V96" s="73"/>
      <c r="W96" s="73"/>
      <c r="X96" s="73"/>
      <c r="Y96" s="73"/>
      <c r="Z96" s="35"/>
      <c r="AA96" s="73"/>
      <c r="AB96" s="35"/>
      <c r="AC96" s="35"/>
    </row>
    <row r="97" spans="2:29" s="36" customFormat="1" ht="17.100000000000001" customHeight="1">
      <c r="B97" s="445"/>
      <c r="C97" s="198" t="s">
        <v>60</v>
      </c>
      <c r="D97" s="320"/>
      <c r="E97" s="320"/>
      <c r="F97" s="320"/>
      <c r="G97" s="320">
        <v>9.1178620000000006</v>
      </c>
      <c r="H97" s="320"/>
      <c r="I97" s="320"/>
      <c r="J97" s="320"/>
      <c r="K97" s="320">
        <v>49.8</v>
      </c>
      <c r="L97" s="320"/>
      <c r="M97" s="338">
        <v>58.917862</v>
      </c>
      <c r="N97" s="339"/>
      <c r="O97" s="43"/>
      <c r="P97" s="73"/>
      <c r="Q97" s="70"/>
      <c r="R97" s="70"/>
      <c r="S97" s="70"/>
      <c r="T97" s="70"/>
      <c r="U97" s="70"/>
      <c r="V97" s="70"/>
      <c r="W97" s="70"/>
      <c r="X97" s="70"/>
      <c r="Y97" s="74"/>
      <c r="Z97" s="35"/>
      <c r="AA97" s="73"/>
      <c r="AB97" s="35"/>
      <c r="AC97" s="35"/>
    </row>
    <row r="98" spans="2:29" s="36" customFormat="1" ht="17.100000000000001" customHeight="1">
      <c r="B98" s="445"/>
      <c r="C98" s="198" t="s">
        <v>61</v>
      </c>
      <c r="D98" s="320"/>
      <c r="E98" s="320"/>
      <c r="F98" s="320"/>
      <c r="G98" s="320">
        <v>16.632133</v>
      </c>
      <c r="H98" s="320">
        <v>2.2959999999999999E-3</v>
      </c>
      <c r="I98" s="320"/>
      <c r="J98" s="320"/>
      <c r="K98" s="320">
        <v>94.582593000000003</v>
      </c>
      <c r="L98" s="320">
        <v>4.6202670000000001</v>
      </c>
      <c r="M98" s="338">
        <v>115.837289</v>
      </c>
      <c r="N98" s="339"/>
      <c r="O98" s="43"/>
      <c r="P98" s="73"/>
      <c r="Q98" s="70"/>
      <c r="R98" s="70"/>
      <c r="S98" s="70"/>
      <c r="T98" s="70"/>
      <c r="U98" s="70"/>
      <c r="V98" s="70"/>
      <c r="W98" s="70"/>
      <c r="X98" s="70"/>
      <c r="Y98" s="74"/>
      <c r="Z98" s="35"/>
      <c r="AA98" s="73"/>
      <c r="AB98" s="35"/>
      <c r="AC98" s="35"/>
    </row>
    <row r="99" spans="2:29" s="36" customFormat="1" ht="30" customHeight="1">
      <c r="B99" s="444"/>
      <c r="C99" s="183" t="s">
        <v>11</v>
      </c>
      <c r="D99" s="320"/>
      <c r="E99" s="320"/>
      <c r="F99" s="320"/>
      <c r="G99" s="320">
        <v>9.0968839999999993</v>
      </c>
      <c r="H99" s="320"/>
      <c r="I99" s="320"/>
      <c r="J99" s="320"/>
      <c r="K99" s="320">
        <v>92.761307000000002</v>
      </c>
      <c r="L99" s="320"/>
      <c r="M99" s="338">
        <v>101.85819100000001</v>
      </c>
      <c r="N99" s="339"/>
      <c r="O99" s="43"/>
      <c r="P99" s="73"/>
      <c r="Q99" s="73"/>
      <c r="R99" s="73"/>
      <c r="S99" s="73"/>
      <c r="T99" s="73"/>
      <c r="U99" s="73"/>
      <c r="V99" s="73"/>
      <c r="W99" s="73"/>
      <c r="X99" s="73"/>
      <c r="Y99" s="73"/>
      <c r="Z99" s="35"/>
      <c r="AA99" s="73"/>
      <c r="AB99" s="35"/>
      <c r="AC99" s="35"/>
    </row>
    <row r="100" spans="2:29" s="36" customFormat="1" ht="17.100000000000001" customHeight="1">
      <c r="B100" s="444"/>
      <c r="C100" s="198" t="s">
        <v>60</v>
      </c>
      <c r="D100" s="320"/>
      <c r="E100" s="320"/>
      <c r="F100" s="320"/>
      <c r="G100" s="320"/>
      <c r="H100" s="320"/>
      <c r="I100" s="320"/>
      <c r="J100" s="320"/>
      <c r="K100" s="320"/>
      <c r="L100" s="320"/>
      <c r="M100" s="338">
        <v>0</v>
      </c>
      <c r="N100" s="339"/>
      <c r="O100" s="43"/>
      <c r="P100" s="73"/>
      <c r="Q100" s="70"/>
      <c r="R100" s="70"/>
      <c r="S100" s="70"/>
      <c r="T100" s="70"/>
      <c r="U100" s="70"/>
      <c r="V100" s="70"/>
      <c r="W100" s="70"/>
      <c r="X100" s="70"/>
      <c r="Y100" s="74"/>
      <c r="Z100" s="35"/>
      <c r="AA100" s="73"/>
      <c r="AB100" s="35"/>
      <c r="AC100" s="35"/>
    </row>
    <row r="101" spans="2:29" s="36" customFormat="1" ht="17.100000000000001" customHeight="1">
      <c r="B101" s="444"/>
      <c r="C101" s="198" t="s">
        <v>61</v>
      </c>
      <c r="D101" s="320"/>
      <c r="E101" s="320"/>
      <c r="F101" s="320"/>
      <c r="G101" s="320">
        <v>9.0968839999999993</v>
      </c>
      <c r="H101" s="320"/>
      <c r="I101" s="320"/>
      <c r="J101" s="320"/>
      <c r="K101" s="320">
        <v>92.761307000000002</v>
      </c>
      <c r="L101" s="320"/>
      <c r="M101" s="338">
        <v>101.85819100000001</v>
      </c>
      <c r="N101" s="339"/>
      <c r="O101" s="43"/>
      <c r="P101" s="73"/>
      <c r="Q101" s="70"/>
      <c r="R101" s="70"/>
      <c r="S101" s="70"/>
      <c r="T101" s="70"/>
      <c r="U101" s="70"/>
      <c r="V101" s="70"/>
      <c r="W101" s="70"/>
      <c r="X101" s="70"/>
      <c r="Y101" s="74"/>
      <c r="Z101" s="35"/>
      <c r="AA101" s="73"/>
      <c r="AB101" s="35"/>
      <c r="AC101" s="35"/>
    </row>
    <row r="102" spans="2:29" s="40" customFormat="1" ht="30" customHeight="1">
      <c r="B102" s="446"/>
      <c r="C102" s="447" t="s">
        <v>105</v>
      </c>
      <c r="D102" s="324"/>
      <c r="E102" s="324"/>
      <c r="F102" s="324"/>
      <c r="G102" s="320">
        <v>9.0968839999999993</v>
      </c>
      <c r="H102" s="320"/>
      <c r="I102" s="320"/>
      <c r="J102" s="324"/>
      <c r="K102" s="320">
        <v>92.761307000000002</v>
      </c>
      <c r="L102" s="320"/>
      <c r="M102" s="338">
        <v>101.85819100000001</v>
      </c>
      <c r="N102" s="340"/>
      <c r="O102" s="95"/>
      <c r="P102" s="75"/>
      <c r="Q102" s="75"/>
      <c r="R102" s="75"/>
      <c r="S102" s="75"/>
      <c r="T102" s="75"/>
      <c r="U102" s="75"/>
      <c r="V102" s="75"/>
      <c r="W102" s="75"/>
      <c r="X102" s="75"/>
      <c r="Y102" s="75"/>
      <c r="Z102" s="39"/>
      <c r="AA102" s="75"/>
      <c r="AB102" s="39"/>
      <c r="AC102" s="39"/>
    </row>
    <row r="103" spans="2:29" s="36" customFormat="1" ht="17.100000000000001" customHeight="1">
      <c r="B103" s="445"/>
      <c r="C103" s="198" t="s">
        <v>75</v>
      </c>
      <c r="D103" s="320"/>
      <c r="E103" s="320"/>
      <c r="F103" s="320"/>
      <c r="G103" s="320"/>
      <c r="H103" s="320"/>
      <c r="I103" s="320"/>
      <c r="J103" s="320"/>
      <c r="K103" s="320"/>
      <c r="L103" s="320"/>
      <c r="M103" s="338">
        <v>0</v>
      </c>
      <c r="N103" s="339"/>
      <c r="O103" s="43"/>
      <c r="P103" s="73"/>
      <c r="Q103" s="70"/>
      <c r="R103" s="70"/>
      <c r="S103" s="70"/>
      <c r="T103" s="70"/>
      <c r="U103" s="70"/>
      <c r="V103" s="70"/>
      <c r="W103" s="70"/>
      <c r="X103" s="70"/>
      <c r="Y103" s="74"/>
      <c r="Z103" s="35"/>
      <c r="AA103" s="73"/>
      <c r="AB103" s="35"/>
      <c r="AC103" s="35"/>
    </row>
    <row r="104" spans="2:29" s="36" customFormat="1" ht="17.100000000000001" customHeight="1">
      <c r="B104" s="445"/>
      <c r="C104" s="198" t="s">
        <v>190</v>
      </c>
      <c r="D104" s="320"/>
      <c r="E104" s="320"/>
      <c r="F104" s="320"/>
      <c r="G104" s="320"/>
      <c r="H104" s="320"/>
      <c r="I104" s="320"/>
      <c r="J104" s="320"/>
      <c r="K104" s="320"/>
      <c r="L104" s="320"/>
      <c r="M104" s="338">
        <v>0</v>
      </c>
      <c r="N104" s="339"/>
      <c r="O104" s="43"/>
      <c r="P104" s="73"/>
      <c r="Q104" s="70"/>
      <c r="R104" s="70"/>
      <c r="S104" s="70"/>
      <c r="T104" s="70"/>
      <c r="U104" s="70"/>
      <c r="V104" s="70"/>
      <c r="W104" s="70"/>
      <c r="X104" s="70"/>
      <c r="Y104" s="74"/>
      <c r="Z104" s="35"/>
      <c r="AA104" s="73"/>
      <c r="AB104" s="35"/>
      <c r="AC104" s="35"/>
    </row>
    <row r="105" spans="2:29" s="36" customFormat="1" ht="17.100000000000001" customHeight="1">
      <c r="B105" s="445"/>
      <c r="C105" s="198" t="s">
        <v>106</v>
      </c>
      <c r="D105" s="320"/>
      <c r="E105" s="320"/>
      <c r="F105" s="320"/>
      <c r="G105" s="320"/>
      <c r="H105" s="320"/>
      <c r="I105" s="320"/>
      <c r="J105" s="320"/>
      <c r="K105" s="320"/>
      <c r="L105" s="320"/>
      <c r="M105" s="338">
        <v>0</v>
      </c>
      <c r="N105" s="339"/>
      <c r="O105" s="43"/>
      <c r="P105" s="73"/>
      <c r="Q105" s="70"/>
      <c r="R105" s="70"/>
      <c r="S105" s="70"/>
      <c r="T105" s="70"/>
      <c r="U105" s="70"/>
      <c r="V105" s="70"/>
      <c r="W105" s="70"/>
      <c r="X105" s="70"/>
      <c r="Y105" s="74"/>
      <c r="Z105" s="35"/>
      <c r="AA105" s="73"/>
      <c r="AB105" s="35"/>
      <c r="AC105" s="35"/>
    </row>
    <row r="106" spans="2:29" s="36" customFormat="1" ht="17.100000000000001" customHeight="1">
      <c r="B106" s="445"/>
      <c r="C106" s="451" t="s">
        <v>53</v>
      </c>
      <c r="D106" s="320"/>
      <c r="E106" s="320"/>
      <c r="F106" s="320"/>
      <c r="G106" s="320"/>
      <c r="H106" s="320"/>
      <c r="I106" s="320"/>
      <c r="J106" s="320"/>
      <c r="K106" s="320"/>
      <c r="L106" s="320"/>
      <c r="M106" s="338">
        <v>0</v>
      </c>
      <c r="N106" s="339"/>
      <c r="O106" s="43"/>
      <c r="P106" s="73"/>
      <c r="Q106" s="70"/>
      <c r="R106" s="70"/>
      <c r="S106" s="70"/>
      <c r="T106" s="70"/>
      <c r="U106" s="70"/>
      <c r="V106" s="70"/>
      <c r="W106" s="70"/>
      <c r="X106" s="70"/>
      <c r="Y106" s="74"/>
      <c r="Z106" s="35"/>
      <c r="AA106" s="73"/>
      <c r="AB106" s="35"/>
      <c r="AC106" s="35"/>
    </row>
    <row r="107" spans="2:29" s="40" customFormat="1" ht="17.100000000000001" customHeight="1">
      <c r="B107" s="446"/>
      <c r="C107" s="448" t="s">
        <v>162</v>
      </c>
      <c r="D107" s="324"/>
      <c r="E107" s="324"/>
      <c r="F107" s="324"/>
      <c r="G107" s="320"/>
      <c r="H107" s="320"/>
      <c r="I107" s="320"/>
      <c r="J107" s="324"/>
      <c r="K107" s="320"/>
      <c r="L107" s="320"/>
      <c r="M107" s="323">
        <v>0</v>
      </c>
      <c r="N107" s="340"/>
      <c r="O107" s="95"/>
      <c r="P107" s="75"/>
      <c r="Q107" s="71"/>
      <c r="R107" s="71"/>
      <c r="S107" s="71"/>
      <c r="T107" s="71"/>
      <c r="U107" s="71"/>
      <c r="V107" s="71"/>
      <c r="W107" s="71"/>
      <c r="X107" s="71"/>
      <c r="Y107" s="76"/>
      <c r="Z107" s="39"/>
      <c r="AA107" s="75"/>
      <c r="AB107" s="39"/>
      <c r="AC107" s="39"/>
    </row>
    <row r="108" spans="2:29" s="40" customFormat="1" ht="24.95" customHeight="1">
      <c r="B108" s="446"/>
      <c r="C108" s="195" t="s">
        <v>12</v>
      </c>
      <c r="D108" s="324"/>
      <c r="E108" s="324"/>
      <c r="F108" s="324"/>
      <c r="G108" s="320">
        <v>8.7002729999999993</v>
      </c>
      <c r="H108" s="320"/>
      <c r="I108" s="320">
        <v>0.18490300000000001</v>
      </c>
      <c r="J108" s="324"/>
      <c r="K108" s="320">
        <v>75.009134000000003</v>
      </c>
      <c r="L108" s="320">
        <v>4.6818200000000001</v>
      </c>
      <c r="M108" s="323">
        <v>88.576130000000006</v>
      </c>
      <c r="N108" s="340"/>
      <c r="O108" s="95"/>
      <c r="P108" s="75"/>
      <c r="Q108" s="75"/>
      <c r="R108" s="75"/>
      <c r="S108" s="75"/>
      <c r="T108" s="75"/>
      <c r="U108" s="75"/>
      <c r="V108" s="75"/>
      <c r="W108" s="75"/>
      <c r="X108" s="75"/>
      <c r="Y108" s="75"/>
      <c r="Z108" s="39"/>
      <c r="AA108" s="75"/>
      <c r="AB108" s="39"/>
      <c r="AC108" s="39"/>
    </row>
    <row r="109" spans="2:29" s="88" customFormat="1" ht="17.100000000000001" customHeight="1">
      <c r="B109" s="316"/>
      <c r="C109" s="198" t="s">
        <v>60</v>
      </c>
      <c r="D109" s="326"/>
      <c r="E109" s="326"/>
      <c r="F109" s="326"/>
      <c r="G109" s="320">
        <v>8.7002729999999993</v>
      </c>
      <c r="H109" s="320"/>
      <c r="I109" s="320">
        <v>0.18490300000000001</v>
      </c>
      <c r="J109" s="326"/>
      <c r="K109" s="320">
        <v>75.009134000000003</v>
      </c>
      <c r="L109" s="320">
        <v>4.6818200000000001</v>
      </c>
      <c r="M109" s="338">
        <v>88.576130000000006</v>
      </c>
      <c r="N109" s="341"/>
      <c r="O109" s="83"/>
      <c r="P109" s="84"/>
      <c r="Q109" s="85"/>
      <c r="R109" s="85"/>
      <c r="S109" s="85"/>
      <c r="T109" s="85"/>
      <c r="U109" s="85"/>
      <c r="V109" s="85"/>
      <c r="W109" s="85"/>
      <c r="X109" s="85"/>
      <c r="Y109" s="86"/>
      <c r="Z109" s="87"/>
      <c r="AA109" s="73"/>
      <c r="AB109" s="87"/>
      <c r="AC109" s="87"/>
    </row>
    <row r="110" spans="2:29" s="36" customFormat="1" ht="17.100000000000001" customHeight="1">
      <c r="B110" s="445"/>
      <c r="C110" s="198" t="s">
        <v>61</v>
      </c>
      <c r="D110" s="320"/>
      <c r="E110" s="320"/>
      <c r="F110" s="320"/>
      <c r="G110" s="320"/>
      <c r="H110" s="320"/>
      <c r="I110" s="320"/>
      <c r="J110" s="320"/>
      <c r="K110" s="320"/>
      <c r="L110" s="320"/>
      <c r="M110" s="338">
        <v>0</v>
      </c>
      <c r="N110" s="339"/>
      <c r="O110" s="43"/>
      <c r="P110" s="73"/>
      <c r="Q110" s="70"/>
      <c r="R110" s="70"/>
      <c r="S110" s="70"/>
      <c r="T110" s="70"/>
      <c r="U110" s="70"/>
      <c r="V110" s="70"/>
      <c r="W110" s="70"/>
      <c r="X110" s="70"/>
      <c r="Y110" s="74"/>
      <c r="Z110" s="35"/>
      <c r="AA110" s="73"/>
      <c r="AB110" s="35"/>
      <c r="AC110" s="35"/>
    </row>
    <row r="111" spans="2:29" s="40" customFormat="1" ht="30" customHeight="1">
      <c r="B111" s="449"/>
      <c r="C111" s="195" t="s">
        <v>45</v>
      </c>
      <c r="D111" s="325">
        <v>0</v>
      </c>
      <c r="E111" s="325">
        <v>0</v>
      </c>
      <c r="F111" s="325">
        <v>0</v>
      </c>
      <c r="G111" s="325">
        <v>43.547151999999997</v>
      </c>
      <c r="H111" s="325">
        <v>2.2959999999999999E-3</v>
      </c>
      <c r="I111" s="325">
        <v>0.18490300000000001</v>
      </c>
      <c r="J111" s="325">
        <v>0</v>
      </c>
      <c r="K111" s="325">
        <v>312.15303400000005</v>
      </c>
      <c r="L111" s="325">
        <v>9.3020870000000002</v>
      </c>
      <c r="M111" s="323">
        <v>365.18947200000002</v>
      </c>
      <c r="N111" s="340"/>
      <c r="O111" s="95"/>
      <c r="P111" s="75"/>
      <c r="Q111" s="75"/>
      <c r="R111" s="75"/>
      <c r="S111" s="75"/>
      <c r="T111" s="75"/>
      <c r="U111" s="75"/>
      <c r="V111" s="75"/>
      <c r="W111" s="75"/>
      <c r="X111" s="75"/>
      <c r="Y111" s="75"/>
      <c r="Z111" s="39"/>
      <c r="AA111" s="75"/>
      <c r="AB111" s="39"/>
      <c r="AC111" s="39"/>
    </row>
    <row r="112" spans="2:29" s="88" customFormat="1" ht="17.100000000000001" customHeight="1">
      <c r="B112" s="316"/>
      <c r="C112" s="317" t="s">
        <v>174</v>
      </c>
      <c r="D112" s="326"/>
      <c r="E112" s="326"/>
      <c r="F112" s="326"/>
      <c r="G112" s="326"/>
      <c r="H112" s="326"/>
      <c r="I112" s="326"/>
      <c r="J112" s="326"/>
      <c r="K112" s="326">
        <v>32.341999999999999</v>
      </c>
      <c r="L112" s="326"/>
      <c r="M112" s="342">
        <v>32.341999999999999</v>
      </c>
      <c r="N112" s="341"/>
      <c r="O112" s="83"/>
      <c r="P112" s="84"/>
      <c r="Q112" s="84"/>
      <c r="R112" s="84"/>
      <c r="S112" s="84"/>
      <c r="T112" s="84"/>
      <c r="U112" s="84"/>
      <c r="V112" s="84"/>
      <c r="W112" s="84"/>
      <c r="X112" s="84"/>
      <c r="Y112" s="84"/>
      <c r="Z112" s="87"/>
      <c r="AA112" s="84"/>
      <c r="AB112" s="87"/>
      <c r="AC112" s="87"/>
    </row>
    <row r="113" spans="2:29" s="88" customFormat="1" ht="17.100000000000001" customHeight="1">
      <c r="B113" s="318"/>
      <c r="C113" s="319" t="s">
        <v>175</v>
      </c>
      <c r="D113" s="328"/>
      <c r="E113" s="328"/>
      <c r="F113" s="328"/>
      <c r="G113" s="328"/>
      <c r="H113" s="328"/>
      <c r="I113" s="328"/>
      <c r="J113" s="328"/>
      <c r="K113" s="328">
        <v>30.219000000000001</v>
      </c>
      <c r="L113" s="328"/>
      <c r="M113" s="342">
        <v>30.219000000000001</v>
      </c>
      <c r="N113" s="341"/>
      <c r="O113" s="83"/>
      <c r="P113" s="84"/>
      <c r="Q113" s="84"/>
      <c r="R113" s="84"/>
      <c r="S113" s="84"/>
      <c r="T113" s="84"/>
      <c r="U113" s="84"/>
      <c r="V113" s="84"/>
      <c r="W113" s="84"/>
      <c r="X113" s="84"/>
      <c r="Y113" s="84"/>
      <c r="Z113" s="87"/>
      <c r="AA113" s="84"/>
      <c r="AB113" s="87"/>
      <c r="AC113" s="87"/>
    </row>
    <row r="114" spans="2:29" s="40" customFormat="1" ht="30" customHeight="1">
      <c r="B114" s="450"/>
      <c r="C114" s="202" t="s">
        <v>18</v>
      </c>
      <c r="D114" s="333"/>
      <c r="E114" s="333"/>
      <c r="F114" s="333"/>
      <c r="G114" s="333"/>
      <c r="H114" s="333"/>
      <c r="I114" s="333"/>
      <c r="J114" s="333"/>
      <c r="K114" s="333"/>
      <c r="L114" s="333"/>
      <c r="M114" s="334"/>
      <c r="N114" s="345"/>
      <c r="O114" s="49"/>
      <c r="P114" s="75"/>
      <c r="Q114" s="71"/>
      <c r="R114" s="71"/>
      <c r="S114" s="71"/>
      <c r="T114" s="71"/>
      <c r="U114" s="71"/>
      <c r="V114" s="71"/>
      <c r="W114" s="71"/>
      <c r="X114" s="71"/>
      <c r="Y114" s="76"/>
      <c r="Z114" s="39"/>
      <c r="AA114" s="79"/>
      <c r="AB114" s="39"/>
      <c r="AC114" s="39"/>
    </row>
    <row r="115" spans="2:29" s="36" customFormat="1" ht="17.100000000000001" customHeight="1">
      <c r="B115" s="444"/>
      <c r="C115" s="183" t="s">
        <v>10</v>
      </c>
      <c r="D115" s="320"/>
      <c r="E115" s="320"/>
      <c r="F115" s="326"/>
      <c r="G115" s="326">
        <v>16.500717000000002</v>
      </c>
      <c r="H115" s="320"/>
      <c r="I115" s="320"/>
      <c r="J115" s="320"/>
      <c r="K115" s="320">
        <v>232.795534</v>
      </c>
      <c r="L115" s="326"/>
      <c r="M115" s="338">
        <v>249.29625100000001</v>
      </c>
      <c r="N115" s="339"/>
      <c r="O115" s="43"/>
      <c r="P115" s="73"/>
      <c r="Q115" s="73"/>
      <c r="R115" s="73"/>
      <c r="S115" s="73"/>
      <c r="T115" s="73"/>
      <c r="U115" s="73"/>
      <c r="V115" s="73"/>
      <c r="W115" s="73"/>
      <c r="X115" s="73"/>
      <c r="Y115" s="73"/>
      <c r="Z115" s="35"/>
      <c r="AA115" s="73"/>
      <c r="AB115" s="35"/>
      <c r="AC115" s="35"/>
    </row>
    <row r="116" spans="2:29" s="36" customFormat="1" ht="17.100000000000001" customHeight="1">
      <c r="B116" s="445"/>
      <c r="C116" s="198" t="s">
        <v>60</v>
      </c>
      <c r="D116" s="320"/>
      <c r="E116" s="320"/>
      <c r="F116" s="326"/>
      <c r="G116" s="320">
        <v>9.1178620000000006</v>
      </c>
      <c r="H116" s="320"/>
      <c r="I116" s="320"/>
      <c r="J116" s="320"/>
      <c r="K116" s="320">
        <v>49.8</v>
      </c>
      <c r="L116" s="326"/>
      <c r="M116" s="338">
        <v>58.917862</v>
      </c>
      <c r="N116" s="339"/>
      <c r="O116" s="43"/>
      <c r="P116" s="73"/>
      <c r="Q116" s="70"/>
      <c r="R116" s="70"/>
      <c r="S116" s="70"/>
      <c r="T116" s="70"/>
      <c r="U116" s="70"/>
      <c r="V116" s="70"/>
      <c r="W116" s="70"/>
      <c r="X116" s="70"/>
      <c r="Y116" s="74"/>
      <c r="Z116" s="35"/>
      <c r="AA116" s="73"/>
      <c r="AB116" s="35"/>
      <c r="AC116" s="35"/>
    </row>
    <row r="117" spans="2:29" s="36" customFormat="1" ht="17.100000000000001" customHeight="1">
      <c r="B117" s="445"/>
      <c r="C117" s="198" t="s">
        <v>61</v>
      </c>
      <c r="D117" s="320"/>
      <c r="E117" s="320"/>
      <c r="F117" s="326"/>
      <c r="G117" s="326">
        <v>7.3828550000000002</v>
      </c>
      <c r="H117" s="320"/>
      <c r="I117" s="320"/>
      <c r="J117" s="320"/>
      <c r="K117" s="320">
        <v>182.99553399999999</v>
      </c>
      <c r="L117" s="326"/>
      <c r="M117" s="338">
        <v>190.378389</v>
      </c>
      <c r="N117" s="339"/>
      <c r="O117" s="43"/>
      <c r="P117" s="73"/>
      <c r="Q117" s="70"/>
      <c r="R117" s="70"/>
      <c r="S117" s="70"/>
      <c r="T117" s="70"/>
      <c r="U117" s="70"/>
      <c r="V117" s="70"/>
      <c r="W117" s="70"/>
      <c r="X117" s="70"/>
      <c r="Y117" s="74"/>
      <c r="Z117" s="35"/>
      <c r="AA117" s="73"/>
      <c r="AB117" s="35"/>
      <c r="AC117" s="35"/>
    </row>
    <row r="118" spans="2:29" s="36" customFormat="1" ht="30" customHeight="1">
      <c r="B118" s="444"/>
      <c r="C118" s="183" t="s">
        <v>11</v>
      </c>
      <c r="D118" s="320"/>
      <c r="E118" s="320"/>
      <c r="F118" s="326"/>
      <c r="G118" s="326">
        <v>2.0497000000000001E-2</v>
      </c>
      <c r="H118" s="320"/>
      <c r="I118" s="320"/>
      <c r="J118" s="320"/>
      <c r="K118" s="320">
        <v>69.636886000000004</v>
      </c>
      <c r="L118" s="326"/>
      <c r="M118" s="338">
        <v>69.65738300000001</v>
      </c>
      <c r="N118" s="339"/>
      <c r="O118" s="43"/>
      <c r="P118" s="73"/>
      <c r="Q118" s="73"/>
      <c r="R118" s="73"/>
      <c r="S118" s="73"/>
      <c r="T118" s="73"/>
      <c r="U118" s="73"/>
      <c r="V118" s="73"/>
      <c r="W118" s="73"/>
      <c r="X118" s="73"/>
      <c r="Y118" s="73"/>
      <c r="Z118" s="35"/>
      <c r="AA118" s="73"/>
      <c r="AB118" s="35"/>
      <c r="AC118" s="35"/>
    </row>
    <row r="119" spans="2:29" s="36" customFormat="1" ht="17.100000000000001" customHeight="1">
      <c r="B119" s="444"/>
      <c r="C119" s="198" t="s">
        <v>60</v>
      </c>
      <c r="D119" s="320"/>
      <c r="E119" s="320"/>
      <c r="F119" s="326"/>
      <c r="G119" s="326"/>
      <c r="H119" s="320"/>
      <c r="I119" s="320"/>
      <c r="J119" s="320"/>
      <c r="K119" s="320">
        <v>14.636886000000001</v>
      </c>
      <c r="L119" s="326"/>
      <c r="M119" s="338">
        <v>14.636886000000001</v>
      </c>
      <c r="N119" s="339"/>
      <c r="O119" s="43"/>
      <c r="P119" s="73"/>
      <c r="Q119" s="70"/>
      <c r="R119" s="70"/>
      <c r="S119" s="70"/>
      <c r="T119" s="70"/>
      <c r="U119" s="70"/>
      <c r="V119" s="70"/>
      <c r="W119" s="70"/>
      <c r="X119" s="70"/>
      <c r="Y119" s="74"/>
      <c r="Z119" s="35"/>
      <c r="AA119" s="73"/>
      <c r="AB119" s="35"/>
      <c r="AC119" s="35"/>
    </row>
    <row r="120" spans="2:29" s="36" customFormat="1" ht="17.100000000000001" customHeight="1">
      <c r="B120" s="444"/>
      <c r="C120" s="198" t="s">
        <v>61</v>
      </c>
      <c r="D120" s="320"/>
      <c r="E120" s="320"/>
      <c r="F120" s="326"/>
      <c r="G120" s="326">
        <v>2.0497000000000001E-2</v>
      </c>
      <c r="H120" s="320"/>
      <c r="I120" s="320"/>
      <c r="J120" s="320"/>
      <c r="K120" s="320">
        <v>55</v>
      </c>
      <c r="L120" s="326"/>
      <c r="M120" s="338">
        <v>55.020496999999999</v>
      </c>
      <c r="N120" s="339"/>
      <c r="O120" s="43"/>
      <c r="P120" s="73"/>
      <c r="Q120" s="70"/>
      <c r="R120" s="70"/>
      <c r="S120" s="70"/>
      <c r="T120" s="70"/>
      <c r="U120" s="70"/>
      <c r="V120" s="70"/>
      <c r="W120" s="70"/>
      <c r="X120" s="70"/>
      <c r="Y120" s="74"/>
      <c r="Z120" s="35"/>
      <c r="AA120" s="73"/>
      <c r="AB120" s="35"/>
      <c r="AC120" s="35"/>
    </row>
    <row r="121" spans="2:29" s="40" customFormat="1" ht="30" customHeight="1">
      <c r="B121" s="446"/>
      <c r="C121" s="447" t="s">
        <v>105</v>
      </c>
      <c r="D121" s="324"/>
      <c r="E121" s="324"/>
      <c r="F121" s="326"/>
      <c r="G121" s="326">
        <v>2.0497000000000001E-2</v>
      </c>
      <c r="H121" s="324"/>
      <c r="I121" s="324"/>
      <c r="J121" s="324"/>
      <c r="K121" s="320">
        <v>67.677165000000002</v>
      </c>
      <c r="L121" s="326"/>
      <c r="M121" s="338">
        <v>67.697662000000008</v>
      </c>
      <c r="N121" s="340"/>
      <c r="O121" s="95"/>
      <c r="P121" s="75"/>
      <c r="Q121" s="75"/>
      <c r="R121" s="75"/>
      <c r="S121" s="75"/>
      <c r="T121" s="75"/>
      <c r="U121" s="75"/>
      <c r="V121" s="75"/>
      <c r="W121" s="75"/>
      <c r="X121" s="75"/>
      <c r="Y121" s="75"/>
      <c r="Z121" s="39"/>
      <c r="AA121" s="75"/>
      <c r="AB121" s="39"/>
      <c r="AC121" s="39"/>
    </row>
    <row r="122" spans="2:29" s="36" customFormat="1" ht="17.100000000000001" customHeight="1">
      <c r="B122" s="445"/>
      <c r="C122" s="198" t="s">
        <v>75</v>
      </c>
      <c r="D122" s="320"/>
      <c r="E122" s="320"/>
      <c r="F122" s="326"/>
      <c r="G122" s="326"/>
      <c r="H122" s="320"/>
      <c r="I122" s="320"/>
      <c r="J122" s="320"/>
      <c r="K122" s="320">
        <v>1.959721</v>
      </c>
      <c r="L122" s="326"/>
      <c r="M122" s="338">
        <v>1.959721</v>
      </c>
      <c r="N122" s="339"/>
      <c r="O122" s="43"/>
      <c r="P122" s="73"/>
      <c r="Q122" s="70"/>
      <c r="R122" s="70"/>
      <c r="S122" s="70"/>
      <c r="T122" s="70"/>
      <c r="U122" s="70"/>
      <c r="V122" s="70"/>
      <c r="W122" s="70"/>
      <c r="X122" s="70"/>
      <c r="Y122" s="74"/>
      <c r="Z122" s="35"/>
      <c r="AA122" s="73"/>
      <c r="AB122" s="35"/>
      <c r="AC122" s="35"/>
    </row>
    <row r="123" spans="2:29" s="36" customFormat="1" ht="17.100000000000001" customHeight="1">
      <c r="B123" s="445"/>
      <c r="C123" s="198" t="s">
        <v>190</v>
      </c>
      <c r="D123" s="320"/>
      <c r="E123" s="320"/>
      <c r="F123" s="320"/>
      <c r="G123" s="320"/>
      <c r="H123" s="320"/>
      <c r="I123" s="320"/>
      <c r="J123" s="320"/>
      <c r="K123" s="320"/>
      <c r="L123" s="320"/>
      <c r="M123" s="338">
        <v>0</v>
      </c>
      <c r="N123" s="339"/>
      <c r="O123" s="43"/>
      <c r="P123" s="73"/>
      <c r="Q123" s="70"/>
      <c r="R123" s="70"/>
      <c r="S123" s="70"/>
      <c r="T123" s="70"/>
      <c r="U123" s="70"/>
      <c r="V123" s="70"/>
      <c r="W123" s="70"/>
      <c r="X123" s="70"/>
      <c r="Y123" s="74"/>
      <c r="Z123" s="35"/>
      <c r="AA123" s="73"/>
      <c r="AB123" s="35"/>
      <c r="AC123" s="35"/>
    </row>
    <row r="124" spans="2:29" s="36" customFormat="1" ht="17.100000000000001" customHeight="1">
      <c r="B124" s="445"/>
      <c r="C124" s="198" t="s">
        <v>106</v>
      </c>
      <c r="D124" s="320"/>
      <c r="E124" s="320"/>
      <c r="F124" s="320"/>
      <c r="G124" s="320"/>
      <c r="H124" s="320"/>
      <c r="I124" s="320"/>
      <c r="J124" s="320"/>
      <c r="K124" s="320"/>
      <c r="L124" s="320"/>
      <c r="M124" s="338">
        <v>0</v>
      </c>
      <c r="N124" s="339"/>
      <c r="O124" s="43"/>
      <c r="P124" s="73"/>
      <c r="Q124" s="70"/>
      <c r="R124" s="70"/>
      <c r="S124" s="70"/>
      <c r="T124" s="70"/>
      <c r="U124" s="70"/>
      <c r="V124" s="70"/>
      <c r="W124" s="70"/>
      <c r="X124" s="70"/>
      <c r="Y124" s="74"/>
      <c r="Z124" s="35"/>
      <c r="AA124" s="73"/>
      <c r="AB124" s="35"/>
      <c r="AC124" s="35"/>
    </row>
    <row r="125" spans="2:29" s="36" customFormat="1" ht="17.100000000000001" customHeight="1">
      <c r="B125" s="445"/>
      <c r="C125" s="451" t="s">
        <v>53</v>
      </c>
      <c r="D125" s="320"/>
      <c r="E125" s="320"/>
      <c r="F125" s="320"/>
      <c r="G125" s="320"/>
      <c r="H125" s="320"/>
      <c r="I125" s="320"/>
      <c r="J125" s="320"/>
      <c r="K125" s="320"/>
      <c r="L125" s="320"/>
      <c r="M125" s="338">
        <v>0</v>
      </c>
      <c r="N125" s="339"/>
      <c r="O125" s="43"/>
      <c r="P125" s="73"/>
      <c r="Q125" s="70"/>
      <c r="R125" s="70"/>
      <c r="S125" s="70"/>
      <c r="T125" s="70"/>
      <c r="U125" s="70"/>
      <c r="V125" s="70"/>
      <c r="W125" s="70"/>
      <c r="X125" s="70"/>
      <c r="Y125" s="74"/>
      <c r="Z125" s="35"/>
      <c r="AA125" s="73"/>
      <c r="AB125" s="35"/>
      <c r="AC125" s="35"/>
    </row>
    <row r="126" spans="2:29" s="40" customFormat="1" ht="17.100000000000001" customHeight="1">
      <c r="B126" s="446"/>
      <c r="C126" s="448" t="s">
        <v>162</v>
      </c>
      <c r="D126" s="324"/>
      <c r="E126" s="324"/>
      <c r="F126" s="320"/>
      <c r="G126" s="320"/>
      <c r="H126" s="324"/>
      <c r="I126" s="324"/>
      <c r="J126" s="324"/>
      <c r="K126" s="320"/>
      <c r="L126" s="320"/>
      <c r="M126" s="323">
        <v>0</v>
      </c>
      <c r="N126" s="340"/>
      <c r="O126" s="95"/>
      <c r="P126" s="75"/>
      <c r="Q126" s="71"/>
      <c r="R126" s="71"/>
      <c r="S126" s="71"/>
      <c r="T126" s="71"/>
      <c r="U126" s="71"/>
      <c r="V126" s="71"/>
      <c r="W126" s="71"/>
      <c r="X126" s="71"/>
      <c r="Y126" s="76"/>
      <c r="Z126" s="39"/>
      <c r="AA126" s="75"/>
      <c r="AB126" s="39"/>
      <c r="AC126" s="39"/>
    </row>
    <row r="127" spans="2:29" s="40" customFormat="1" ht="24.95" customHeight="1">
      <c r="B127" s="446"/>
      <c r="C127" s="195" t="s">
        <v>12</v>
      </c>
      <c r="D127" s="324"/>
      <c r="E127" s="324"/>
      <c r="F127" s="320">
        <v>2543.1207570000001</v>
      </c>
      <c r="G127" s="555">
        <v>81.073087999999998</v>
      </c>
      <c r="H127" s="324">
        <v>2.2959999999999999E-3</v>
      </c>
      <c r="I127" s="324"/>
      <c r="J127" s="324"/>
      <c r="K127" s="320">
        <v>236.56016099999999</v>
      </c>
      <c r="L127" s="320">
        <v>1.0612250000000001</v>
      </c>
      <c r="M127" s="323">
        <v>2861.8175270000002</v>
      </c>
      <c r="N127" s="340"/>
      <c r="O127" s="95"/>
      <c r="P127" s="75"/>
      <c r="Q127" s="75"/>
      <c r="R127" s="75"/>
      <c r="S127" s="75"/>
      <c r="T127" s="75"/>
      <c r="U127" s="75"/>
      <c r="V127" s="75"/>
      <c r="W127" s="75"/>
      <c r="X127" s="75"/>
      <c r="Y127" s="75"/>
      <c r="Z127" s="39"/>
      <c r="AA127" s="75"/>
      <c r="AB127" s="39"/>
      <c r="AC127" s="39"/>
    </row>
    <row r="128" spans="2:29" s="88" customFormat="1" ht="17.100000000000001" customHeight="1">
      <c r="B128" s="316"/>
      <c r="C128" s="198" t="s">
        <v>60</v>
      </c>
      <c r="D128" s="326"/>
      <c r="E128" s="326"/>
      <c r="F128" s="320">
        <v>2543.1207570000001</v>
      </c>
      <c r="G128" s="555">
        <v>81.073087999999998</v>
      </c>
      <c r="H128" s="326">
        <v>2.2959999999999999E-3</v>
      </c>
      <c r="I128" s="326"/>
      <c r="J128" s="326"/>
      <c r="K128" s="320">
        <v>231.24157</v>
      </c>
      <c r="L128" s="320">
        <v>1.0612250000000001</v>
      </c>
      <c r="M128" s="338">
        <v>2856.4989360000004</v>
      </c>
      <c r="N128" s="341"/>
      <c r="O128" s="83"/>
      <c r="P128" s="84"/>
      <c r="Q128" s="85"/>
      <c r="R128" s="85"/>
      <c r="S128" s="85"/>
      <c r="T128" s="85"/>
      <c r="U128" s="85"/>
      <c r="V128" s="85"/>
      <c r="W128" s="85"/>
      <c r="X128" s="85"/>
      <c r="Y128" s="86"/>
      <c r="Z128" s="87"/>
      <c r="AA128" s="73"/>
      <c r="AB128" s="87"/>
      <c r="AC128" s="87"/>
    </row>
    <row r="129" spans="2:29" s="36" customFormat="1" ht="17.100000000000001" customHeight="1">
      <c r="B129" s="445"/>
      <c r="C129" s="198" t="s">
        <v>61</v>
      </c>
      <c r="D129" s="320"/>
      <c r="E129" s="320"/>
      <c r="F129" s="326"/>
      <c r="G129" s="326"/>
      <c r="H129" s="320"/>
      <c r="I129" s="320"/>
      <c r="J129" s="320"/>
      <c r="K129" s="320">
        <v>5.3185909999999996</v>
      </c>
      <c r="L129" s="326"/>
      <c r="M129" s="338">
        <v>5.3185909999999996</v>
      </c>
      <c r="N129" s="339"/>
      <c r="O129" s="43"/>
      <c r="P129" s="73"/>
      <c r="Q129" s="70"/>
      <c r="R129" s="70"/>
      <c r="S129" s="70"/>
      <c r="T129" s="70"/>
      <c r="U129" s="70"/>
      <c r="V129" s="70"/>
      <c r="W129" s="70"/>
      <c r="X129" s="70"/>
      <c r="Y129" s="74"/>
      <c r="Z129" s="35"/>
      <c r="AA129" s="73"/>
      <c r="AB129" s="35"/>
      <c r="AC129" s="35"/>
    </row>
    <row r="130" spans="2:29" s="40" customFormat="1" ht="30" customHeight="1">
      <c r="B130" s="449"/>
      <c r="C130" s="195" t="s">
        <v>46</v>
      </c>
      <c r="D130" s="325">
        <v>0</v>
      </c>
      <c r="E130" s="325">
        <v>0</v>
      </c>
      <c r="F130" s="325">
        <v>2543.1207570000001</v>
      </c>
      <c r="G130" s="325">
        <v>97.594301999999999</v>
      </c>
      <c r="H130" s="325">
        <v>2.2959999999999999E-3</v>
      </c>
      <c r="I130" s="325">
        <v>0</v>
      </c>
      <c r="J130" s="325">
        <v>0</v>
      </c>
      <c r="K130" s="325">
        <v>538.99258099999997</v>
      </c>
      <c r="L130" s="325">
        <v>1.0612250000000001</v>
      </c>
      <c r="M130" s="323">
        <v>3180.7711610000001</v>
      </c>
      <c r="N130" s="340"/>
      <c r="O130" s="95"/>
      <c r="P130" s="75"/>
      <c r="Q130" s="75"/>
      <c r="R130" s="75"/>
      <c r="S130" s="75"/>
      <c r="T130" s="75"/>
      <c r="U130" s="75"/>
      <c r="V130" s="75"/>
      <c r="W130" s="75"/>
      <c r="X130" s="75"/>
      <c r="Y130" s="75"/>
      <c r="Z130" s="39"/>
      <c r="AA130" s="75"/>
      <c r="AB130" s="39"/>
      <c r="AC130" s="39"/>
    </row>
    <row r="131" spans="2:29" s="88" customFormat="1" ht="17.100000000000001" customHeight="1">
      <c r="B131" s="316"/>
      <c r="C131" s="317" t="s">
        <v>174</v>
      </c>
      <c r="D131" s="326"/>
      <c r="E131" s="326"/>
      <c r="F131" s="326"/>
      <c r="G131" s="326"/>
      <c r="H131" s="326"/>
      <c r="I131" s="326"/>
      <c r="J131" s="326"/>
      <c r="K131" s="326">
        <v>45.914000000000001</v>
      </c>
      <c r="L131" s="326"/>
      <c r="M131" s="342">
        <v>45.914000000000001</v>
      </c>
      <c r="N131" s="341"/>
      <c r="O131" s="83"/>
      <c r="P131" s="84"/>
      <c r="Q131" s="84"/>
      <c r="R131" s="84"/>
      <c r="S131" s="84"/>
      <c r="T131" s="84"/>
      <c r="U131" s="84"/>
      <c r="V131" s="84"/>
      <c r="W131" s="84"/>
      <c r="X131" s="84"/>
      <c r="Y131" s="84"/>
      <c r="Z131" s="87"/>
      <c r="AA131" s="84"/>
      <c r="AB131" s="87"/>
      <c r="AC131" s="87"/>
    </row>
    <row r="132" spans="2:29" s="88" customFormat="1" ht="17.100000000000001" customHeight="1">
      <c r="B132" s="318"/>
      <c r="C132" s="319" t="s">
        <v>175</v>
      </c>
      <c r="D132" s="328"/>
      <c r="E132" s="328"/>
      <c r="F132" s="328"/>
      <c r="G132" s="328">
        <v>0.58606800000000003</v>
      </c>
      <c r="H132" s="328">
        <v>2.2959999999999999E-3</v>
      </c>
      <c r="I132" s="328"/>
      <c r="J132" s="328"/>
      <c r="K132" s="328">
        <v>50.181904000000003</v>
      </c>
      <c r="L132" s="328"/>
      <c r="M132" s="342">
        <v>50.770268000000002</v>
      </c>
      <c r="N132" s="341"/>
      <c r="O132" s="83"/>
      <c r="P132" s="84"/>
      <c r="Q132" s="84"/>
      <c r="R132" s="84"/>
      <c r="S132" s="84"/>
      <c r="T132" s="84"/>
      <c r="U132" s="84"/>
      <c r="V132" s="84"/>
      <c r="W132" s="84"/>
      <c r="X132" s="84"/>
      <c r="Y132" s="84"/>
      <c r="Z132" s="87"/>
      <c r="AA132" s="84"/>
      <c r="AB132" s="87"/>
      <c r="AC132" s="87"/>
    </row>
    <row r="133" spans="2:29" s="40" customFormat="1" ht="30" customHeight="1">
      <c r="B133" s="450"/>
      <c r="C133" s="202" t="s">
        <v>19</v>
      </c>
      <c r="D133" s="335">
        <v>0</v>
      </c>
      <c r="E133" s="335">
        <v>0</v>
      </c>
      <c r="F133" s="335">
        <v>2543.1207570000001</v>
      </c>
      <c r="G133" s="335">
        <v>141.14145400000001</v>
      </c>
      <c r="H133" s="335">
        <v>4.5919999999999997E-3</v>
      </c>
      <c r="I133" s="335">
        <v>0.18490300000000001</v>
      </c>
      <c r="J133" s="335">
        <v>0</v>
      </c>
      <c r="K133" s="335">
        <v>851.14561500000002</v>
      </c>
      <c r="L133" s="335">
        <v>10.363312000000001</v>
      </c>
      <c r="M133" s="346">
        <v>3545.9606329999997</v>
      </c>
      <c r="N133" s="345"/>
      <c r="O133" s="49"/>
      <c r="P133" s="75"/>
      <c r="Q133" s="75"/>
      <c r="R133" s="75"/>
      <c r="S133" s="75"/>
      <c r="T133" s="75"/>
      <c r="U133" s="75"/>
      <c r="V133" s="75"/>
      <c r="W133" s="75"/>
      <c r="X133" s="75"/>
      <c r="Y133" s="75"/>
      <c r="Z133" s="39"/>
      <c r="AA133" s="75"/>
      <c r="AB133" s="39"/>
      <c r="AC133" s="39"/>
    </row>
    <row r="134" spans="2:29" s="40" customFormat="1" ht="30" customHeight="1">
      <c r="B134" s="450"/>
      <c r="C134" s="202" t="s">
        <v>20</v>
      </c>
      <c r="D134" s="335">
        <v>3.9056920000000002</v>
      </c>
      <c r="E134" s="335">
        <v>8.8675949999999997</v>
      </c>
      <c r="F134" s="335">
        <v>2720.6810330000003</v>
      </c>
      <c r="G134" s="335">
        <v>77389.37026299999</v>
      </c>
      <c r="H134" s="335">
        <v>2706.3836460000002</v>
      </c>
      <c r="I134" s="335">
        <v>27.023008999999995</v>
      </c>
      <c r="J134" s="335">
        <v>44.687427999999997</v>
      </c>
      <c r="K134" s="335">
        <v>905832.41162000014</v>
      </c>
      <c r="L134" s="335">
        <v>1404.836311</v>
      </c>
      <c r="M134" s="346">
        <v>990138.16659700021</v>
      </c>
      <c r="N134" s="345"/>
      <c r="O134" s="49"/>
      <c r="P134" s="75"/>
      <c r="Q134" s="75"/>
      <c r="R134" s="75"/>
      <c r="S134" s="75"/>
      <c r="T134" s="75"/>
      <c r="U134" s="75"/>
      <c r="V134" s="75"/>
      <c r="W134" s="75"/>
      <c r="X134" s="75"/>
      <c r="Y134" s="75"/>
      <c r="Z134" s="39"/>
      <c r="AA134" s="75"/>
      <c r="AB134" s="39"/>
      <c r="AC134" s="39"/>
    </row>
    <row r="135" spans="2:29" s="88" customFormat="1" ht="17.100000000000001" customHeight="1">
      <c r="B135" s="316"/>
      <c r="C135" s="317" t="s">
        <v>174</v>
      </c>
      <c r="D135" s="326">
        <v>0</v>
      </c>
      <c r="E135" s="326">
        <v>0</v>
      </c>
      <c r="F135" s="326">
        <v>6.9973999999999995E-2</v>
      </c>
      <c r="G135" s="326">
        <v>376.32440100000002</v>
      </c>
      <c r="H135" s="326">
        <v>1.99088</v>
      </c>
      <c r="I135" s="326">
        <v>0</v>
      </c>
      <c r="J135" s="326">
        <v>0</v>
      </c>
      <c r="K135" s="326">
        <v>9948.5163350000021</v>
      </c>
      <c r="L135" s="326">
        <v>9.4229999999999994E-2</v>
      </c>
      <c r="M135" s="342">
        <v>10326.995820000002</v>
      </c>
      <c r="N135" s="341"/>
      <c r="O135" s="83"/>
      <c r="P135" s="84"/>
      <c r="Q135" s="84"/>
      <c r="R135" s="84"/>
      <c r="S135" s="84"/>
      <c r="T135" s="84"/>
      <c r="U135" s="84"/>
      <c r="V135" s="84"/>
      <c r="W135" s="84"/>
      <c r="X135" s="84"/>
      <c r="Y135" s="84"/>
      <c r="Z135" s="233"/>
      <c r="AA135" s="235"/>
      <c r="AB135" s="87"/>
      <c r="AC135" s="87"/>
    </row>
    <row r="136" spans="2:29" s="88" customFormat="1" ht="17.100000000000001" customHeight="1">
      <c r="B136" s="316"/>
      <c r="C136" s="317" t="s">
        <v>175</v>
      </c>
      <c r="D136" s="326">
        <v>1.3529089999999999</v>
      </c>
      <c r="E136" s="326">
        <v>0.193437</v>
      </c>
      <c r="F136" s="326">
        <v>8.2090730000000001</v>
      </c>
      <c r="G136" s="326">
        <v>686.66603599999996</v>
      </c>
      <c r="H136" s="326">
        <v>25.964614000000005</v>
      </c>
      <c r="I136" s="326">
        <v>0.42050399999999999</v>
      </c>
      <c r="J136" s="326">
        <v>0.189137</v>
      </c>
      <c r="K136" s="326">
        <v>10633.158255999999</v>
      </c>
      <c r="L136" s="326">
        <v>1.0093700000000001</v>
      </c>
      <c r="M136" s="342">
        <v>11357.163335999998</v>
      </c>
      <c r="N136" s="341"/>
      <c r="O136" s="83"/>
      <c r="P136" s="84"/>
      <c r="Q136" s="84"/>
      <c r="R136" s="84"/>
      <c r="S136" s="84"/>
      <c r="T136" s="84"/>
      <c r="U136" s="84"/>
      <c r="V136" s="84"/>
      <c r="W136" s="84"/>
      <c r="X136" s="84"/>
      <c r="Y136" s="84"/>
      <c r="Z136" s="233"/>
      <c r="AA136" s="235"/>
      <c r="AB136" s="87"/>
      <c r="AC136" s="87"/>
    </row>
    <row r="137" spans="2:29" s="176" customFormat="1" ht="9.9499999999999993" customHeight="1">
      <c r="B137" s="453"/>
      <c r="C137" s="454"/>
      <c r="D137" s="347"/>
      <c r="E137" s="347"/>
      <c r="F137" s="347"/>
      <c r="G137" s="347"/>
      <c r="H137" s="347"/>
      <c r="I137" s="347"/>
      <c r="J137" s="347"/>
      <c r="K137" s="347"/>
      <c r="L137" s="347"/>
      <c r="M137" s="348"/>
      <c r="N137" s="349"/>
      <c r="O137" s="181"/>
      <c r="P137" s="225"/>
      <c r="Q137" s="226"/>
      <c r="R137" s="226"/>
      <c r="S137" s="226"/>
      <c r="T137" s="226"/>
      <c r="U137" s="226"/>
      <c r="V137" s="226"/>
      <c r="W137" s="226"/>
      <c r="X137" s="226"/>
      <c r="Y137" s="227"/>
      <c r="Z137" s="311"/>
      <c r="AA137" s="229"/>
      <c r="AB137" s="178"/>
      <c r="AC137" s="178"/>
    </row>
    <row r="138" spans="2:29" s="52" customFormat="1" ht="122.25" customHeight="1">
      <c r="B138" s="55"/>
      <c r="C138" s="662" t="s">
        <v>314</v>
      </c>
      <c r="D138" s="662"/>
      <c r="E138" s="662"/>
      <c r="F138" s="662"/>
      <c r="G138" s="662"/>
      <c r="H138" s="662"/>
      <c r="I138" s="662"/>
      <c r="J138" s="662"/>
      <c r="K138" s="662"/>
      <c r="L138" s="662"/>
      <c r="M138" s="662"/>
      <c r="N138" s="56"/>
      <c r="P138" s="58"/>
      <c r="Q138" s="58"/>
      <c r="R138" s="58"/>
      <c r="S138" s="58"/>
      <c r="T138" s="58"/>
      <c r="U138" s="58"/>
      <c r="V138" s="58"/>
      <c r="W138" s="58"/>
      <c r="X138" s="58"/>
      <c r="Y138" s="58"/>
    </row>
    <row r="139" spans="2:29"/>
  </sheetData>
  <sheetProtection password="CC05" sheet="1" formatCells="0" formatColumns="0" formatRows="0" insertColumns="0" insertRows="0" insertHyperlinks="0" deleteColumns="0" deleteRows="0" sort="0" autoFilter="0" pivotTables="0"/>
  <dataConsolidate/>
  <mergeCells count="8">
    <mergeCell ref="P5:AA5"/>
    <mergeCell ref="C2:M2"/>
    <mergeCell ref="C4:M4"/>
    <mergeCell ref="C138:M138"/>
    <mergeCell ref="C5:M5"/>
    <mergeCell ref="C3:M3"/>
    <mergeCell ref="D7:M7"/>
    <mergeCell ref="D6:M6"/>
  </mergeCells>
  <phoneticPr fontId="0" type="noConversion"/>
  <conditionalFormatting sqref="D9:M137">
    <cfRule type="expression" dxfId="75" priority="1" stopIfTrue="1">
      <formula>AND(D9&lt;&gt;"",OR(D9&lt;0,NOT(ISNUMBER(D9))))</formula>
    </cfRule>
  </conditionalFormatting>
  <conditionalFormatting sqref="D6:M6">
    <cfRule type="expression" dxfId="74" priority="2" stopIfTrue="1">
      <formula>COUNTA(D10:M136)&lt;&gt;COUNTIF(D10:M136,"&gt;=0")</formula>
    </cfRule>
  </conditionalFormatting>
  <conditionalFormatting sqref="P9:AA137">
    <cfRule type="expression" dxfId="73" priority="3" stopIfTrue="1">
      <formula>ABS(P9)&gt;10</formula>
    </cfRule>
  </conditionalFormatting>
  <pageMargins left="0.74803149606299213" right="0.74803149606299213" top="0.98425196850393704" bottom="0.98425196850393704" header="0.51181102362204722" footer="0.51181102362204722"/>
  <pageSetup paperSize="8" scale="60" orientation="portrait" r:id="rId1"/>
  <headerFooter alignWithMargins="0">
    <oddFooter>&amp;R2016 Triennial Central Bank Survey</oddFooter>
  </headerFooter>
  <rowBreaks count="1" manualBreakCount="1">
    <brk id="74" min="1" max="13" man="1"/>
  </rowBreaks>
</worksheet>
</file>

<file path=docProps/app.xml><?xml version="1.0" encoding="utf-8"?>
<Properties xmlns="http://schemas.openxmlformats.org/officeDocument/2006/extended-properties" xmlns:vt="http://schemas.openxmlformats.org/officeDocument/2006/docPropsVTypes">
  <DocSecurity>2</DocSecurity>
  <ScaleCrop>false</ScaleCrop>
  <HeadingPairs>
    <vt:vector size="4" baseType="variant">
      <vt:variant>
        <vt:lpstr>Листы</vt:lpstr>
      </vt:variant>
      <vt:variant>
        <vt:i4>18</vt:i4>
      </vt:variant>
      <vt:variant>
        <vt:lpstr>Именованные диапазоны</vt:lpstr>
      </vt:variant>
      <vt:variant>
        <vt:i4>29</vt:i4>
      </vt:variant>
    </vt:vector>
  </HeadingPairs>
  <TitlesOfParts>
    <vt:vector size="47" baseType="lpstr">
      <vt:lpstr>Info_RUS</vt:lpstr>
      <vt:lpstr>A1_RUS</vt:lpstr>
      <vt:lpstr>A2_RUS</vt:lpstr>
      <vt:lpstr>A3_RUS</vt:lpstr>
      <vt:lpstr>A4_RUS</vt:lpstr>
      <vt:lpstr>B_RUS</vt:lpstr>
      <vt:lpstr>C_RUS</vt:lpstr>
      <vt:lpstr>Info</vt:lpstr>
      <vt:lpstr>A1</vt:lpstr>
      <vt:lpstr>A2</vt:lpstr>
      <vt:lpstr>A3</vt:lpstr>
      <vt:lpstr>A4</vt:lpstr>
      <vt:lpstr>B</vt:lpstr>
      <vt:lpstr>C</vt:lpstr>
      <vt:lpstr>E1</vt:lpstr>
      <vt:lpstr>E2</vt:lpstr>
      <vt:lpstr>E3</vt:lpstr>
      <vt:lpstr>E4</vt:lpstr>
      <vt:lpstr>'A1'!Заголовки_для_печати</vt:lpstr>
      <vt:lpstr>A1_RUS!Заголовки_для_печати</vt:lpstr>
      <vt:lpstr>'A2'!Заголовки_для_печати</vt:lpstr>
      <vt:lpstr>A2_RUS!Заголовки_для_печати</vt:lpstr>
      <vt:lpstr>'A3'!Заголовки_для_печати</vt:lpstr>
      <vt:lpstr>A3_RUS!Заголовки_для_печати</vt:lpstr>
      <vt:lpstr>'A4'!Заголовки_для_печати</vt:lpstr>
      <vt:lpstr>A4_RUS!Заголовки_для_печати</vt:lpstr>
      <vt:lpstr>'E1'!Заголовки_для_печати</vt:lpstr>
      <vt:lpstr>'E2'!Заголовки_для_печати</vt:lpstr>
      <vt:lpstr>'E3'!Заголовки_для_печати</vt:lpstr>
      <vt:lpstr>'A1'!Область_печати</vt:lpstr>
      <vt:lpstr>A1_RUS!Область_печати</vt:lpstr>
      <vt:lpstr>'A2'!Область_печати</vt:lpstr>
      <vt:lpstr>A2_RUS!Область_печати</vt:lpstr>
      <vt:lpstr>'A3'!Область_печати</vt:lpstr>
      <vt:lpstr>A3_RUS!Область_печати</vt:lpstr>
      <vt:lpstr>'A4'!Область_печати</vt:lpstr>
      <vt:lpstr>A4_RUS!Область_печати</vt:lpstr>
      <vt:lpstr>B!Область_печати</vt:lpstr>
      <vt:lpstr>B_RUS!Область_печати</vt:lpstr>
      <vt:lpstr>'C'!Область_печати</vt:lpstr>
      <vt:lpstr>C_RUS!Область_печати</vt:lpstr>
      <vt:lpstr>'E1'!Область_печати</vt:lpstr>
      <vt:lpstr>'E2'!Область_печати</vt:lpstr>
      <vt:lpstr>'E3'!Область_печати</vt:lpstr>
      <vt:lpstr>'E4'!Область_печати</vt:lpstr>
      <vt:lpstr>Info!Область_печати</vt:lpstr>
      <vt:lpstr>Info_RUS!Область_печати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2016-09-27T10:17:42Z</cp:lastPrinted>
  <dcterms:created xsi:type="dcterms:W3CDTF">2000-03-23T14:24:07Z</dcterms:created>
  <dcterms:modified xsi:type="dcterms:W3CDTF">2019-10-07T14:12:47Z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ies>
</file>