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ЭтаКнига" defaultThemeVersion="124226"/>
  <mc:AlternateContent xmlns:mc="http://schemas.openxmlformats.org/markup-compatibility/2006">
    <mc:Choice Requires="x15">
      <x15ac:absPath xmlns:x15ac="http://schemas.microsoft.com/office/spreadsheetml/2010/11/ac" url="C:\Users\aa_kds\Desktop\files\"/>
    </mc:Choice>
  </mc:AlternateContent>
  <bookViews>
    <workbookView xWindow="-825" yWindow="720" windowWidth="18300" windowHeight="10350" tabRatio="693" activeTab="7"/>
  </bookViews>
  <sheets>
    <sheet name="Info" sheetId="96" r:id="rId1"/>
    <sheet name="A1" sheetId="30" r:id="rId2"/>
    <sheet name="A2" sheetId="90" r:id="rId3"/>
    <sheet name="A3" sheetId="91" r:id="rId4"/>
    <sheet name="A4" sheetId="98" r:id="rId5"/>
    <sheet name="B" sheetId="38" r:id="rId6"/>
    <sheet name="C" sheetId="95" r:id="rId7"/>
    <sheet name="Info_RUS" sheetId="99" r:id="rId8"/>
    <sheet name="A1_RUS" sheetId="100" r:id="rId9"/>
    <sheet name="A2_RUS" sheetId="102" r:id="rId10"/>
    <sheet name="A3_RUS" sheetId="103" r:id="rId11"/>
    <sheet name="A4_RUS" sheetId="104" r:id="rId12"/>
    <sheet name="B_RUS" sheetId="105" r:id="rId13"/>
    <sheet name="C_RUS" sheetId="101" r:id="rId14"/>
  </sheets>
  <definedNames>
    <definedName name="RgFwd">#REF!</definedName>
    <definedName name="RgMatFwd">#REF!</definedName>
    <definedName name="RgMatSwaps">#REF!</definedName>
    <definedName name="RgSpot">#REF!</definedName>
    <definedName name="RgSwaps">#REF!</definedName>
    <definedName name="_xlnm.Print_Titles" localSheetId="1">'A1'!$B:$C,'A1'!$1:$8</definedName>
    <definedName name="_xlnm.Print_Titles" localSheetId="8">A1_RUS!$B:$C,A1_RUS!$1:$8</definedName>
    <definedName name="_xlnm.Print_Titles" localSheetId="2">'A2'!$B:$C,'A2'!$1:$8</definedName>
    <definedName name="_xlnm.Print_Titles" localSheetId="9">A2_RUS!$B:$C,A2_RUS!$1:$8</definedName>
    <definedName name="_xlnm.Print_Titles" localSheetId="3">'A3'!$B:$C,'A3'!$1:$8</definedName>
    <definedName name="_xlnm.Print_Titles" localSheetId="10">A3_RUS!$B:$C,A3_RUS!$1:$8</definedName>
    <definedName name="_xlnm.Print_Titles" localSheetId="4">'A4'!$B:$C,'A4'!$1:$8</definedName>
    <definedName name="_xlnm.Print_Titles" localSheetId="11">A4_RUS!$B:$C,A4_RUS!$1:$8</definedName>
    <definedName name="_xlnm.Print_Area" localSheetId="1">'A1'!$B$1:$N$138</definedName>
    <definedName name="_xlnm.Print_Area" localSheetId="8">A1_RUS!$B$1:$N$138</definedName>
    <definedName name="_xlnm.Print_Area" localSheetId="2">'A2'!$B$1:$AA$138</definedName>
    <definedName name="_xlnm.Print_Area" localSheetId="9">A2_RUS!$B$1:$AA$138</definedName>
    <definedName name="_xlnm.Print_Area" localSheetId="3">'A3'!$B$1:$AB$141</definedName>
    <definedName name="_xlnm.Print_Area" localSheetId="10">A3_RUS!$B$1:$AB$141</definedName>
    <definedName name="_xlnm.Print_Area" localSheetId="4">'A4'!$B$1:$AP$139</definedName>
    <definedName name="_xlnm.Print_Area" localSheetId="11">A4_RUS!$B$1:$AP$139</definedName>
    <definedName name="_xlnm.Print_Area" localSheetId="5">B!$B$1:$AT$58</definedName>
    <definedName name="_xlnm.Print_Area" localSheetId="12">B_RUS!$B$1:$AT$58</definedName>
    <definedName name="_xlnm.Print_Area" localSheetId="6">'C'!$B$1:$M$47</definedName>
    <definedName name="_xlnm.Print_Area" localSheetId="13">C_RUS!$B$1:$M$47</definedName>
    <definedName name="_xlnm.Print_Area" localSheetId="0">Info!$B$1:$J$53</definedName>
    <definedName name="_xlnm.Print_Area" localSheetId="7">Info_RUS!$B$1:$J$53</definedName>
  </definedNames>
  <calcPr calcId="162913" fullCalcOnLoad="1"/>
</workbook>
</file>

<file path=xl/calcChain.xml><?xml version="1.0" encoding="utf-8"?>
<calcChain xmlns="http://schemas.openxmlformats.org/spreadsheetml/2006/main">
  <c r="AS56" i="105" l="1"/>
  <c r="AR52" i="105"/>
  <c r="AQ52" i="105"/>
  <c r="AP52" i="105"/>
  <c r="AO52" i="105"/>
  <c r="AN52" i="105"/>
  <c r="AM52" i="105"/>
  <c r="AL52" i="105"/>
  <c r="AK52" i="105"/>
  <c r="AJ52" i="105"/>
  <c r="AI52" i="105"/>
  <c r="AH52" i="105"/>
  <c r="AG52" i="105"/>
  <c r="AF52" i="105"/>
  <c r="AE52" i="105"/>
  <c r="AD52" i="105"/>
  <c r="AC52" i="105"/>
  <c r="AB52" i="105"/>
  <c r="AA52" i="105"/>
  <c r="Z52" i="105"/>
  <c r="Y52" i="105"/>
  <c r="X52" i="105"/>
  <c r="W52" i="105"/>
  <c r="V52" i="105"/>
  <c r="U52" i="105"/>
  <c r="T52" i="105"/>
  <c r="BL52" i="105" s="1"/>
  <c r="S52" i="105"/>
  <c r="R52" i="105"/>
  <c r="R53" i="105" s="1"/>
  <c r="BJ53" i="105" s="1"/>
  <c r="Q52" i="105"/>
  <c r="P52" i="105"/>
  <c r="BH52" i="105"/>
  <c r="O52" i="105"/>
  <c r="N52" i="105"/>
  <c r="M52" i="105"/>
  <c r="L52" i="105"/>
  <c r="BD52" i="105" s="1"/>
  <c r="K52" i="105"/>
  <c r="J52" i="105"/>
  <c r="I52" i="105"/>
  <c r="H52" i="105"/>
  <c r="AZ52" i="105" s="1"/>
  <c r="G52" i="105"/>
  <c r="F52" i="105"/>
  <c r="F53" i="105" s="1"/>
  <c r="AX53" i="105" s="1"/>
  <c r="E52" i="105"/>
  <c r="D52" i="105"/>
  <c r="AV52" i="105"/>
  <c r="AS51" i="105"/>
  <c r="CM51" i="105" s="1"/>
  <c r="AS50" i="105"/>
  <c r="CM50" i="105" s="1"/>
  <c r="CJ49" i="105"/>
  <c r="CI49" i="105"/>
  <c r="CH49" i="105"/>
  <c r="CG49" i="105"/>
  <c r="CF49" i="105"/>
  <c r="CE49" i="105"/>
  <c r="CD49" i="105"/>
  <c r="CC49" i="105"/>
  <c r="CB49" i="105"/>
  <c r="CA49" i="105"/>
  <c r="BZ49" i="105"/>
  <c r="BY49" i="105"/>
  <c r="BX49" i="105"/>
  <c r="BW49" i="105"/>
  <c r="BV49" i="105"/>
  <c r="BU49" i="105"/>
  <c r="BT49" i="105"/>
  <c r="BS49" i="105"/>
  <c r="BR49" i="105"/>
  <c r="BQ49" i="105"/>
  <c r="BP49" i="105"/>
  <c r="BO49" i="105"/>
  <c r="BN49" i="105"/>
  <c r="BM49" i="105"/>
  <c r="BL49" i="105"/>
  <c r="BK49" i="105"/>
  <c r="BJ49" i="105"/>
  <c r="BI49" i="105"/>
  <c r="BH49" i="105"/>
  <c r="BG49" i="105"/>
  <c r="BF49" i="105"/>
  <c r="BE49" i="105"/>
  <c r="BD49" i="105"/>
  <c r="BC49" i="105"/>
  <c r="BB49" i="105"/>
  <c r="BA49" i="105"/>
  <c r="AZ49" i="105"/>
  <c r="AY49" i="105"/>
  <c r="AX49" i="105"/>
  <c r="AW49" i="105"/>
  <c r="AV49" i="105"/>
  <c r="AS49" i="105"/>
  <c r="CK49" i="105" s="1"/>
  <c r="AS48" i="105"/>
  <c r="CM48" i="105" s="1"/>
  <c r="AS47" i="105"/>
  <c r="CM47" i="105"/>
  <c r="CJ46" i="105"/>
  <c r="CI46" i="105"/>
  <c r="CH46" i="105"/>
  <c r="CG46" i="105"/>
  <c r="CF46" i="105"/>
  <c r="CE46" i="105"/>
  <c r="CD46" i="105"/>
  <c r="CC46" i="105"/>
  <c r="CB46" i="105"/>
  <c r="CA46" i="105"/>
  <c r="BZ46" i="105"/>
  <c r="BY46" i="105"/>
  <c r="BX46" i="105"/>
  <c r="BW46" i="105"/>
  <c r="BV46" i="105"/>
  <c r="BU46" i="105"/>
  <c r="BT46" i="105"/>
  <c r="BS46" i="105"/>
  <c r="BR46" i="105"/>
  <c r="BQ46" i="105"/>
  <c r="BP46" i="105"/>
  <c r="BO46" i="105"/>
  <c r="BN46" i="105"/>
  <c r="BM46" i="105"/>
  <c r="BL46" i="105"/>
  <c r="BK46" i="105"/>
  <c r="BJ46" i="105"/>
  <c r="BI46" i="105"/>
  <c r="BH46" i="105"/>
  <c r="BG46" i="105"/>
  <c r="BF46" i="105"/>
  <c r="BE46" i="105"/>
  <c r="BD46" i="105"/>
  <c r="BC46" i="105"/>
  <c r="BB46" i="105"/>
  <c r="BA46" i="105"/>
  <c r="AZ46" i="105"/>
  <c r="AY46" i="105"/>
  <c r="AX46" i="105"/>
  <c r="AW46" i="105"/>
  <c r="AV46" i="105"/>
  <c r="AS46" i="105"/>
  <c r="CK46" i="105"/>
  <c r="AS45" i="105"/>
  <c r="CM45" i="105"/>
  <c r="AS44" i="105"/>
  <c r="CM44" i="105" s="1"/>
  <c r="CJ43" i="105"/>
  <c r="CI43" i="105"/>
  <c r="CH43" i="105"/>
  <c r="CG43" i="105"/>
  <c r="CF43" i="105"/>
  <c r="CE43" i="105"/>
  <c r="CD43" i="105"/>
  <c r="CC43" i="105"/>
  <c r="CB43" i="105"/>
  <c r="CA43" i="105"/>
  <c r="BZ43" i="105"/>
  <c r="BY43" i="105"/>
  <c r="BX43" i="105"/>
  <c r="BW43" i="105"/>
  <c r="BV43" i="105"/>
  <c r="BU43" i="105"/>
  <c r="BT43" i="105"/>
  <c r="BS43" i="105"/>
  <c r="BR43" i="105"/>
  <c r="BQ43" i="105"/>
  <c r="BP43" i="105"/>
  <c r="BO43" i="105"/>
  <c r="BN43" i="105"/>
  <c r="BM43" i="105"/>
  <c r="BL43" i="105"/>
  <c r="BK43" i="105"/>
  <c r="BJ43" i="105"/>
  <c r="BI43" i="105"/>
  <c r="BH43" i="105"/>
  <c r="BG43" i="105"/>
  <c r="BF43" i="105"/>
  <c r="BE43" i="105"/>
  <c r="BD43" i="105"/>
  <c r="BC43" i="105"/>
  <c r="BB43" i="105"/>
  <c r="BA43" i="105"/>
  <c r="AZ43" i="105"/>
  <c r="AY43" i="105"/>
  <c r="AX43" i="105"/>
  <c r="AW43" i="105"/>
  <c r="AV43" i="105"/>
  <c r="AS43" i="105"/>
  <c r="CK43" i="105"/>
  <c r="AR41" i="105"/>
  <c r="CJ41" i="105" s="1"/>
  <c r="AQ41" i="105"/>
  <c r="CI41" i="105" s="1"/>
  <c r="AP41" i="105"/>
  <c r="CH41" i="105"/>
  <c r="AO41" i="105"/>
  <c r="CG41" i="105"/>
  <c r="AN41" i="105"/>
  <c r="CF41" i="105" s="1"/>
  <c r="AM41" i="105"/>
  <c r="CE41" i="105" s="1"/>
  <c r="AL41" i="105"/>
  <c r="CD41" i="105"/>
  <c r="AK41" i="105"/>
  <c r="CC41" i="105"/>
  <c r="AJ41" i="105"/>
  <c r="CB41" i="105" s="1"/>
  <c r="AI41" i="105"/>
  <c r="CA41" i="105" s="1"/>
  <c r="AH41" i="105"/>
  <c r="BZ41" i="105"/>
  <c r="AG41" i="105"/>
  <c r="BY41" i="105"/>
  <c r="AF41" i="105"/>
  <c r="BX41" i="105" s="1"/>
  <c r="AE41" i="105"/>
  <c r="BW41" i="105" s="1"/>
  <c r="AD41" i="105"/>
  <c r="BV41" i="105"/>
  <c r="AC41" i="105"/>
  <c r="BU41" i="105"/>
  <c r="AB41" i="105"/>
  <c r="BT41" i="105" s="1"/>
  <c r="AA41" i="105"/>
  <c r="BS41" i="105" s="1"/>
  <c r="Z41" i="105"/>
  <c r="BR41" i="105"/>
  <c r="Y41" i="105"/>
  <c r="BQ41" i="105"/>
  <c r="X41" i="105"/>
  <c r="BP41" i="105" s="1"/>
  <c r="W41" i="105"/>
  <c r="BO41" i="105" s="1"/>
  <c r="V41" i="105"/>
  <c r="BN41" i="105"/>
  <c r="U41" i="105"/>
  <c r="BM41" i="105"/>
  <c r="T41" i="105"/>
  <c r="BL41" i="105" s="1"/>
  <c r="S41" i="105"/>
  <c r="BK41" i="105" s="1"/>
  <c r="R41" i="105"/>
  <c r="BJ41" i="105"/>
  <c r="Q41" i="105"/>
  <c r="BI41" i="105"/>
  <c r="P41" i="105"/>
  <c r="BH41" i="105" s="1"/>
  <c r="O41" i="105"/>
  <c r="BG41" i="105" s="1"/>
  <c r="N41" i="105"/>
  <c r="N53" i="105" s="1"/>
  <c r="BF53" i="105" s="1"/>
  <c r="BF41" i="105"/>
  <c r="M41" i="105"/>
  <c r="BE41" i="105"/>
  <c r="L41" i="105"/>
  <c r="BD41" i="105" s="1"/>
  <c r="K41" i="105"/>
  <c r="BC41" i="105" s="1"/>
  <c r="J41" i="105"/>
  <c r="J53" i="105" s="1"/>
  <c r="BB53" i="105" s="1"/>
  <c r="BB41" i="105"/>
  <c r="I41" i="105"/>
  <c r="BA41" i="105"/>
  <c r="H41" i="105"/>
  <c r="AZ41" i="105" s="1"/>
  <c r="G41" i="105"/>
  <c r="AY41" i="105" s="1"/>
  <c r="F41" i="105"/>
  <c r="AX41" i="105"/>
  <c r="E41" i="105"/>
  <c r="AW41" i="105"/>
  <c r="D41" i="105"/>
  <c r="AS41" i="105" s="1"/>
  <c r="CM40" i="105"/>
  <c r="AS40" i="105"/>
  <c r="AS39" i="105"/>
  <c r="CM39" i="105" s="1"/>
  <c r="CJ38" i="105"/>
  <c r="CI38" i="105"/>
  <c r="CH38" i="105"/>
  <c r="CG38" i="105"/>
  <c r="CF38" i="105"/>
  <c r="CE38" i="105"/>
  <c r="CD38" i="105"/>
  <c r="CC38" i="105"/>
  <c r="CB38" i="105"/>
  <c r="CA38" i="105"/>
  <c r="BZ38" i="105"/>
  <c r="BY38" i="105"/>
  <c r="BX38" i="105"/>
  <c r="BW38" i="105"/>
  <c r="BV38" i="105"/>
  <c r="BU38" i="105"/>
  <c r="BT38" i="105"/>
  <c r="BS38" i="105"/>
  <c r="BR38" i="105"/>
  <c r="BQ38" i="105"/>
  <c r="BP38" i="105"/>
  <c r="BO38" i="105"/>
  <c r="BN38" i="105"/>
  <c r="BM38" i="105"/>
  <c r="BL38" i="105"/>
  <c r="BK38" i="105"/>
  <c r="BJ38" i="105"/>
  <c r="BI38" i="105"/>
  <c r="BH38" i="105"/>
  <c r="BG38" i="105"/>
  <c r="BF38" i="105"/>
  <c r="BE38" i="105"/>
  <c r="BD38" i="105"/>
  <c r="BC38" i="105"/>
  <c r="BB38" i="105"/>
  <c r="BA38" i="105"/>
  <c r="AZ38" i="105"/>
  <c r="AY38" i="105"/>
  <c r="AX38" i="105"/>
  <c r="AW38" i="105"/>
  <c r="AV38" i="105"/>
  <c r="AS38" i="105"/>
  <c r="CM38" i="105"/>
  <c r="AS37" i="105"/>
  <c r="CM37" i="105" s="1"/>
  <c r="AS36" i="105"/>
  <c r="CM36" i="105" s="1"/>
  <c r="CJ35" i="105"/>
  <c r="CI35" i="105"/>
  <c r="CH35" i="105"/>
  <c r="CG35" i="105"/>
  <c r="CF35" i="105"/>
  <c r="CE35" i="105"/>
  <c r="CD35" i="105"/>
  <c r="CC35" i="105"/>
  <c r="CB35" i="105"/>
  <c r="CA35" i="105"/>
  <c r="BZ35" i="105"/>
  <c r="BY35" i="105"/>
  <c r="BX35" i="105"/>
  <c r="BW35" i="105"/>
  <c r="BV35" i="105"/>
  <c r="BU35" i="105"/>
  <c r="BT35" i="105"/>
  <c r="BS35" i="105"/>
  <c r="BR35" i="105"/>
  <c r="BQ35" i="105"/>
  <c r="BP35" i="105"/>
  <c r="BO35" i="105"/>
  <c r="BN35" i="105"/>
  <c r="BM35" i="105"/>
  <c r="BL35" i="105"/>
  <c r="BK35" i="105"/>
  <c r="BJ35" i="105"/>
  <c r="BI35" i="105"/>
  <c r="BH35" i="105"/>
  <c r="BG35" i="105"/>
  <c r="BF35" i="105"/>
  <c r="BE35" i="105"/>
  <c r="BD35" i="105"/>
  <c r="BC35" i="105"/>
  <c r="BB35" i="105"/>
  <c r="BA35" i="105"/>
  <c r="AZ35" i="105"/>
  <c r="AY35" i="105"/>
  <c r="AX35" i="105"/>
  <c r="AW35" i="105"/>
  <c r="AV35" i="105"/>
  <c r="AS35" i="105"/>
  <c r="CM35" i="105"/>
  <c r="CM34" i="105"/>
  <c r="AS34" i="105"/>
  <c r="CM33" i="105"/>
  <c r="AS33" i="105"/>
  <c r="CJ32" i="105"/>
  <c r="CI32" i="105"/>
  <c r="CH32" i="105"/>
  <c r="CG32" i="105"/>
  <c r="CF32" i="105"/>
  <c r="CE32" i="105"/>
  <c r="CD32" i="105"/>
  <c r="CC32" i="105"/>
  <c r="CB32" i="105"/>
  <c r="CA32" i="105"/>
  <c r="BZ32" i="105"/>
  <c r="BY32" i="105"/>
  <c r="BX32" i="105"/>
  <c r="BW32" i="105"/>
  <c r="BV32" i="105"/>
  <c r="BU32" i="105"/>
  <c r="BT32" i="105"/>
  <c r="BS32" i="105"/>
  <c r="BR32" i="105"/>
  <c r="BQ32" i="105"/>
  <c r="BP32" i="105"/>
  <c r="BO32" i="105"/>
  <c r="BN32" i="105"/>
  <c r="BM32" i="105"/>
  <c r="BL32" i="105"/>
  <c r="BK32" i="105"/>
  <c r="BJ32" i="105"/>
  <c r="BI32" i="105"/>
  <c r="BH32" i="105"/>
  <c r="BG32" i="105"/>
  <c r="BF32" i="105"/>
  <c r="BE32" i="105"/>
  <c r="BD32" i="105"/>
  <c r="BC32" i="105"/>
  <c r="BB32" i="105"/>
  <c r="BA32" i="105"/>
  <c r="AZ32" i="105"/>
  <c r="AY32" i="105"/>
  <c r="AX32" i="105"/>
  <c r="AW32" i="105"/>
  <c r="AV32" i="105"/>
  <c r="AS32" i="105"/>
  <c r="CM32" i="105" s="1"/>
  <c r="AR29" i="105"/>
  <c r="CJ29" i="105"/>
  <c r="AQ29" i="105"/>
  <c r="CI29" i="105"/>
  <c r="AP29" i="105"/>
  <c r="CH29" i="105"/>
  <c r="AO29" i="105"/>
  <c r="CG29" i="105" s="1"/>
  <c r="AN29" i="105"/>
  <c r="CF29" i="105"/>
  <c r="AM29" i="105"/>
  <c r="CE29" i="105"/>
  <c r="AL29" i="105"/>
  <c r="CD29" i="105"/>
  <c r="AK29" i="105"/>
  <c r="CC29" i="105" s="1"/>
  <c r="AJ29" i="105"/>
  <c r="CB29" i="105"/>
  <c r="AI29" i="105"/>
  <c r="CA29" i="105"/>
  <c r="AH29" i="105"/>
  <c r="BZ29" i="105"/>
  <c r="AG29" i="105"/>
  <c r="BY29" i="105" s="1"/>
  <c r="AF29" i="105"/>
  <c r="BX29" i="105"/>
  <c r="AE29" i="105"/>
  <c r="BW29" i="105"/>
  <c r="AD29" i="105"/>
  <c r="BV29" i="105"/>
  <c r="AC29" i="105"/>
  <c r="BU29" i="105" s="1"/>
  <c r="AB29" i="105"/>
  <c r="BT29" i="105"/>
  <c r="AA29" i="105"/>
  <c r="BS29" i="105"/>
  <c r="Z29" i="105"/>
  <c r="BR29" i="105"/>
  <c r="Y29" i="105"/>
  <c r="BQ29" i="105" s="1"/>
  <c r="X29" i="105"/>
  <c r="BP29" i="105"/>
  <c r="W29" i="105"/>
  <c r="BO29" i="105"/>
  <c r="V29" i="105"/>
  <c r="BN29" i="105"/>
  <c r="U29" i="105"/>
  <c r="BM29" i="105" s="1"/>
  <c r="T29" i="105"/>
  <c r="BL29" i="105"/>
  <c r="S29" i="105"/>
  <c r="BK29" i="105"/>
  <c r="R29" i="105"/>
  <c r="BJ29" i="105"/>
  <c r="Q29" i="105"/>
  <c r="BI29" i="105" s="1"/>
  <c r="P29" i="105"/>
  <c r="BH29" i="105"/>
  <c r="O29" i="105"/>
  <c r="BG29" i="105"/>
  <c r="N29" i="105"/>
  <c r="BF29" i="105"/>
  <c r="M29" i="105"/>
  <c r="BE29" i="105" s="1"/>
  <c r="L29" i="105"/>
  <c r="BD29" i="105"/>
  <c r="K29" i="105"/>
  <c r="BC29" i="105"/>
  <c r="J29" i="105"/>
  <c r="BB29" i="105"/>
  <c r="I29" i="105"/>
  <c r="BA29" i="105" s="1"/>
  <c r="H29" i="105"/>
  <c r="AZ29" i="105"/>
  <c r="G29" i="105"/>
  <c r="AY29" i="105"/>
  <c r="F29" i="105"/>
  <c r="AX29" i="105"/>
  <c r="E29" i="105"/>
  <c r="AW29" i="105" s="1"/>
  <c r="D29" i="105"/>
  <c r="AS29" i="105"/>
  <c r="AS28" i="105"/>
  <c r="CM28" i="105"/>
  <c r="AS27" i="105"/>
  <c r="CM27" i="105"/>
  <c r="CJ26" i="105"/>
  <c r="CI26" i="105"/>
  <c r="CH26" i="105"/>
  <c r="CG26" i="105"/>
  <c r="CF26" i="105"/>
  <c r="CE26" i="105"/>
  <c r="CD26" i="105"/>
  <c r="CC26" i="105"/>
  <c r="CB26" i="105"/>
  <c r="CA26" i="105"/>
  <c r="BZ26" i="105"/>
  <c r="BY26" i="105"/>
  <c r="BX26" i="105"/>
  <c r="BW26" i="105"/>
  <c r="BV26" i="105"/>
  <c r="BU26" i="105"/>
  <c r="BT26" i="105"/>
  <c r="BS26" i="105"/>
  <c r="BR26" i="105"/>
  <c r="BQ26" i="105"/>
  <c r="BP26" i="105"/>
  <c r="BO26" i="105"/>
  <c r="BN26" i="105"/>
  <c r="BM26" i="105"/>
  <c r="BL26" i="105"/>
  <c r="BK26" i="105"/>
  <c r="BJ26" i="105"/>
  <c r="BI26" i="105"/>
  <c r="BH26" i="105"/>
  <c r="BG26" i="105"/>
  <c r="BF26" i="105"/>
  <c r="BE26" i="105"/>
  <c r="BD26" i="105"/>
  <c r="BC26" i="105"/>
  <c r="BB26" i="105"/>
  <c r="BA26" i="105"/>
  <c r="AZ26" i="105"/>
  <c r="AY26" i="105"/>
  <c r="AX26" i="105"/>
  <c r="AW26" i="105"/>
  <c r="AV26" i="105"/>
  <c r="AS26" i="105"/>
  <c r="CK26" i="105"/>
  <c r="AS25" i="105"/>
  <c r="CM25" i="105" s="1"/>
  <c r="AS24" i="105"/>
  <c r="CM24" i="105" s="1"/>
  <c r="CJ23" i="105"/>
  <c r="CI23" i="105"/>
  <c r="CH23" i="105"/>
  <c r="CG23" i="105"/>
  <c r="CF23" i="105"/>
  <c r="CE23" i="105"/>
  <c r="CD23" i="105"/>
  <c r="CC23" i="105"/>
  <c r="CB23" i="105"/>
  <c r="CA23" i="105"/>
  <c r="BZ23" i="105"/>
  <c r="BY23" i="105"/>
  <c r="BX23" i="105"/>
  <c r="BW23" i="105"/>
  <c r="BV23" i="105"/>
  <c r="BU23" i="105"/>
  <c r="BT23" i="105"/>
  <c r="BS23" i="105"/>
  <c r="BR23" i="105"/>
  <c r="BQ23" i="105"/>
  <c r="BP23" i="105"/>
  <c r="BO23" i="105"/>
  <c r="BN23" i="105"/>
  <c r="BM23" i="105"/>
  <c r="BL23" i="105"/>
  <c r="BK23" i="105"/>
  <c r="BJ23" i="105"/>
  <c r="BI23" i="105"/>
  <c r="BH23" i="105"/>
  <c r="BG23" i="105"/>
  <c r="BF23" i="105"/>
  <c r="BE23" i="105"/>
  <c r="BD23" i="105"/>
  <c r="BC23" i="105"/>
  <c r="BB23" i="105"/>
  <c r="BA23" i="105"/>
  <c r="AZ23" i="105"/>
  <c r="AY23" i="105"/>
  <c r="AX23" i="105"/>
  <c r="AW23" i="105"/>
  <c r="AV23" i="105"/>
  <c r="AS23" i="105"/>
  <c r="CK23" i="105" s="1"/>
  <c r="AS22" i="105"/>
  <c r="CM22" i="105"/>
  <c r="AS21" i="105"/>
  <c r="CM21" i="105"/>
  <c r="CJ20" i="105"/>
  <c r="CI20" i="105"/>
  <c r="CH20" i="105"/>
  <c r="CG20" i="105"/>
  <c r="CF20" i="105"/>
  <c r="CE20" i="105"/>
  <c r="CD20" i="105"/>
  <c r="CC20" i="105"/>
  <c r="CB20" i="105"/>
  <c r="CA20" i="105"/>
  <c r="BZ20" i="105"/>
  <c r="BY20" i="105"/>
  <c r="BX20" i="105"/>
  <c r="BW20" i="105"/>
  <c r="BV20" i="105"/>
  <c r="BU20" i="105"/>
  <c r="BT20" i="105"/>
  <c r="BS20" i="105"/>
  <c r="BR20" i="105"/>
  <c r="BQ20" i="105"/>
  <c r="BP20" i="105"/>
  <c r="BO20" i="105"/>
  <c r="BN20" i="105"/>
  <c r="BM20" i="105"/>
  <c r="BL20" i="105"/>
  <c r="BK20" i="105"/>
  <c r="BJ20" i="105"/>
  <c r="BI20" i="105"/>
  <c r="BH20" i="105"/>
  <c r="BG20" i="105"/>
  <c r="BF20" i="105"/>
  <c r="BE20" i="105"/>
  <c r="BD20" i="105"/>
  <c r="BC20" i="105"/>
  <c r="BB20" i="105"/>
  <c r="BA20" i="105"/>
  <c r="AZ20" i="105"/>
  <c r="AY20" i="105"/>
  <c r="AX20" i="105"/>
  <c r="AW20" i="105"/>
  <c r="AV20" i="105"/>
  <c r="AS20" i="105"/>
  <c r="CK20" i="105" s="1"/>
  <c r="AR18" i="105"/>
  <c r="AR55" i="105"/>
  <c r="CJ55" i="105"/>
  <c r="AQ18" i="105"/>
  <c r="AQ55" i="105"/>
  <c r="CI55" i="105" s="1"/>
  <c r="AP18" i="105"/>
  <c r="AP55" i="105" s="1"/>
  <c r="CH55" i="105" s="1"/>
  <c r="AO18" i="105"/>
  <c r="AO55" i="105"/>
  <c r="CG55" i="105" s="1"/>
  <c r="AN18" i="105"/>
  <c r="AN55" i="105" s="1"/>
  <c r="CF55" i="105" s="1"/>
  <c r="AM18" i="105"/>
  <c r="AM55" i="105" s="1"/>
  <c r="CE55" i="105" s="1"/>
  <c r="AL18" i="105"/>
  <c r="AL55" i="105" s="1"/>
  <c r="CD55" i="105" s="1"/>
  <c r="AK18" i="105"/>
  <c r="AK55" i="105"/>
  <c r="CC55" i="105" s="1"/>
  <c r="AJ18" i="105"/>
  <c r="AJ55" i="105"/>
  <c r="CB55" i="105"/>
  <c r="AI18" i="105"/>
  <c r="AI55" i="105"/>
  <c r="CA55" i="105" s="1"/>
  <c r="AH18" i="105"/>
  <c r="AH55" i="105" s="1"/>
  <c r="BZ55" i="105" s="1"/>
  <c r="AG18" i="105"/>
  <c r="AG55" i="105"/>
  <c r="BY55" i="105" s="1"/>
  <c r="AF18" i="105"/>
  <c r="AF55" i="105" s="1"/>
  <c r="BX55" i="105" s="1"/>
  <c r="AE18" i="105"/>
  <c r="AE55" i="105" s="1"/>
  <c r="BW55" i="105" s="1"/>
  <c r="AD18" i="105"/>
  <c r="AD55" i="105" s="1"/>
  <c r="BV55" i="105" s="1"/>
  <c r="AC18" i="105"/>
  <c r="AC55" i="105"/>
  <c r="BU55" i="105" s="1"/>
  <c r="AB18" i="105"/>
  <c r="AB55" i="105"/>
  <c r="BT55" i="105"/>
  <c r="AA18" i="105"/>
  <c r="AA55" i="105"/>
  <c r="BS55" i="105" s="1"/>
  <c r="Z18" i="105"/>
  <c r="Z55" i="105" s="1"/>
  <c r="BR55" i="105" s="1"/>
  <c r="Y18" i="105"/>
  <c r="Y55" i="105"/>
  <c r="BQ55" i="105" s="1"/>
  <c r="X18" i="105"/>
  <c r="X55" i="105" s="1"/>
  <c r="BP55" i="105" s="1"/>
  <c r="W18" i="105"/>
  <c r="W55" i="105" s="1"/>
  <c r="BO55" i="105" s="1"/>
  <c r="V18" i="105"/>
  <c r="V55" i="105" s="1"/>
  <c r="BN55" i="105" s="1"/>
  <c r="U18" i="105"/>
  <c r="U55" i="105"/>
  <c r="BM55" i="105" s="1"/>
  <c r="T18" i="105"/>
  <c r="T55" i="105"/>
  <c r="BL55" i="105"/>
  <c r="S18" i="105"/>
  <c r="S55" i="105"/>
  <c r="BK55" i="105" s="1"/>
  <c r="R18" i="105"/>
  <c r="R55" i="105" s="1"/>
  <c r="BJ55" i="105" s="1"/>
  <c r="Q18" i="105"/>
  <c r="Q55" i="105"/>
  <c r="BI55" i="105" s="1"/>
  <c r="P18" i="105"/>
  <c r="P55" i="105" s="1"/>
  <c r="BH55" i="105" s="1"/>
  <c r="O18" i="105"/>
  <c r="O55" i="105" s="1"/>
  <c r="BG55" i="105" s="1"/>
  <c r="N18" i="105"/>
  <c r="N55" i="105" s="1"/>
  <c r="BF55" i="105" s="1"/>
  <c r="M18" i="105"/>
  <c r="M55" i="105"/>
  <c r="BE55" i="105" s="1"/>
  <c r="L18" i="105"/>
  <c r="L55" i="105"/>
  <c r="BD55" i="105"/>
  <c r="K18" i="105"/>
  <c r="K55" i="105"/>
  <c r="BC55" i="105" s="1"/>
  <c r="J18" i="105"/>
  <c r="J55" i="105" s="1"/>
  <c r="BB55" i="105" s="1"/>
  <c r="I18" i="105"/>
  <c r="I55" i="105"/>
  <c r="BA55" i="105" s="1"/>
  <c r="H18" i="105"/>
  <c r="H55" i="105" s="1"/>
  <c r="AZ55" i="105" s="1"/>
  <c r="G18" i="105"/>
  <c r="G55" i="105" s="1"/>
  <c r="AY55" i="105" s="1"/>
  <c r="F18" i="105"/>
  <c r="F55" i="105" s="1"/>
  <c r="AX55" i="105" s="1"/>
  <c r="E18" i="105"/>
  <c r="E55" i="105"/>
  <c r="AW55" i="105" s="1"/>
  <c r="D18" i="105"/>
  <c r="D55" i="105"/>
  <c r="CM17" i="105"/>
  <c r="AS17" i="105"/>
  <c r="CM16" i="105"/>
  <c r="AS16" i="105"/>
  <c r="CJ15" i="105"/>
  <c r="CI15" i="105"/>
  <c r="CH15" i="105"/>
  <c r="CG15" i="105"/>
  <c r="CF15" i="105"/>
  <c r="CE15" i="105"/>
  <c r="CD15" i="105"/>
  <c r="CC15" i="105"/>
  <c r="CB15" i="105"/>
  <c r="CA15" i="105"/>
  <c r="BZ15" i="105"/>
  <c r="BY15" i="105"/>
  <c r="BX15" i="105"/>
  <c r="BW15" i="105"/>
  <c r="BV15" i="105"/>
  <c r="BU15" i="105"/>
  <c r="BT15" i="105"/>
  <c r="BS15" i="105"/>
  <c r="BR15" i="105"/>
  <c r="BQ15" i="105"/>
  <c r="BP15" i="105"/>
  <c r="BO15" i="105"/>
  <c r="BN15" i="105"/>
  <c r="BM15" i="105"/>
  <c r="BL15" i="105"/>
  <c r="BK15" i="105"/>
  <c r="BJ15" i="105"/>
  <c r="BI15" i="105"/>
  <c r="BH15" i="105"/>
  <c r="BG15" i="105"/>
  <c r="BF15" i="105"/>
  <c r="BE15" i="105"/>
  <c r="BD15" i="105"/>
  <c r="BC15" i="105"/>
  <c r="BB15" i="105"/>
  <c r="BA15" i="105"/>
  <c r="AZ15" i="105"/>
  <c r="AY15" i="105"/>
  <c r="AX15" i="105"/>
  <c r="AW15" i="105"/>
  <c r="AV15" i="105"/>
  <c r="AS15" i="105"/>
  <c r="CM15" i="105" s="1"/>
  <c r="AS14" i="105"/>
  <c r="CM14" i="105" s="1"/>
  <c r="AS13" i="105"/>
  <c r="CM13" i="105" s="1"/>
  <c r="CJ12" i="105"/>
  <c r="CI12" i="105"/>
  <c r="CH12" i="105"/>
  <c r="CG12" i="105"/>
  <c r="CF12" i="105"/>
  <c r="CE12" i="105"/>
  <c r="CD12" i="105"/>
  <c r="CC12" i="105"/>
  <c r="CB12" i="105"/>
  <c r="CA12" i="105"/>
  <c r="BZ12" i="105"/>
  <c r="BY12" i="105"/>
  <c r="BX12" i="105"/>
  <c r="BW12" i="105"/>
  <c r="BV12" i="105"/>
  <c r="BU12" i="105"/>
  <c r="BT12" i="105"/>
  <c r="BS12" i="105"/>
  <c r="BR12" i="105"/>
  <c r="BQ12" i="105"/>
  <c r="BP12" i="105"/>
  <c r="BO12" i="105"/>
  <c r="BN12" i="105"/>
  <c r="BM12" i="105"/>
  <c r="BL12" i="105"/>
  <c r="BK12" i="105"/>
  <c r="BJ12" i="105"/>
  <c r="BI12" i="105"/>
  <c r="BH12" i="105"/>
  <c r="BG12" i="105"/>
  <c r="BF12" i="105"/>
  <c r="BE12" i="105"/>
  <c r="BD12" i="105"/>
  <c r="BC12" i="105"/>
  <c r="BB12" i="105"/>
  <c r="BA12" i="105"/>
  <c r="AZ12" i="105"/>
  <c r="AY12" i="105"/>
  <c r="AX12" i="105"/>
  <c r="AW12" i="105"/>
  <c r="AV12" i="105"/>
  <c r="AS12" i="105"/>
  <c r="CM12" i="105" s="1"/>
  <c r="AS11" i="105"/>
  <c r="CM11" i="105" s="1"/>
  <c r="CM10" i="105"/>
  <c r="AS10" i="105"/>
  <c r="CJ9" i="105"/>
  <c r="CI9" i="105"/>
  <c r="CH9" i="105"/>
  <c r="CG9" i="105"/>
  <c r="CF9" i="105"/>
  <c r="CE9" i="105"/>
  <c r="CD9" i="105"/>
  <c r="CC9" i="105"/>
  <c r="CB9" i="105"/>
  <c r="CA9" i="105"/>
  <c r="BZ9" i="105"/>
  <c r="BY9" i="105"/>
  <c r="BX9" i="105"/>
  <c r="BW9" i="105"/>
  <c r="BV9" i="105"/>
  <c r="BU9" i="105"/>
  <c r="BT9" i="105"/>
  <c r="BS9" i="105"/>
  <c r="BR9" i="105"/>
  <c r="BQ9" i="105"/>
  <c r="BP9" i="105"/>
  <c r="BO9" i="105"/>
  <c r="BN9" i="105"/>
  <c r="BM9" i="105"/>
  <c r="BL9" i="105"/>
  <c r="BK9" i="105"/>
  <c r="BJ9" i="105"/>
  <c r="BI9" i="105"/>
  <c r="BH9" i="105"/>
  <c r="BG9" i="105"/>
  <c r="BF9" i="105"/>
  <c r="BE9" i="105"/>
  <c r="BD9" i="105"/>
  <c r="BC9" i="105"/>
  <c r="BB9" i="105"/>
  <c r="BA9" i="105"/>
  <c r="AZ9" i="105"/>
  <c r="AY9" i="105"/>
  <c r="AX9" i="105"/>
  <c r="AW9" i="105"/>
  <c r="AV9" i="105"/>
  <c r="AS9" i="105"/>
  <c r="CM9" i="105"/>
  <c r="CK7" i="105"/>
  <c r="CM7" i="105" s="1"/>
  <c r="CJ7" i="105"/>
  <c r="CI7" i="105"/>
  <c r="CH7" i="105"/>
  <c r="CG7" i="105"/>
  <c r="CF7" i="105"/>
  <c r="CE7" i="105"/>
  <c r="CD7" i="105"/>
  <c r="CC7" i="105"/>
  <c r="CB7" i="105"/>
  <c r="CA7" i="105"/>
  <c r="BZ7" i="105"/>
  <c r="BY7" i="105"/>
  <c r="BX7" i="105"/>
  <c r="BW7" i="105"/>
  <c r="BV7" i="105"/>
  <c r="BU7" i="105"/>
  <c r="BT7" i="105"/>
  <c r="BS7" i="105"/>
  <c r="BR7" i="105"/>
  <c r="BQ7" i="105"/>
  <c r="BP7" i="105"/>
  <c r="BO7" i="105"/>
  <c r="BN7" i="105"/>
  <c r="BM7" i="105"/>
  <c r="BL7" i="105"/>
  <c r="BK7" i="105"/>
  <c r="BJ7" i="105"/>
  <c r="BI7" i="105"/>
  <c r="BH7" i="105"/>
  <c r="BG7" i="105"/>
  <c r="BF7" i="105"/>
  <c r="BE7" i="105"/>
  <c r="BD7" i="105"/>
  <c r="BC7" i="105"/>
  <c r="BB7" i="105"/>
  <c r="BA7" i="105"/>
  <c r="AZ7" i="105"/>
  <c r="AY7" i="105"/>
  <c r="AX7" i="105"/>
  <c r="AW7" i="105"/>
  <c r="AV7" i="105"/>
  <c r="CD138" i="104"/>
  <c r="AO136" i="104"/>
  <c r="CC136" i="104"/>
  <c r="AN136" i="104"/>
  <c r="CB136" i="104"/>
  <c r="AM136" i="104"/>
  <c r="CA136" i="104" s="1"/>
  <c r="AL136" i="104"/>
  <c r="BZ136" i="104"/>
  <c r="AK136" i="104"/>
  <c r="BY136" i="104"/>
  <c r="AJ136" i="104"/>
  <c r="BX136" i="104"/>
  <c r="AI136" i="104"/>
  <c r="BW136" i="104" s="1"/>
  <c r="AH136" i="104"/>
  <c r="BV136" i="104"/>
  <c r="AG136" i="104"/>
  <c r="BU136" i="104"/>
  <c r="AF136" i="104"/>
  <c r="BT136" i="104"/>
  <c r="AE136" i="104"/>
  <c r="BS136" i="104" s="1"/>
  <c r="AD136" i="104"/>
  <c r="BR136" i="104"/>
  <c r="AC136" i="104"/>
  <c r="BQ136" i="104"/>
  <c r="AB136" i="104"/>
  <c r="BP136" i="104"/>
  <c r="AA136" i="104"/>
  <c r="BO136" i="104" s="1"/>
  <c r="Z136" i="104"/>
  <c r="BN136" i="104"/>
  <c r="Y136" i="104"/>
  <c r="BM136" i="104"/>
  <c r="X136" i="104"/>
  <c r="BL136" i="104"/>
  <c r="W136" i="104"/>
  <c r="BK136" i="104" s="1"/>
  <c r="V136" i="104"/>
  <c r="BJ136" i="104"/>
  <c r="U136" i="104"/>
  <c r="BI136" i="104"/>
  <c r="T136" i="104"/>
  <c r="BH136" i="104"/>
  <c r="S136" i="104"/>
  <c r="BG136" i="104" s="1"/>
  <c r="R136" i="104"/>
  <c r="BF136" i="104"/>
  <c r="Q136" i="104"/>
  <c r="BE136" i="104"/>
  <c r="P136" i="104"/>
  <c r="BD136" i="104"/>
  <c r="O136" i="104"/>
  <c r="BC136" i="104" s="1"/>
  <c r="N136" i="104"/>
  <c r="BB136" i="104"/>
  <c r="M136" i="104"/>
  <c r="BA136" i="104"/>
  <c r="L136" i="104"/>
  <c r="AZ136" i="104"/>
  <c r="K136" i="104"/>
  <c r="AY136" i="104" s="1"/>
  <c r="J136" i="104"/>
  <c r="AX136" i="104"/>
  <c r="I136" i="104"/>
  <c r="AW136" i="104"/>
  <c r="H136" i="104"/>
  <c r="AV136" i="104"/>
  <c r="G136" i="104"/>
  <c r="AU136" i="104" s="1"/>
  <c r="F136" i="104"/>
  <c r="AT136" i="104"/>
  <c r="E136" i="104"/>
  <c r="AS136" i="104"/>
  <c r="D136" i="104"/>
  <c r="AO135" i="104"/>
  <c r="CC135" i="104" s="1"/>
  <c r="AN135" i="104"/>
  <c r="CB135" i="104"/>
  <c r="AM135" i="104"/>
  <c r="CA135" i="104"/>
  <c r="AL135" i="104"/>
  <c r="BZ135" i="104"/>
  <c r="AK135" i="104"/>
  <c r="BY135" i="104" s="1"/>
  <c r="AJ135" i="104"/>
  <c r="BX135" i="104"/>
  <c r="AI135" i="104"/>
  <c r="BW135" i="104"/>
  <c r="AH135" i="104"/>
  <c r="BV135" i="104"/>
  <c r="AG135" i="104"/>
  <c r="BU135" i="104" s="1"/>
  <c r="AF135" i="104"/>
  <c r="BT135" i="104"/>
  <c r="AE135" i="104"/>
  <c r="BS135" i="104"/>
  <c r="AD135" i="104"/>
  <c r="BR135" i="104"/>
  <c r="AC135" i="104"/>
  <c r="BQ135" i="104" s="1"/>
  <c r="AB135" i="104"/>
  <c r="BP135" i="104"/>
  <c r="AA135" i="104"/>
  <c r="BO135" i="104"/>
  <c r="Z135" i="104"/>
  <c r="BN135" i="104"/>
  <c r="Y135" i="104"/>
  <c r="BM135" i="104" s="1"/>
  <c r="X135" i="104"/>
  <c r="BL135" i="104"/>
  <c r="W135" i="104"/>
  <c r="BK135" i="104"/>
  <c r="V135" i="104"/>
  <c r="BJ135" i="104"/>
  <c r="U135" i="104"/>
  <c r="BI135" i="104" s="1"/>
  <c r="T135" i="104"/>
  <c r="BH135" i="104"/>
  <c r="S135" i="104"/>
  <c r="BG135" i="104"/>
  <c r="R135" i="104"/>
  <c r="BF135" i="104"/>
  <c r="Q135" i="104"/>
  <c r="BE135" i="104" s="1"/>
  <c r="P135" i="104"/>
  <c r="BD135" i="104"/>
  <c r="O135" i="104"/>
  <c r="BC135" i="104"/>
  <c r="N135" i="104"/>
  <c r="BB135" i="104"/>
  <c r="M135" i="104"/>
  <c r="BA135" i="104" s="1"/>
  <c r="L135" i="104"/>
  <c r="AZ135" i="104"/>
  <c r="K135" i="104"/>
  <c r="AY135" i="104"/>
  <c r="J135" i="104"/>
  <c r="AX135" i="104"/>
  <c r="I135" i="104"/>
  <c r="AW135" i="104" s="1"/>
  <c r="H135" i="104"/>
  <c r="AV135" i="104"/>
  <c r="G135" i="104"/>
  <c r="AU135" i="104"/>
  <c r="F135" i="104"/>
  <c r="AT135" i="104"/>
  <c r="E135" i="104"/>
  <c r="AS135" i="104" s="1"/>
  <c r="D135" i="104"/>
  <c r="CE132" i="104"/>
  <c r="CE131" i="104"/>
  <c r="CC131" i="104"/>
  <c r="BS131" i="104"/>
  <c r="BQ131" i="104"/>
  <c r="BO131" i="104"/>
  <c r="BM131" i="104"/>
  <c r="BC131" i="104"/>
  <c r="BA131" i="104"/>
  <c r="AY131" i="104"/>
  <c r="AW131" i="104"/>
  <c r="AO130" i="104"/>
  <c r="AN130" i="104"/>
  <c r="CB132" i="104"/>
  <c r="AM130" i="104"/>
  <c r="CA131" i="104" s="1"/>
  <c r="AL130" i="104"/>
  <c r="BZ132" i="104"/>
  <c r="AK130" i="104"/>
  <c r="BY131" i="104" s="1"/>
  <c r="AJ130" i="104"/>
  <c r="BX132" i="104" s="1"/>
  <c r="AI130" i="104"/>
  <c r="BW131" i="104" s="1"/>
  <c r="AH130" i="104"/>
  <c r="BV132" i="104"/>
  <c r="AG130" i="104"/>
  <c r="BU131" i="104" s="1"/>
  <c r="AF130" i="104"/>
  <c r="BT132" i="104"/>
  <c r="AE130" i="104"/>
  <c r="AD130" i="104"/>
  <c r="BR132" i="104" s="1"/>
  <c r="AC130" i="104"/>
  <c r="AB130" i="104"/>
  <c r="BP132" i="104"/>
  <c r="AA130" i="104"/>
  <c r="Z130" i="104"/>
  <c r="BN132" i="104" s="1"/>
  <c r="Y130" i="104"/>
  <c r="X130" i="104"/>
  <c r="BL132" i="104" s="1"/>
  <c r="W130" i="104"/>
  <c r="BK131" i="104" s="1"/>
  <c r="V130" i="104"/>
  <c r="BJ132" i="104" s="1"/>
  <c r="U130" i="104"/>
  <c r="BI131" i="104" s="1"/>
  <c r="T130" i="104"/>
  <c r="BH132" i="104" s="1"/>
  <c r="S130" i="104"/>
  <c r="BG131" i="104" s="1"/>
  <c r="R130" i="104"/>
  <c r="BF132" i="104"/>
  <c r="Q130" i="104"/>
  <c r="BE131" i="104" s="1"/>
  <c r="P130" i="104"/>
  <c r="BD132" i="104"/>
  <c r="O130" i="104"/>
  <c r="N130" i="104"/>
  <c r="BB132" i="104" s="1"/>
  <c r="M130" i="104"/>
  <c r="L130" i="104"/>
  <c r="AZ132" i="104"/>
  <c r="K130" i="104"/>
  <c r="J130" i="104"/>
  <c r="AX132" i="104" s="1"/>
  <c r="I130" i="104"/>
  <c r="H130" i="104"/>
  <c r="AV132" i="104" s="1"/>
  <c r="G130" i="104"/>
  <c r="AU131" i="104" s="1"/>
  <c r="F130" i="104"/>
  <c r="AT132" i="104" s="1"/>
  <c r="E130" i="104"/>
  <c r="AS131" i="104" s="1"/>
  <c r="D130" i="104"/>
  <c r="AR132" i="104" s="1"/>
  <c r="CE129" i="104"/>
  <c r="CE128" i="104"/>
  <c r="CE127" i="104"/>
  <c r="CC127" i="104"/>
  <c r="CB127" i="104"/>
  <c r="CA127" i="104"/>
  <c r="BZ127" i="104"/>
  <c r="BY127" i="104"/>
  <c r="BX127" i="104"/>
  <c r="BW127" i="104"/>
  <c r="BV127" i="104"/>
  <c r="BU127" i="104"/>
  <c r="BT127" i="104"/>
  <c r="BS127" i="104"/>
  <c r="BR127" i="104"/>
  <c r="BQ127" i="104"/>
  <c r="BP127" i="104"/>
  <c r="BO127" i="104"/>
  <c r="BN127" i="104"/>
  <c r="BM127" i="104"/>
  <c r="BL127" i="104"/>
  <c r="BK127" i="104"/>
  <c r="BJ127" i="104"/>
  <c r="BI127" i="104"/>
  <c r="BH127" i="104"/>
  <c r="BG127" i="104"/>
  <c r="BF127" i="104"/>
  <c r="BE127" i="104"/>
  <c r="BD127" i="104"/>
  <c r="BC127" i="104"/>
  <c r="BB127" i="104"/>
  <c r="BA127" i="104"/>
  <c r="AZ127" i="104"/>
  <c r="AY127" i="104"/>
  <c r="AX127" i="104"/>
  <c r="AW127" i="104"/>
  <c r="AV127" i="104"/>
  <c r="AU127" i="104"/>
  <c r="AT127" i="104"/>
  <c r="AS127" i="104"/>
  <c r="AR127" i="104"/>
  <c r="CE126" i="104"/>
  <c r="CE125" i="104"/>
  <c r="CE124" i="104"/>
  <c r="CE123" i="104"/>
  <c r="CE122" i="104"/>
  <c r="CE121" i="104"/>
  <c r="CC121" i="104"/>
  <c r="CB121" i="104"/>
  <c r="CA121" i="104"/>
  <c r="BZ121" i="104"/>
  <c r="BY121" i="104"/>
  <c r="BX121" i="104"/>
  <c r="BW121" i="104"/>
  <c r="BV121" i="104"/>
  <c r="BU121" i="104"/>
  <c r="BT121" i="104"/>
  <c r="BS121" i="104"/>
  <c r="BR121" i="104"/>
  <c r="BQ121" i="104"/>
  <c r="BP121" i="104"/>
  <c r="BO121" i="104"/>
  <c r="BN121" i="104"/>
  <c r="BM121" i="104"/>
  <c r="BL121" i="104"/>
  <c r="BK121" i="104"/>
  <c r="BJ121" i="104"/>
  <c r="BI121" i="104"/>
  <c r="BH121" i="104"/>
  <c r="BG121" i="104"/>
  <c r="BF121" i="104"/>
  <c r="BE121" i="104"/>
  <c r="BD121" i="104"/>
  <c r="BC121" i="104"/>
  <c r="BB121" i="104"/>
  <c r="BA121" i="104"/>
  <c r="AZ121" i="104"/>
  <c r="AY121" i="104"/>
  <c r="AX121" i="104"/>
  <c r="AW121" i="104"/>
  <c r="AV121" i="104"/>
  <c r="AU121" i="104"/>
  <c r="AT121" i="104"/>
  <c r="AS121" i="104"/>
  <c r="AR121" i="104"/>
  <c r="CE120" i="104"/>
  <c r="CE119" i="104"/>
  <c r="CE118" i="104"/>
  <c r="CC118" i="104"/>
  <c r="CB118" i="104"/>
  <c r="CA118" i="104"/>
  <c r="BZ118" i="104"/>
  <c r="BY118" i="104"/>
  <c r="BX118" i="104"/>
  <c r="BW118" i="104"/>
  <c r="BV118" i="104"/>
  <c r="BU118" i="104"/>
  <c r="BT118" i="104"/>
  <c r="BS118" i="104"/>
  <c r="BR118" i="104"/>
  <c r="BQ118" i="104"/>
  <c r="BP118" i="104"/>
  <c r="BO118" i="104"/>
  <c r="BN118" i="104"/>
  <c r="BM118" i="104"/>
  <c r="BL118" i="104"/>
  <c r="BK118" i="104"/>
  <c r="BJ118" i="104"/>
  <c r="BI118" i="104"/>
  <c r="BH118" i="104"/>
  <c r="BG118" i="104"/>
  <c r="BF118" i="104"/>
  <c r="BE118" i="104"/>
  <c r="BD118" i="104"/>
  <c r="BC118" i="104"/>
  <c r="BB118" i="104"/>
  <c r="BA118" i="104"/>
  <c r="AZ118" i="104"/>
  <c r="AY118" i="104"/>
  <c r="AX118" i="104"/>
  <c r="AW118" i="104"/>
  <c r="AV118" i="104"/>
  <c r="AU118" i="104"/>
  <c r="AT118" i="104"/>
  <c r="AS118" i="104"/>
  <c r="AR118" i="104"/>
  <c r="CE117" i="104"/>
  <c r="CE116" i="104"/>
  <c r="CE115" i="104"/>
  <c r="CC115" i="104"/>
  <c r="CB115" i="104"/>
  <c r="CA115" i="104"/>
  <c r="BZ115" i="104"/>
  <c r="BY115" i="104"/>
  <c r="BX115" i="104"/>
  <c r="BW115" i="104"/>
  <c r="BV115" i="104"/>
  <c r="BU115" i="104"/>
  <c r="BT115" i="104"/>
  <c r="BS115" i="104"/>
  <c r="BR115" i="104"/>
  <c r="BQ115" i="104"/>
  <c r="BP115" i="104"/>
  <c r="BO115" i="104"/>
  <c r="BN115" i="104"/>
  <c r="BM115" i="104"/>
  <c r="BL115" i="104"/>
  <c r="BK115" i="104"/>
  <c r="BJ115" i="104"/>
  <c r="BI115" i="104"/>
  <c r="BH115" i="104"/>
  <c r="BG115" i="104"/>
  <c r="BF115" i="104"/>
  <c r="BE115" i="104"/>
  <c r="BD115" i="104"/>
  <c r="BC115" i="104"/>
  <c r="BB115" i="104"/>
  <c r="BA115" i="104"/>
  <c r="AZ115" i="104"/>
  <c r="AY115" i="104"/>
  <c r="AX115" i="104"/>
  <c r="AW115" i="104"/>
  <c r="AV115" i="104"/>
  <c r="AU115" i="104"/>
  <c r="AT115" i="104"/>
  <c r="AS115" i="104"/>
  <c r="AR115" i="104"/>
  <c r="CE113" i="104"/>
  <c r="CE112" i="104"/>
  <c r="CA112" i="104"/>
  <c r="BV111" i="104"/>
  <c r="BR111" i="104"/>
  <c r="BN111" i="104"/>
  <c r="BB111" i="104"/>
  <c r="AX111" i="104"/>
  <c r="AO111" i="104"/>
  <c r="CC112" i="104" s="1"/>
  <c r="AN111" i="104"/>
  <c r="AM111" i="104"/>
  <c r="CA113" i="104" s="1"/>
  <c r="AL111" i="104"/>
  <c r="BZ111" i="104" s="1"/>
  <c r="AK111" i="104"/>
  <c r="BY112" i="104" s="1"/>
  <c r="AJ111" i="104"/>
  <c r="AI111" i="104"/>
  <c r="AH111" i="104"/>
  <c r="AG111" i="104"/>
  <c r="BU112" i="104" s="1"/>
  <c r="AF111" i="104"/>
  <c r="AE111" i="104"/>
  <c r="AD111" i="104"/>
  <c r="AC111" i="104"/>
  <c r="BQ112" i="104" s="1"/>
  <c r="AB111" i="104"/>
  <c r="AA111" i="104"/>
  <c r="Z111" i="104"/>
  <c r="Y111" i="104"/>
  <c r="BM112" i="104"/>
  <c r="X111" i="104"/>
  <c r="W111" i="104"/>
  <c r="V111" i="104"/>
  <c r="BJ111" i="104" s="1"/>
  <c r="U111" i="104"/>
  <c r="BI112" i="104" s="1"/>
  <c r="T111" i="104"/>
  <c r="S111" i="104"/>
  <c r="R111" i="104"/>
  <c r="BF111" i="104" s="1"/>
  <c r="Q111" i="104"/>
  <c r="BE112" i="104"/>
  <c r="P111" i="104"/>
  <c r="O111" i="104"/>
  <c r="N111" i="104"/>
  <c r="BB112" i="104" s="1"/>
  <c r="M111" i="104"/>
  <c r="BA112" i="104"/>
  <c r="L111" i="104"/>
  <c r="AZ112" i="104"/>
  <c r="K111" i="104"/>
  <c r="J111" i="104"/>
  <c r="AX112" i="104" s="1"/>
  <c r="I111" i="104"/>
  <c r="AW112" i="104"/>
  <c r="H111" i="104"/>
  <c r="AV112" i="104" s="1"/>
  <c r="G111" i="104"/>
  <c r="F111" i="104"/>
  <c r="AT112" i="104" s="1"/>
  <c r="E111" i="104"/>
  <c r="AS112" i="104" s="1"/>
  <c r="D111" i="104"/>
  <c r="AR112" i="104"/>
  <c r="CE110" i="104"/>
  <c r="CE109" i="104"/>
  <c r="CE108" i="104"/>
  <c r="CC108" i="104"/>
  <c r="CB108" i="104"/>
  <c r="CA108" i="104"/>
  <c r="BZ108" i="104"/>
  <c r="BY108" i="104"/>
  <c r="BX108" i="104"/>
  <c r="BW108" i="104"/>
  <c r="BV108" i="104"/>
  <c r="BU108" i="104"/>
  <c r="BT108" i="104"/>
  <c r="BS108" i="104"/>
  <c r="BR108" i="104"/>
  <c r="BQ108" i="104"/>
  <c r="BP108" i="104"/>
  <c r="BO108" i="104"/>
  <c r="BN108" i="104"/>
  <c r="BM108" i="104"/>
  <c r="BL108" i="104"/>
  <c r="BK108" i="104"/>
  <c r="BJ108" i="104"/>
  <c r="BI108" i="104"/>
  <c r="BH108" i="104"/>
  <c r="BG108" i="104"/>
  <c r="BF108" i="104"/>
  <c r="BE108" i="104"/>
  <c r="BD108" i="104"/>
  <c r="BC108" i="104"/>
  <c r="BB108" i="104"/>
  <c r="BA108" i="104"/>
  <c r="AZ108" i="104"/>
  <c r="AY108" i="104"/>
  <c r="AX108" i="104"/>
  <c r="AW108" i="104"/>
  <c r="AV108" i="104"/>
  <c r="AU108" i="104"/>
  <c r="AT108" i="104"/>
  <c r="AS108" i="104"/>
  <c r="AR108" i="104"/>
  <c r="CE107" i="104"/>
  <c r="CE106" i="104"/>
  <c r="CE105" i="104"/>
  <c r="CE104" i="104"/>
  <c r="CE103" i="104"/>
  <c r="CE102" i="104"/>
  <c r="CC102" i="104"/>
  <c r="CB102" i="104"/>
  <c r="CA102" i="104"/>
  <c r="BZ102" i="104"/>
  <c r="BY102" i="104"/>
  <c r="BX102" i="104"/>
  <c r="BW102" i="104"/>
  <c r="BV102" i="104"/>
  <c r="BU102" i="104"/>
  <c r="BT102" i="104"/>
  <c r="BS102" i="104"/>
  <c r="BR102" i="104"/>
  <c r="BQ102" i="104"/>
  <c r="BP102" i="104"/>
  <c r="BO102" i="104"/>
  <c r="BN102" i="104"/>
  <c r="BM102" i="104"/>
  <c r="BL102" i="104"/>
  <c r="BK102" i="104"/>
  <c r="BJ102" i="104"/>
  <c r="BI102" i="104"/>
  <c r="BH102" i="104"/>
  <c r="BG102" i="104"/>
  <c r="BF102" i="104"/>
  <c r="BE102" i="104"/>
  <c r="BD102" i="104"/>
  <c r="BC102" i="104"/>
  <c r="BB102" i="104"/>
  <c r="BA102" i="104"/>
  <c r="AZ102" i="104"/>
  <c r="AY102" i="104"/>
  <c r="AX102" i="104"/>
  <c r="AW102" i="104"/>
  <c r="AV102" i="104"/>
  <c r="AU102" i="104"/>
  <c r="AT102" i="104"/>
  <c r="AS102" i="104"/>
  <c r="AR102" i="104"/>
  <c r="CE101" i="104"/>
  <c r="CE100" i="104"/>
  <c r="CE99" i="104"/>
  <c r="CC99" i="104"/>
  <c r="CB99" i="104"/>
  <c r="CA99" i="104"/>
  <c r="BZ99" i="104"/>
  <c r="BY99" i="104"/>
  <c r="BX99" i="104"/>
  <c r="BW99" i="104"/>
  <c r="BV99" i="104"/>
  <c r="BU99" i="104"/>
  <c r="BT99" i="104"/>
  <c r="BS99" i="104"/>
  <c r="BR99" i="104"/>
  <c r="BQ99" i="104"/>
  <c r="BP99" i="104"/>
  <c r="BO99" i="104"/>
  <c r="BN99" i="104"/>
  <c r="BM99" i="104"/>
  <c r="BL99" i="104"/>
  <c r="BK99" i="104"/>
  <c r="BJ99" i="104"/>
  <c r="BI99" i="104"/>
  <c r="BH99" i="104"/>
  <c r="BG99" i="104"/>
  <c r="BF99" i="104"/>
  <c r="BE99" i="104"/>
  <c r="BD99" i="104"/>
  <c r="BC99" i="104"/>
  <c r="BB99" i="104"/>
  <c r="BA99" i="104"/>
  <c r="AZ99" i="104"/>
  <c r="AY99" i="104"/>
  <c r="AX99" i="104"/>
  <c r="AW99" i="104"/>
  <c r="AV99" i="104"/>
  <c r="AU99" i="104"/>
  <c r="AT99" i="104"/>
  <c r="AS99" i="104"/>
  <c r="AR99" i="104"/>
  <c r="CE98" i="104"/>
  <c r="CE97" i="104"/>
  <c r="CE96" i="104"/>
  <c r="CC96" i="104"/>
  <c r="CB96" i="104"/>
  <c r="CA96" i="104"/>
  <c r="BZ96" i="104"/>
  <c r="BY96" i="104"/>
  <c r="BX96" i="104"/>
  <c r="BW96" i="104"/>
  <c r="BV96" i="104"/>
  <c r="BU96" i="104"/>
  <c r="BT96" i="104"/>
  <c r="BS96" i="104"/>
  <c r="BR96" i="104"/>
  <c r="BQ96" i="104"/>
  <c r="BP96" i="104"/>
  <c r="BO96" i="104"/>
  <c r="BN96" i="104"/>
  <c r="BM96" i="104"/>
  <c r="BL96" i="104"/>
  <c r="BK96" i="104"/>
  <c r="BJ96" i="104"/>
  <c r="BI96" i="104"/>
  <c r="BH96" i="104"/>
  <c r="BG96" i="104"/>
  <c r="BF96" i="104"/>
  <c r="BE96" i="104"/>
  <c r="BD96" i="104"/>
  <c r="BC96" i="104"/>
  <c r="BB96" i="104"/>
  <c r="BA96" i="104"/>
  <c r="AZ96" i="104"/>
  <c r="AY96" i="104"/>
  <c r="AX96" i="104"/>
  <c r="AW96" i="104"/>
  <c r="AV96" i="104"/>
  <c r="AU96" i="104"/>
  <c r="AT96" i="104"/>
  <c r="AS96" i="104"/>
  <c r="AR96" i="104"/>
  <c r="CE93" i="104"/>
  <c r="CE92" i="104"/>
  <c r="BZ92" i="104"/>
  <c r="BR92" i="104"/>
  <c r="BN92" i="104"/>
  <c r="BJ92" i="104"/>
  <c r="AO91" i="104"/>
  <c r="CC93" i="104"/>
  <c r="AN91" i="104"/>
  <c r="CB93" i="104" s="1"/>
  <c r="AM91" i="104"/>
  <c r="CA93" i="104" s="1"/>
  <c r="AL91" i="104"/>
  <c r="BZ93" i="104" s="1"/>
  <c r="AK91" i="104"/>
  <c r="BY93" i="104"/>
  <c r="AJ91" i="104"/>
  <c r="BX92" i="104" s="1"/>
  <c r="AI91" i="104"/>
  <c r="BW93" i="104" s="1"/>
  <c r="AH91" i="104"/>
  <c r="BV92" i="104" s="1"/>
  <c r="AG91" i="104"/>
  <c r="BU93" i="104"/>
  <c r="AF91" i="104"/>
  <c r="BT92" i="104" s="1"/>
  <c r="AE91" i="104"/>
  <c r="BS93" i="104" s="1"/>
  <c r="AD91" i="104"/>
  <c r="BR93" i="104" s="1"/>
  <c r="AC91" i="104"/>
  <c r="BQ93" i="104"/>
  <c r="AB91" i="104"/>
  <c r="BP92" i="104" s="1"/>
  <c r="AA91" i="104"/>
  <c r="BO93" i="104" s="1"/>
  <c r="Z91" i="104"/>
  <c r="BN93" i="104" s="1"/>
  <c r="Y91" i="104"/>
  <c r="BM93" i="104"/>
  <c r="X91" i="104"/>
  <c r="BL93" i="104" s="1"/>
  <c r="W91" i="104"/>
  <c r="BK93" i="104" s="1"/>
  <c r="V91" i="104"/>
  <c r="BJ93" i="104" s="1"/>
  <c r="U91" i="104"/>
  <c r="BI93" i="104"/>
  <c r="T91" i="104"/>
  <c r="BH92" i="104" s="1"/>
  <c r="S91" i="104"/>
  <c r="BG93" i="104" s="1"/>
  <c r="R91" i="104"/>
  <c r="BF92" i="104" s="1"/>
  <c r="Q91" i="104"/>
  <c r="BE93" i="104"/>
  <c r="P91" i="104"/>
  <c r="BD92" i="104" s="1"/>
  <c r="O91" i="104"/>
  <c r="BC93" i="104" s="1"/>
  <c r="N91" i="104"/>
  <c r="BB92" i="104" s="1"/>
  <c r="M91" i="104"/>
  <c r="BA93" i="104"/>
  <c r="L91" i="104"/>
  <c r="AZ92" i="104" s="1"/>
  <c r="K91" i="104"/>
  <c r="AY93" i="104" s="1"/>
  <c r="J91" i="104"/>
  <c r="AX92" i="104" s="1"/>
  <c r="I91" i="104"/>
  <c r="AW93" i="104"/>
  <c r="H91" i="104"/>
  <c r="AV92" i="104" s="1"/>
  <c r="G91" i="104"/>
  <c r="AU93" i="104" s="1"/>
  <c r="F91" i="104"/>
  <c r="AT92" i="104" s="1"/>
  <c r="E91" i="104"/>
  <c r="AS93" i="104"/>
  <c r="D91" i="104"/>
  <c r="AR92" i="104" s="1"/>
  <c r="CE90" i="104"/>
  <c r="CE89" i="104"/>
  <c r="CE88" i="104"/>
  <c r="CC88" i="104"/>
  <c r="CB88" i="104"/>
  <c r="CA88" i="104"/>
  <c r="BZ88" i="104"/>
  <c r="BY88" i="104"/>
  <c r="BX88" i="104"/>
  <c r="BW88" i="104"/>
  <c r="BV88" i="104"/>
  <c r="BU88" i="104"/>
  <c r="BT88" i="104"/>
  <c r="BS88" i="104"/>
  <c r="BR88" i="104"/>
  <c r="BQ88" i="104"/>
  <c r="BP88" i="104"/>
  <c r="BO88" i="104"/>
  <c r="BN88" i="104"/>
  <c r="BM88" i="104"/>
  <c r="BL88" i="104"/>
  <c r="BK88" i="104"/>
  <c r="BJ88" i="104"/>
  <c r="BI88" i="104"/>
  <c r="BH88" i="104"/>
  <c r="BG88" i="104"/>
  <c r="BF88" i="104"/>
  <c r="BE88" i="104"/>
  <c r="BD88" i="104"/>
  <c r="BC88" i="104"/>
  <c r="BB88" i="104"/>
  <c r="BA88" i="104"/>
  <c r="AZ88" i="104"/>
  <c r="AY88" i="104"/>
  <c r="AX88" i="104"/>
  <c r="AW88" i="104"/>
  <c r="AV88" i="104"/>
  <c r="AU88" i="104"/>
  <c r="AT88" i="104"/>
  <c r="AS88" i="104"/>
  <c r="AR88" i="104"/>
  <c r="CE87" i="104"/>
  <c r="CE86" i="104"/>
  <c r="CE85" i="104"/>
  <c r="CE84" i="104"/>
  <c r="CE83" i="104"/>
  <c r="CE82" i="104"/>
  <c r="CC82" i="104"/>
  <c r="CB82" i="104"/>
  <c r="CA82" i="104"/>
  <c r="BZ82" i="104"/>
  <c r="BY82" i="104"/>
  <c r="BX82" i="104"/>
  <c r="BW82" i="104"/>
  <c r="BV82" i="104"/>
  <c r="BU82" i="104"/>
  <c r="BT82" i="104"/>
  <c r="BS82" i="104"/>
  <c r="BR82" i="104"/>
  <c r="BQ82" i="104"/>
  <c r="BP82" i="104"/>
  <c r="BO82" i="104"/>
  <c r="BN82" i="104"/>
  <c r="BM82" i="104"/>
  <c r="BL82" i="104"/>
  <c r="BK82" i="104"/>
  <c r="BJ82" i="104"/>
  <c r="BI82" i="104"/>
  <c r="BH82" i="104"/>
  <c r="BG82" i="104"/>
  <c r="BF82" i="104"/>
  <c r="BE82" i="104"/>
  <c r="BD82" i="104"/>
  <c r="BC82" i="104"/>
  <c r="BB82" i="104"/>
  <c r="BA82" i="104"/>
  <c r="AZ82" i="104"/>
  <c r="AY82" i="104"/>
  <c r="AX82" i="104"/>
  <c r="AW82" i="104"/>
  <c r="AV82" i="104"/>
  <c r="AU82" i="104"/>
  <c r="AT82" i="104"/>
  <c r="AS82" i="104"/>
  <c r="AR82" i="104"/>
  <c r="CE81" i="104"/>
  <c r="CE80" i="104"/>
  <c r="CE79" i="104"/>
  <c r="CC79" i="104"/>
  <c r="CB79" i="104"/>
  <c r="CA79" i="104"/>
  <c r="BZ79" i="104"/>
  <c r="BY79" i="104"/>
  <c r="BX79" i="104"/>
  <c r="BW79" i="104"/>
  <c r="BV79" i="104"/>
  <c r="BU79" i="104"/>
  <c r="BT79" i="104"/>
  <c r="BS79" i="104"/>
  <c r="BR79" i="104"/>
  <c r="BQ79" i="104"/>
  <c r="BP79" i="104"/>
  <c r="BO79" i="104"/>
  <c r="BN79" i="104"/>
  <c r="BM79" i="104"/>
  <c r="BL79" i="104"/>
  <c r="BK79" i="104"/>
  <c r="BJ79" i="104"/>
  <c r="BI79" i="104"/>
  <c r="BH79" i="104"/>
  <c r="BG79" i="104"/>
  <c r="BF79" i="104"/>
  <c r="BE79" i="104"/>
  <c r="BD79" i="104"/>
  <c r="BC79" i="104"/>
  <c r="BB79" i="104"/>
  <c r="BA79" i="104"/>
  <c r="AZ79" i="104"/>
  <c r="AY79" i="104"/>
  <c r="AX79" i="104"/>
  <c r="AW79" i="104"/>
  <c r="AV79" i="104"/>
  <c r="AU79" i="104"/>
  <c r="AT79" i="104"/>
  <c r="AS79" i="104"/>
  <c r="AR79" i="104"/>
  <c r="CE78" i="104"/>
  <c r="CE77" i="104"/>
  <c r="CE76" i="104"/>
  <c r="CC76" i="104"/>
  <c r="CB76" i="104"/>
  <c r="CA76" i="104"/>
  <c r="BZ76" i="104"/>
  <c r="BY76" i="104"/>
  <c r="BX76" i="104"/>
  <c r="BW76" i="104"/>
  <c r="BV76" i="104"/>
  <c r="BU76" i="104"/>
  <c r="BT76" i="104"/>
  <c r="BS76" i="104"/>
  <c r="BR76" i="104"/>
  <c r="BQ76" i="104"/>
  <c r="BP76" i="104"/>
  <c r="BO76" i="104"/>
  <c r="BN76" i="104"/>
  <c r="BM76" i="104"/>
  <c r="BL76" i="104"/>
  <c r="BK76" i="104"/>
  <c r="BJ76" i="104"/>
  <c r="BI76" i="104"/>
  <c r="BH76" i="104"/>
  <c r="BG76" i="104"/>
  <c r="BF76" i="104"/>
  <c r="BE76" i="104"/>
  <c r="BD76" i="104"/>
  <c r="BC76" i="104"/>
  <c r="BB76" i="104"/>
  <c r="BA76" i="104"/>
  <c r="AZ76" i="104"/>
  <c r="AY76" i="104"/>
  <c r="AX76" i="104"/>
  <c r="AW76" i="104"/>
  <c r="AV76" i="104"/>
  <c r="AU76" i="104"/>
  <c r="AT76" i="104"/>
  <c r="AS76" i="104"/>
  <c r="AR76" i="104"/>
  <c r="CE74" i="104"/>
  <c r="CE73" i="104"/>
  <c r="CE72" i="104"/>
  <c r="CE70" i="104"/>
  <c r="CE69" i="104"/>
  <c r="BX68" i="104"/>
  <c r="BT68" i="104"/>
  <c r="BH68" i="104"/>
  <c r="BD68" i="104"/>
  <c r="AR68" i="104"/>
  <c r="AP68" i="104"/>
  <c r="AO68" i="104"/>
  <c r="CC72" i="104" s="1"/>
  <c r="AN68" i="104"/>
  <c r="CB70" i="104" s="1"/>
  <c r="AM68" i="104"/>
  <c r="CA72" i="104"/>
  <c r="AL68" i="104"/>
  <c r="BZ68" i="104" s="1"/>
  <c r="AK68" i="104"/>
  <c r="BY72" i="104" s="1"/>
  <c r="AJ68" i="104"/>
  <c r="BX70" i="104" s="1"/>
  <c r="AI68" i="104"/>
  <c r="BW72" i="104"/>
  <c r="AH68" i="104"/>
  <c r="BV68" i="104" s="1"/>
  <c r="AG68" i="104"/>
  <c r="BU72" i="104" s="1"/>
  <c r="AF68" i="104"/>
  <c r="BT70" i="104" s="1"/>
  <c r="AE68" i="104"/>
  <c r="BS72" i="104"/>
  <c r="AD68" i="104"/>
  <c r="BR70" i="104" s="1"/>
  <c r="AC68" i="104"/>
  <c r="BQ72" i="104" s="1"/>
  <c r="AB68" i="104"/>
  <c r="BP68" i="104" s="1"/>
  <c r="AA68" i="104"/>
  <c r="BO72" i="104"/>
  <c r="Z68" i="104"/>
  <c r="BN68" i="104" s="1"/>
  <c r="Y68" i="104"/>
  <c r="BM72" i="104" s="1"/>
  <c r="X68" i="104"/>
  <c r="BL70" i="104" s="1"/>
  <c r="W68" i="104"/>
  <c r="BK72" i="104"/>
  <c r="V68" i="104"/>
  <c r="BJ68" i="104" s="1"/>
  <c r="U68" i="104"/>
  <c r="BI72" i="104" s="1"/>
  <c r="T68" i="104"/>
  <c r="BH70" i="104" s="1"/>
  <c r="S68" i="104"/>
  <c r="BG72" i="104"/>
  <c r="R68" i="104"/>
  <c r="BF68" i="104" s="1"/>
  <c r="Q68" i="104"/>
  <c r="BE72" i="104" s="1"/>
  <c r="P68" i="104"/>
  <c r="BD70" i="104" s="1"/>
  <c r="O68" i="104"/>
  <c r="BC72" i="104"/>
  <c r="N68" i="104"/>
  <c r="BB70" i="104" s="1"/>
  <c r="M68" i="104"/>
  <c r="BA72" i="104" s="1"/>
  <c r="L68" i="104"/>
  <c r="AZ68" i="104" s="1"/>
  <c r="K68" i="104"/>
  <c r="AY72" i="104"/>
  <c r="J68" i="104"/>
  <c r="AX68" i="104" s="1"/>
  <c r="I68" i="104"/>
  <c r="AW72" i="104" s="1"/>
  <c r="H68" i="104"/>
  <c r="AV70" i="104" s="1"/>
  <c r="G68" i="104"/>
  <c r="AU72" i="104"/>
  <c r="F68" i="104"/>
  <c r="AT68" i="104" s="1"/>
  <c r="E68" i="104"/>
  <c r="AS72" i="104" s="1"/>
  <c r="D68" i="104"/>
  <c r="AR70" i="104" s="1"/>
  <c r="CE67" i="104"/>
  <c r="CE66" i="104"/>
  <c r="CE65" i="104"/>
  <c r="CC65" i="104"/>
  <c r="CB65" i="104"/>
  <c r="CA65" i="104"/>
  <c r="BZ65" i="104"/>
  <c r="BY65" i="104"/>
  <c r="BX65" i="104"/>
  <c r="BW65" i="104"/>
  <c r="BV65" i="104"/>
  <c r="BU65" i="104"/>
  <c r="BT65" i="104"/>
  <c r="BS65" i="104"/>
  <c r="BR65" i="104"/>
  <c r="BQ65" i="104"/>
  <c r="BP65" i="104"/>
  <c r="BO65" i="104"/>
  <c r="BN65" i="104"/>
  <c r="BM65" i="104"/>
  <c r="BL65" i="104"/>
  <c r="BK65" i="104"/>
  <c r="BJ65" i="104"/>
  <c r="BI65" i="104"/>
  <c r="BH65" i="104"/>
  <c r="BG65" i="104"/>
  <c r="BF65" i="104"/>
  <c r="BE65" i="104"/>
  <c r="BD65" i="104"/>
  <c r="BC65" i="104"/>
  <c r="BB65" i="104"/>
  <c r="BA65" i="104"/>
  <c r="AZ65" i="104"/>
  <c r="AY65" i="104"/>
  <c r="AX65" i="104"/>
  <c r="AW65" i="104"/>
  <c r="AV65" i="104"/>
  <c r="AU65" i="104"/>
  <c r="AT65" i="104"/>
  <c r="AS65" i="104"/>
  <c r="AR65" i="104"/>
  <c r="CE64" i="104"/>
  <c r="CE63" i="104"/>
  <c r="CE62" i="104"/>
  <c r="CE61" i="104"/>
  <c r="CE60" i="104"/>
  <c r="CE59" i="104"/>
  <c r="CC59" i="104"/>
  <c r="CB59" i="104"/>
  <c r="CA59" i="104"/>
  <c r="BZ59" i="104"/>
  <c r="BY59" i="104"/>
  <c r="BX59" i="104"/>
  <c r="BW59" i="104"/>
  <c r="BV59" i="104"/>
  <c r="BU59" i="104"/>
  <c r="BT59" i="104"/>
  <c r="BS59" i="104"/>
  <c r="BR59" i="104"/>
  <c r="BQ59" i="104"/>
  <c r="BP59" i="104"/>
  <c r="BO59" i="104"/>
  <c r="BN59" i="104"/>
  <c r="BM59" i="104"/>
  <c r="BL59" i="104"/>
  <c r="BK59" i="104"/>
  <c r="BJ59" i="104"/>
  <c r="BI59" i="104"/>
  <c r="BH59" i="104"/>
  <c r="BG59" i="104"/>
  <c r="BF59" i="104"/>
  <c r="BE59" i="104"/>
  <c r="BD59" i="104"/>
  <c r="BC59" i="104"/>
  <c r="BB59" i="104"/>
  <c r="BA59" i="104"/>
  <c r="AZ59" i="104"/>
  <c r="AY59" i="104"/>
  <c r="AX59" i="104"/>
  <c r="AW59" i="104"/>
  <c r="AV59" i="104"/>
  <c r="AU59" i="104"/>
  <c r="AT59" i="104"/>
  <c r="AS59" i="104"/>
  <c r="AR59" i="104"/>
  <c r="CE58" i="104"/>
  <c r="CE57" i="104"/>
  <c r="CE56" i="104"/>
  <c r="CC56" i="104"/>
  <c r="CB56" i="104"/>
  <c r="CA56" i="104"/>
  <c r="BZ56" i="104"/>
  <c r="BY56" i="104"/>
  <c r="BX56" i="104"/>
  <c r="BW56" i="104"/>
  <c r="BV56" i="104"/>
  <c r="BU56" i="104"/>
  <c r="BT56" i="104"/>
  <c r="BS56" i="104"/>
  <c r="BR56" i="104"/>
  <c r="BQ56" i="104"/>
  <c r="BP56" i="104"/>
  <c r="BO56" i="104"/>
  <c r="BN56" i="104"/>
  <c r="BM56" i="104"/>
  <c r="BL56" i="104"/>
  <c r="BK56" i="104"/>
  <c r="BJ56" i="104"/>
  <c r="BI56" i="104"/>
  <c r="BH56" i="104"/>
  <c r="BG56" i="104"/>
  <c r="BF56" i="104"/>
  <c r="BE56" i="104"/>
  <c r="BD56" i="104"/>
  <c r="BC56" i="104"/>
  <c r="BB56" i="104"/>
  <c r="BA56" i="104"/>
  <c r="AZ56" i="104"/>
  <c r="AY56" i="104"/>
  <c r="AX56" i="104"/>
  <c r="AW56" i="104"/>
  <c r="AV56" i="104"/>
  <c r="AU56" i="104"/>
  <c r="AT56" i="104"/>
  <c r="AS56" i="104"/>
  <c r="AR56" i="104"/>
  <c r="CE55" i="104"/>
  <c r="CE54" i="104"/>
  <c r="CE53" i="104"/>
  <c r="CC53" i="104"/>
  <c r="CB53" i="104"/>
  <c r="CA53" i="104"/>
  <c r="BZ53" i="104"/>
  <c r="BY53" i="104"/>
  <c r="BX53" i="104"/>
  <c r="BW53" i="104"/>
  <c r="BV53" i="104"/>
  <c r="BU53" i="104"/>
  <c r="BT53" i="104"/>
  <c r="BS53" i="104"/>
  <c r="BR53" i="104"/>
  <c r="BQ53" i="104"/>
  <c r="BP53" i="104"/>
  <c r="BO53" i="104"/>
  <c r="BN53" i="104"/>
  <c r="BM53" i="104"/>
  <c r="BL53" i="104"/>
  <c r="BK53" i="104"/>
  <c r="BJ53" i="104"/>
  <c r="BI53" i="104"/>
  <c r="BH53" i="104"/>
  <c r="BG53" i="104"/>
  <c r="BF53" i="104"/>
  <c r="BE53" i="104"/>
  <c r="BD53" i="104"/>
  <c r="BC53" i="104"/>
  <c r="BB53" i="104"/>
  <c r="BA53" i="104"/>
  <c r="AZ53" i="104"/>
  <c r="AY53" i="104"/>
  <c r="AX53" i="104"/>
  <c r="AW53" i="104"/>
  <c r="AV53" i="104"/>
  <c r="AU53" i="104"/>
  <c r="AT53" i="104"/>
  <c r="AS53" i="104"/>
  <c r="AR53" i="104"/>
  <c r="CE51" i="104"/>
  <c r="CE50" i="104"/>
  <c r="CE49" i="104"/>
  <c r="CE48" i="104"/>
  <c r="CE46" i="104"/>
  <c r="CE45" i="104"/>
  <c r="CC45" i="104"/>
  <c r="CA45" i="104"/>
  <c r="BU45" i="104"/>
  <c r="BS45" i="104"/>
  <c r="BO45" i="104"/>
  <c r="BK45" i="104"/>
  <c r="BE45" i="104"/>
  <c r="BC45" i="104"/>
  <c r="AY45" i="104"/>
  <c r="AU45" i="104"/>
  <c r="AO44" i="104"/>
  <c r="CC49" i="104" s="1"/>
  <c r="AN44" i="104"/>
  <c r="CB49" i="104"/>
  <c r="AM44" i="104"/>
  <c r="CA49" i="104"/>
  <c r="AL44" i="104"/>
  <c r="BZ49" i="104"/>
  <c r="AK44" i="104"/>
  <c r="BY45" i="104" s="1"/>
  <c r="AJ44" i="104"/>
  <c r="BX49" i="104"/>
  <c r="AI44" i="104"/>
  <c r="BW45" i="104" s="1"/>
  <c r="BW49" i="104"/>
  <c r="AH44" i="104"/>
  <c r="BV49" i="104"/>
  <c r="AG44" i="104"/>
  <c r="BU49" i="104" s="1"/>
  <c r="AF44" i="104"/>
  <c r="BT49" i="104"/>
  <c r="AE44" i="104"/>
  <c r="BS49" i="104"/>
  <c r="AD44" i="104"/>
  <c r="BR49" i="104"/>
  <c r="AC44" i="104"/>
  <c r="BQ49" i="104" s="1"/>
  <c r="AB44" i="104"/>
  <c r="BP49" i="104"/>
  <c r="AA44" i="104"/>
  <c r="BO49" i="104"/>
  <c r="Z44" i="104"/>
  <c r="BN49" i="104"/>
  <c r="Y44" i="104"/>
  <c r="BM49" i="104" s="1"/>
  <c r="X44" i="104"/>
  <c r="BL49" i="104"/>
  <c r="W44" i="104"/>
  <c r="BK49" i="104"/>
  <c r="V44" i="104"/>
  <c r="BJ49" i="104"/>
  <c r="U44" i="104"/>
  <c r="BI45" i="104" s="1"/>
  <c r="T44" i="104"/>
  <c r="BH49" i="104"/>
  <c r="S44" i="104"/>
  <c r="BG45" i="104" s="1"/>
  <c r="BG49" i="104"/>
  <c r="R44" i="104"/>
  <c r="BF49" i="104"/>
  <c r="Q44" i="104"/>
  <c r="BE49" i="104" s="1"/>
  <c r="P44" i="104"/>
  <c r="BD49" i="104"/>
  <c r="O44" i="104"/>
  <c r="BC49" i="104"/>
  <c r="N44" i="104"/>
  <c r="BB49" i="104"/>
  <c r="M44" i="104"/>
  <c r="BA49" i="104" s="1"/>
  <c r="L44" i="104"/>
  <c r="AZ49" i="104"/>
  <c r="K44" i="104"/>
  <c r="AY49" i="104"/>
  <c r="J44" i="104"/>
  <c r="AX49" i="104"/>
  <c r="I44" i="104"/>
  <c r="AW49" i="104" s="1"/>
  <c r="H44" i="104"/>
  <c r="AV49" i="104"/>
  <c r="G44" i="104"/>
  <c r="AU49" i="104"/>
  <c r="F44" i="104"/>
  <c r="AT49" i="104"/>
  <c r="E44" i="104"/>
  <c r="AS45" i="104" s="1"/>
  <c r="D44" i="104"/>
  <c r="AR49" i="104"/>
  <c r="CE43" i="104"/>
  <c r="CE42" i="104"/>
  <c r="CE41" i="104"/>
  <c r="CC41" i="104"/>
  <c r="CB41" i="104"/>
  <c r="CA41" i="104"/>
  <c r="BZ41" i="104"/>
  <c r="BY41" i="104"/>
  <c r="BX41" i="104"/>
  <c r="BW41" i="104"/>
  <c r="BV41" i="104"/>
  <c r="BU41" i="104"/>
  <c r="BT41" i="104"/>
  <c r="BS41" i="104"/>
  <c r="BR41" i="104"/>
  <c r="BQ41" i="104"/>
  <c r="BP41" i="104"/>
  <c r="BO41" i="104"/>
  <c r="BN41" i="104"/>
  <c r="BM41" i="104"/>
  <c r="BL41" i="104"/>
  <c r="BK41" i="104"/>
  <c r="BJ41" i="104"/>
  <c r="BI41" i="104"/>
  <c r="BH41" i="104"/>
  <c r="BG41" i="104"/>
  <c r="BF41" i="104"/>
  <c r="BE41" i="104"/>
  <c r="BD41" i="104"/>
  <c r="BC41" i="104"/>
  <c r="BB41" i="104"/>
  <c r="BA41" i="104"/>
  <c r="AZ41" i="104"/>
  <c r="AY41" i="104"/>
  <c r="AX41" i="104"/>
  <c r="AW41" i="104"/>
  <c r="AV41" i="104"/>
  <c r="AU41" i="104"/>
  <c r="AT41" i="104"/>
  <c r="AS41" i="104"/>
  <c r="AR41" i="104"/>
  <c r="CE40" i="104"/>
  <c r="CE39" i="104"/>
  <c r="CE38" i="104"/>
  <c r="CE37" i="104"/>
  <c r="CE36" i="104"/>
  <c r="CE35" i="104"/>
  <c r="CC35" i="104"/>
  <c r="CB35" i="104"/>
  <c r="CA35" i="104"/>
  <c r="BZ35" i="104"/>
  <c r="BY35" i="104"/>
  <c r="BX35" i="104"/>
  <c r="BW35" i="104"/>
  <c r="BV35" i="104"/>
  <c r="BU35" i="104"/>
  <c r="BT35" i="104"/>
  <c r="BS35" i="104"/>
  <c r="BR35" i="104"/>
  <c r="BQ35" i="104"/>
  <c r="BP35" i="104"/>
  <c r="BO35" i="104"/>
  <c r="BN35" i="104"/>
  <c r="BM35" i="104"/>
  <c r="BL35" i="104"/>
  <c r="BK35" i="104"/>
  <c r="BJ35" i="104"/>
  <c r="BI35" i="104"/>
  <c r="BH35" i="104"/>
  <c r="BG35" i="104"/>
  <c r="BF35" i="104"/>
  <c r="BE35" i="104"/>
  <c r="BD35" i="104"/>
  <c r="BC35" i="104"/>
  <c r="BB35" i="104"/>
  <c r="BA35" i="104"/>
  <c r="AZ35" i="104"/>
  <c r="AY35" i="104"/>
  <c r="AX35" i="104"/>
  <c r="AW35" i="104"/>
  <c r="AV35" i="104"/>
  <c r="AU35" i="104"/>
  <c r="AT35" i="104"/>
  <c r="AS35" i="104"/>
  <c r="AR35" i="104"/>
  <c r="CE34" i="104"/>
  <c r="CE33" i="104"/>
  <c r="CE32" i="104"/>
  <c r="CC32" i="104"/>
  <c r="CB32" i="104"/>
  <c r="CA32" i="104"/>
  <c r="BZ32" i="104"/>
  <c r="BY32" i="104"/>
  <c r="BX32" i="104"/>
  <c r="BW32" i="104"/>
  <c r="BV32" i="104"/>
  <c r="BU32" i="104"/>
  <c r="BT32" i="104"/>
  <c r="BS32" i="104"/>
  <c r="BR32" i="104"/>
  <c r="BQ32" i="104"/>
  <c r="BP32" i="104"/>
  <c r="BO32" i="104"/>
  <c r="BN32" i="104"/>
  <c r="BM32" i="104"/>
  <c r="BL32" i="104"/>
  <c r="BK32" i="104"/>
  <c r="BJ32" i="104"/>
  <c r="BI32" i="104"/>
  <c r="BH32" i="104"/>
  <c r="BG32" i="104"/>
  <c r="BF32" i="104"/>
  <c r="BE32" i="104"/>
  <c r="BD32" i="104"/>
  <c r="BC32" i="104"/>
  <c r="BB32" i="104"/>
  <c r="BA32" i="104"/>
  <c r="AZ32" i="104"/>
  <c r="AY32" i="104"/>
  <c r="AX32" i="104"/>
  <c r="AW32" i="104"/>
  <c r="AV32" i="104"/>
  <c r="AU32" i="104"/>
  <c r="AT32" i="104"/>
  <c r="AS32" i="104"/>
  <c r="AR32" i="104"/>
  <c r="CE31" i="104"/>
  <c r="CE30" i="104"/>
  <c r="CE29" i="104"/>
  <c r="CC29" i="104"/>
  <c r="CB29" i="104"/>
  <c r="CA29" i="104"/>
  <c r="BZ29" i="104"/>
  <c r="BY29" i="104"/>
  <c r="BX29" i="104"/>
  <c r="BW29" i="104"/>
  <c r="BV29" i="104"/>
  <c r="BU29" i="104"/>
  <c r="BT29" i="104"/>
  <c r="BS29" i="104"/>
  <c r="BR29" i="104"/>
  <c r="BQ29" i="104"/>
  <c r="BP29" i="104"/>
  <c r="BO29" i="104"/>
  <c r="BN29" i="104"/>
  <c r="BM29" i="104"/>
  <c r="BL29" i="104"/>
  <c r="BK29" i="104"/>
  <c r="BJ29" i="104"/>
  <c r="BI29" i="104"/>
  <c r="BH29" i="104"/>
  <c r="BG29" i="104"/>
  <c r="BF29" i="104"/>
  <c r="BE29" i="104"/>
  <c r="BD29" i="104"/>
  <c r="BC29" i="104"/>
  <c r="BB29" i="104"/>
  <c r="BA29" i="104"/>
  <c r="AZ29" i="104"/>
  <c r="AY29" i="104"/>
  <c r="AX29" i="104"/>
  <c r="AW29" i="104"/>
  <c r="AV29" i="104"/>
  <c r="AU29" i="104"/>
  <c r="AT29" i="104"/>
  <c r="AS29" i="104"/>
  <c r="AR29" i="104"/>
  <c r="CE27" i="104"/>
  <c r="CE26" i="104"/>
  <c r="CC26" i="104"/>
  <c r="AO25" i="104"/>
  <c r="AN25" i="104"/>
  <c r="CB26" i="104"/>
  <c r="AM25" i="104"/>
  <c r="CA26" i="104" s="1"/>
  <c r="AL25" i="104"/>
  <c r="BZ26" i="104" s="1"/>
  <c r="AK25" i="104"/>
  <c r="AJ25" i="104"/>
  <c r="BX26" i="104"/>
  <c r="AI25" i="104"/>
  <c r="AH25" i="104"/>
  <c r="BV26" i="104" s="1"/>
  <c r="AG25" i="104"/>
  <c r="AF25" i="104"/>
  <c r="BT26" i="104"/>
  <c r="AE25" i="104"/>
  <c r="AD25" i="104"/>
  <c r="BR26" i="104" s="1"/>
  <c r="AC25" i="104"/>
  <c r="AB25" i="104"/>
  <c r="BP26" i="104" s="1"/>
  <c r="AA25" i="104"/>
  <c r="Z25" i="104"/>
  <c r="BN26" i="104" s="1"/>
  <c r="Y25" i="104"/>
  <c r="X25" i="104"/>
  <c r="BL26" i="104"/>
  <c r="W25" i="104"/>
  <c r="V25" i="104"/>
  <c r="BJ26" i="104"/>
  <c r="U25" i="104"/>
  <c r="T25" i="104"/>
  <c r="BH26" i="104"/>
  <c r="S25" i="104"/>
  <c r="R25" i="104"/>
  <c r="BF26" i="104" s="1"/>
  <c r="Q25" i="104"/>
  <c r="P25" i="104"/>
  <c r="BD26" i="104"/>
  <c r="O25" i="104"/>
  <c r="N25" i="104"/>
  <c r="BB26" i="104" s="1"/>
  <c r="M25" i="104"/>
  <c r="L25" i="104"/>
  <c r="AZ26" i="104" s="1"/>
  <c r="K25" i="104"/>
  <c r="J25" i="104"/>
  <c r="AX26" i="104" s="1"/>
  <c r="I25" i="104"/>
  <c r="H25" i="104"/>
  <c r="AV26" i="104"/>
  <c r="G25" i="104"/>
  <c r="F25" i="104"/>
  <c r="AT26" i="104"/>
  <c r="E25" i="104"/>
  <c r="D25" i="104"/>
  <c r="AR26" i="104"/>
  <c r="CE24" i="104"/>
  <c r="CE23" i="104"/>
  <c r="CE22" i="104"/>
  <c r="CC22" i="104"/>
  <c r="CB22" i="104"/>
  <c r="CA22" i="104"/>
  <c r="BZ22" i="104"/>
  <c r="BY22" i="104"/>
  <c r="BX22" i="104"/>
  <c r="BW22" i="104"/>
  <c r="BV22" i="104"/>
  <c r="BU22" i="104"/>
  <c r="BT22" i="104"/>
  <c r="BS22" i="104"/>
  <c r="BR22" i="104"/>
  <c r="BQ22" i="104"/>
  <c r="BP22" i="104"/>
  <c r="BO22" i="104"/>
  <c r="BN22" i="104"/>
  <c r="BM22" i="104"/>
  <c r="BL22" i="104"/>
  <c r="BK22" i="104"/>
  <c r="BJ22" i="104"/>
  <c r="BI22" i="104"/>
  <c r="BH22" i="104"/>
  <c r="BG22" i="104"/>
  <c r="BF22" i="104"/>
  <c r="BE22" i="104"/>
  <c r="BD22" i="104"/>
  <c r="BC22" i="104"/>
  <c r="BB22" i="104"/>
  <c r="BA22" i="104"/>
  <c r="AZ22" i="104"/>
  <c r="AY22" i="104"/>
  <c r="AX22" i="104"/>
  <c r="AW22" i="104"/>
  <c r="AV22" i="104"/>
  <c r="AU22" i="104"/>
  <c r="AT22" i="104"/>
  <c r="AS22" i="104"/>
  <c r="AR22" i="104"/>
  <c r="CE21" i="104"/>
  <c r="CE20" i="104"/>
  <c r="CE19" i="104"/>
  <c r="CE18" i="104"/>
  <c r="CE17" i="104"/>
  <c r="CE16" i="104"/>
  <c r="CC16" i="104"/>
  <c r="CB16" i="104"/>
  <c r="CA16" i="104"/>
  <c r="BZ16" i="104"/>
  <c r="BY16" i="104"/>
  <c r="BX16" i="104"/>
  <c r="BW16" i="104"/>
  <c r="BV16" i="104"/>
  <c r="BU16" i="104"/>
  <c r="BT16" i="104"/>
  <c r="BS16" i="104"/>
  <c r="BR16" i="104"/>
  <c r="BQ16" i="104"/>
  <c r="BP16" i="104"/>
  <c r="BO16" i="104"/>
  <c r="BN16" i="104"/>
  <c r="BM16" i="104"/>
  <c r="BL16" i="104"/>
  <c r="BK16" i="104"/>
  <c r="BJ16" i="104"/>
  <c r="BI16" i="104"/>
  <c r="BH16" i="104"/>
  <c r="BG16" i="104"/>
  <c r="BF16" i="104"/>
  <c r="BE16" i="104"/>
  <c r="BD16" i="104"/>
  <c r="BC16" i="104"/>
  <c r="BB16" i="104"/>
  <c r="BA16" i="104"/>
  <c r="AZ16" i="104"/>
  <c r="AY16" i="104"/>
  <c r="AX16" i="104"/>
  <c r="AW16" i="104"/>
  <c r="AV16" i="104"/>
  <c r="AU16" i="104"/>
  <c r="AT16" i="104"/>
  <c r="AS16" i="104"/>
  <c r="AR16" i="104"/>
  <c r="CE15" i="104"/>
  <c r="CE14" i="104"/>
  <c r="CE13" i="104"/>
  <c r="CC13" i="104"/>
  <c r="CB13" i="104"/>
  <c r="CA13" i="104"/>
  <c r="BZ13" i="104"/>
  <c r="BY13" i="104"/>
  <c r="BX13" i="104"/>
  <c r="BW13" i="104"/>
  <c r="BV13" i="104"/>
  <c r="BU13" i="104"/>
  <c r="BT13" i="104"/>
  <c r="BS13" i="104"/>
  <c r="BR13" i="104"/>
  <c r="BQ13" i="104"/>
  <c r="BP13" i="104"/>
  <c r="BO13" i="104"/>
  <c r="BN13" i="104"/>
  <c r="BM13" i="104"/>
  <c r="BL13" i="104"/>
  <c r="BK13" i="104"/>
  <c r="BJ13" i="104"/>
  <c r="BI13" i="104"/>
  <c r="BH13" i="104"/>
  <c r="BG13" i="104"/>
  <c r="BF13" i="104"/>
  <c r="BE13" i="104"/>
  <c r="BD13" i="104"/>
  <c r="BC13" i="104"/>
  <c r="BB13" i="104"/>
  <c r="BA13" i="104"/>
  <c r="AZ13" i="104"/>
  <c r="AY13" i="104"/>
  <c r="AX13" i="104"/>
  <c r="AW13" i="104"/>
  <c r="AV13" i="104"/>
  <c r="AU13" i="104"/>
  <c r="AT13" i="104"/>
  <c r="AS13" i="104"/>
  <c r="AR13" i="104"/>
  <c r="CE12" i="104"/>
  <c r="CE11" i="104"/>
  <c r="CE10" i="104"/>
  <c r="CC10" i="104"/>
  <c r="CB10" i="104"/>
  <c r="CA10" i="104"/>
  <c r="BZ10" i="104"/>
  <c r="BY10" i="104"/>
  <c r="BX10" i="104"/>
  <c r="BW10" i="104"/>
  <c r="BV10" i="104"/>
  <c r="BU10" i="104"/>
  <c r="BT10" i="104"/>
  <c r="BS10" i="104"/>
  <c r="BR10" i="104"/>
  <c r="BQ10" i="104"/>
  <c r="BP10" i="104"/>
  <c r="BO10" i="104"/>
  <c r="BN10" i="104"/>
  <c r="BM10" i="104"/>
  <c r="BL10" i="104"/>
  <c r="BK10" i="104"/>
  <c r="BJ10" i="104"/>
  <c r="BI10" i="104"/>
  <c r="BH10" i="104"/>
  <c r="BG10" i="104"/>
  <c r="BF10" i="104"/>
  <c r="BE10" i="104"/>
  <c r="BD10" i="104"/>
  <c r="BC10" i="104"/>
  <c r="BB10" i="104"/>
  <c r="BA10" i="104"/>
  <c r="AZ10" i="104"/>
  <c r="AY10" i="104"/>
  <c r="AX10" i="104"/>
  <c r="AW10" i="104"/>
  <c r="AV10" i="104"/>
  <c r="AU10" i="104"/>
  <c r="AT10" i="104"/>
  <c r="AS10" i="104"/>
  <c r="AR10" i="104"/>
  <c r="CC8" i="104"/>
  <c r="CB8" i="104"/>
  <c r="CA8" i="104"/>
  <c r="BZ8" i="104"/>
  <c r="BY8" i="104"/>
  <c r="BX8" i="104"/>
  <c r="BW8" i="104"/>
  <c r="BV8" i="104"/>
  <c r="BU8" i="104"/>
  <c r="BT8" i="104"/>
  <c r="BS8" i="104"/>
  <c r="BR8" i="104"/>
  <c r="BQ8" i="104"/>
  <c r="BP8" i="104"/>
  <c r="BO8" i="104"/>
  <c r="BN8" i="104"/>
  <c r="BM8" i="104"/>
  <c r="BL8" i="104"/>
  <c r="BK8" i="104"/>
  <c r="BJ8" i="104"/>
  <c r="BI8" i="104"/>
  <c r="BH8" i="104"/>
  <c r="BG8" i="104"/>
  <c r="BF8" i="104"/>
  <c r="BE8" i="104"/>
  <c r="BD8" i="104"/>
  <c r="BC8" i="104"/>
  <c r="BB8" i="104"/>
  <c r="BA8" i="104"/>
  <c r="AZ8" i="104"/>
  <c r="AY8" i="104"/>
  <c r="AX8" i="104"/>
  <c r="AW8" i="104"/>
  <c r="AV8" i="104"/>
  <c r="AU8" i="104"/>
  <c r="AT8" i="104"/>
  <c r="AS8" i="104"/>
  <c r="AR8" i="104"/>
  <c r="AR7" i="104"/>
  <c r="Q138" i="103"/>
  <c r="Z137" i="103"/>
  <c r="AZ137" i="103" s="1"/>
  <c r="X137" i="103"/>
  <c r="AX137" i="103" s="1"/>
  <c r="W137" i="103"/>
  <c r="AW137" i="103"/>
  <c r="V137" i="103"/>
  <c r="AV137" i="103" s="1"/>
  <c r="U137" i="103"/>
  <c r="AU137" i="103" s="1"/>
  <c r="T137" i="103"/>
  <c r="AT137" i="103" s="1"/>
  <c r="S137" i="103"/>
  <c r="AS137" i="103"/>
  <c r="R137" i="103"/>
  <c r="AR137" i="103" s="1"/>
  <c r="P137" i="103"/>
  <c r="AP137" i="103"/>
  <c r="O137" i="103"/>
  <c r="AO137" i="103" s="1"/>
  <c r="N137" i="103"/>
  <c r="AN137" i="103" s="1"/>
  <c r="M137" i="103"/>
  <c r="AM137" i="103"/>
  <c r="L137" i="103"/>
  <c r="AL137" i="103" s="1"/>
  <c r="K137" i="103"/>
  <c r="AK137" i="103" s="1"/>
  <c r="J137" i="103"/>
  <c r="AJ137" i="103"/>
  <c r="I137" i="103"/>
  <c r="AI137" i="103"/>
  <c r="H137" i="103"/>
  <c r="AH137" i="103" s="1"/>
  <c r="G137" i="103"/>
  <c r="AG137" i="103" s="1"/>
  <c r="F137" i="103"/>
  <c r="AF137" i="103" s="1"/>
  <c r="E137" i="103"/>
  <c r="AE137" i="103" s="1"/>
  <c r="D137" i="103"/>
  <c r="Z136" i="103"/>
  <c r="AZ136" i="103" s="1"/>
  <c r="X136" i="103"/>
  <c r="AX136" i="103"/>
  <c r="W136" i="103"/>
  <c r="AW136" i="103"/>
  <c r="V136" i="103"/>
  <c r="AV136" i="103"/>
  <c r="U136" i="103"/>
  <c r="AU136" i="103" s="1"/>
  <c r="T136" i="103"/>
  <c r="AT136" i="103" s="1"/>
  <c r="S136" i="103"/>
  <c r="AS136" i="103" s="1"/>
  <c r="R136" i="103"/>
  <c r="AR136" i="103" s="1"/>
  <c r="P136" i="103"/>
  <c r="AP136" i="103" s="1"/>
  <c r="O136" i="103"/>
  <c r="AO136" i="103" s="1"/>
  <c r="N136" i="103"/>
  <c r="AN136" i="103"/>
  <c r="M136" i="103"/>
  <c r="AM136" i="103"/>
  <c r="L136" i="103"/>
  <c r="AL136" i="103" s="1"/>
  <c r="K136" i="103"/>
  <c r="AK136" i="103"/>
  <c r="J136" i="103"/>
  <c r="AJ136" i="103" s="1"/>
  <c r="I136" i="103"/>
  <c r="AI136" i="103" s="1"/>
  <c r="H136" i="103"/>
  <c r="AH136" i="103" s="1"/>
  <c r="G136" i="103"/>
  <c r="AG136" i="103"/>
  <c r="F136" i="103"/>
  <c r="AF136" i="103" s="1"/>
  <c r="E136" i="103"/>
  <c r="AE136" i="103" s="1"/>
  <c r="D136" i="103"/>
  <c r="AD136" i="103" s="1"/>
  <c r="Y132" i="103"/>
  <c r="Q132" i="103"/>
  <c r="BC132" i="103" s="1"/>
  <c r="Y131" i="103"/>
  <c r="BD131" i="103" s="1"/>
  <c r="Q131" i="103"/>
  <c r="Z130" i="103"/>
  <c r="X130" i="103"/>
  <c r="W130" i="103"/>
  <c r="V130" i="103"/>
  <c r="U130" i="103"/>
  <c r="T130" i="103"/>
  <c r="S130" i="103"/>
  <c r="R130" i="103"/>
  <c r="P130" i="103"/>
  <c r="O130" i="103"/>
  <c r="N130" i="103"/>
  <c r="M130" i="103"/>
  <c r="L130" i="103"/>
  <c r="K130" i="103"/>
  <c r="J130" i="103"/>
  <c r="I130" i="103"/>
  <c r="H130" i="103"/>
  <c r="G130" i="103"/>
  <c r="F130" i="103"/>
  <c r="E130" i="103"/>
  <c r="D130" i="103"/>
  <c r="Y129" i="103"/>
  <c r="BD129" i="103" s="1"/>
  <c r="Q129" i="103"/>
  <c r="BC129" i="103" s="1"/>
  <c r="BC128" i="103"/>
  <c r="Y128" i="103"/>
  <c r="BD128" i="103" s="1"/>
  <c r="Q128" i="103"/>
  <c r="AZ127" i="103"/>
  <c r="AX127" i="103"/>
  <c r="AW127" i="103"/>
  <c r="AV127" i="103"/>
  <c r="AU127" i="103"/>
  <c r="AT127" i="103"/>
  <c r="AS127" i="103"/>
  <c r="AR127" i="103"/>
  <c r="AP127" i="103"/>
  <c r="AO127" i="103"/>
  <c r="AN127" i="103"/>
  <c r="AM127" i="103"/>
  <c r="AL127" i="103"/>
  <c r="AK127" i="103"/>
  <c r="AJ127" i="103"/>
  <c r="AI127" i="103"/>
  <c r="AH127" i="103"/>
  <c r="AG127" i="103"/>
  <c r="AF127" i="103"/>
  <c r="AE127" i="103"/>
  <c r="AD127" i="103"/>
  <c r="Y127" i="103"/>
  <c r="BD127" i="103"/>
  <c r="Q127" i="103"/>
  <c r="BC127" i="103" s="1"/>
  <c r="AQ127" i="103"/>
  <c r="Y126" i="103"/>
  <c r="Q126" i="103"/>
  <c r="Y125" i="103"/>
  <c r="BD125" i="103" s="1"/>
  <c r="Q125" i="103"/>
  <c r="BC125" i="103" s="1"/>
  <c r="Y124" i="103"/>
  <c r="BD124" i="103" s="1"/>
  <c r="Q124" i="103"/>
  <c r="BC124" i="103" s="1"/>
  <c r="BC123" i="103"/>
  <c r="Y123" i="103"/>
  <c r="BD123" i="103" s="1"/>
  <c r="Q123" i="103"/>
  <c r="Y122" i="103"/>
  <c r="BD122" i="103"/>
  <c r="Q122" i="103"/>
  <c r="BC122" i="103" s="1"/>
  <c r="AZ121" i="103"/>
  <c r="AX121" i="103"/>
  <c r="AW121" i="103"/>
  <c r="AV121" i="103"/>
  <c r="AU121" i="103"/>
  <c r="AT121" i="103"/>
  <c r="AS121" i="103"/>
  <c r="AR121" i="103"/>
  <c r="AP121" i="103"/>
  <c r="AO121" i="103"/>
  <c r="AN121" i="103"/>
  <c r="AM121" i="103"/>
  <c r="AL121" i="103"/>
  <c r="AK121" i="103"/>
  <c r="AJ121" i="103"/>
  <c r="AI121" i="103"/>
  <c r="AH121" i="103"/>
  <c r="AG121" i="103"/>
  <c r="AF121" i="103"/>
  <c r="AE121" i="103"/>
  <c r="AD121" i="103"/>
  <c r="Y121" i="103"/>
  <c r="BD121" i="103"/>
  <c r="Q121" i="103"/>
  <c r="BC121" i="103" s="1"/>
  <c r="BC120" i="103"/>
  <c r="Y120" i="103"/>
  <c r="BD120" i="103" s="1"/>
  <c r="Q120" i="103"/>
  <c r="Y119" i="103"/>
  <c r="BD119" i="103"/>
  <c r="Q119" i="103"/>
  <c r="BC119" i="103" s="1"/>
  <c r="AZ118" i="103"/>
  <c r="AX118" i="103"/>
  <c r="AW118" i="103"/>
  <c r="AV118" i="103"/>
  <c r="AU118" i="103"/>
  <c r="AT118" i="103"/>
  <c r="AS118" i="103"/>
  <c r="AR118" i="103"/>
  <c r="AP118" i="103"/>
  <c r="AO118" i="103"/>
  <c r="AN118" i="103"/>
  <c r="AM118" i="103"/>
  <c r="AL118" i="103"/>
  <c r="AK118" i="103"/>
  <c r="AJ118" i="103"/>
  <c r="AI118" i="103"/>
  <c r="AH118" i="103"/>
  <c r="AG118" i="103"/>
  <c r="AF118" i="103"/>
  <c r="AE118" i="103"/>
  <c r="AD118" i="103"/>
  <c r="Y118" i="103"/>
  <c r="AY121" i="103" s="1"/>
  <c r="Q118" i="103"/>
  <c r="BC118" i="103" s="1"/>
  <c r="Y117" i="103"/>
  <c r="BD117" i="103"/>
  <c r="Q117" i="103"/>
  <c r="BC117" i="103" s="1"/>
  <c r="BC116" i="103"/>
  <c r="Y116" i="103"/>
  <c r="BD116" i="103"/>
  <c r="Q116" i="103"/>
  <c r="AZ115" i="103"/>
  <c r="AX115" i="103"/>
  <c r="AW115" i="103"/>
  <c r="AV115" i="103"/>
  <c r="AU115" i="103"/>
  <c r="AT115" i="103"/>
  <c r="AS115" i="103"/>
  <c r="AR115" i="103"/>
  <c r="AP115" i="103"/>
  <c r="AO115" i="103"/>
  <c r="AN115" i="103"/>
  <c r="AM115" i="103"/>
  <c r="AL115" i="103"/>
  <c r="AK115" i="103"/>
  <c r="AJ115" i="103"/>
  <c r="AI115" i="103"/>
  <c r="AH115" i="103"/>
  <c r="AG115" i="103"/>
  <c r="AF115" i="103"/>
  <c r="AE115" i="103"/>
  <c r="AD115" i="103"/>
  <c r="Y115" i="103"/>
  <c r="BD115" i="103"/>
  <c r="Q115" i="103"/>
  <c r="BC115" i="103" s="1"/>
  <c r="Y113" i="103"/>
  <c r="BD113" i="103"/>
  <c r="Q113" i="103"/>
  <c r="BC113" i="103"/>
  <c r="Y112" i="103"/>
  <c r="Q112" i="103"/>
  <c r="Z111" i="103"/>
  <c r="X111" i="103"/>
  <c r="W111" i="103"/>
  <c r="V111" i="103"/>
  <c r="U111" i="103"/>
  <c r="T111" i="103"/>
  <c r="S111" i="103"/>
  <c r="R111" i="103"/>
  <c r="AR113" i="103"/>
  <c r="P111" i="103"/>
  <c r="AP113" i="103" s="1"/>
  <c r="O111" i="103"/>
  <c r="N111" i="103"/>
  <c r="AN113" i="103"/>
  <c r="M111" i="103"/>
  <c r="L111" i="103"/>
  <c r="AL113" i="103"/>
  <c r="K111" i="103"/>
  <c r="J111" i="103"/>
  <c r="AJ113" i="103"/>
  <c r="I111" i="103"/>
  <c r="H111" i="103"/>
  <c r="AH113" i="103" s="1"/>
  <c r="G111" i="103"/>
  <c r="F111" i="103"/>
  <c r="AF113" i="103" s="1"/>
  <c r="E111" i="103"/>
  <c r="D111" i="103"/>
  <c r="AD113" i="103" s="1"/>
  <c r="BD110" i="103"/>
  <c r="Y110" i="103"/>
  <c r="Q110" i="103"/>
  <c r="Y109" i="103"/>
  <c r="AY108" i="103" s="1"/>
  <c r="Q109" i="103"/>
  <c r="BD108" i="103"/>
  <c r="AZ108" i="103"/>
  <c r="AX108" i="103"/>
  <c r="AW108" i="103"/>
  <c r="AV108" i="103"/>
  <c r="AU108" i="103"/>
  <c r="AT108" i="103"/>
  <c r="AS108" i="103"/>
  <c r="AR108" i="103"/>
  <c r="AP108" i="103"/>
  <c r="AO108" i="103"/>
  <c r="AN108" i="103"/>
  <c r="AM108" i="103"/>
  <c r="AL108" i="103"/>
  <c r="AK108" i="103"/>
  <c r="AJ108" i="103"/>
  <c r="AI108" i="103"/>
  <c r="AH108" i="103"/>
  <c r="AG108" i="103"/>
  <c r="AF108" i="103"/>
  <c r="AE108" i="103"/>
  <c r="AD108" i="103"/>
  <c r="Y108" i="103"/>
  <c r="Q108" i="103"/>
  <c r="AQ108" i="103"/>
  <c r="Y107" i="103"/>
  <c r="Q107" i="103"/>
  <c r="BD106" i="103"/>
  <c r="Y106" i="103"/>
  <c r="Q106" i="103"/>
  <c r="Y105" i="103"/>
  <c r="BD105" i="103" s="1"/>
  <c r="Q105" i="103"/>
  <c r="Y104" i="103"/>
  <c r="BD104" i="103" s="1"/>
  <c r="Q104" i="103"/>
  <c r="Y103" i="103"/>
  <c r="BD103" i="103" s="1"/>
  <c r="Q103" i="103"/>
  <c r="AZ102" i="103"/>
  <c r="AX102" i="103"/>
  <c r="AW102" i="103"/>
  <c r="AV102" i="103"/>
  <c r="AU102" i="103"/>
  <c r="AT102" i="103"/>
  <c r="AS102" i="103"/>
  <c r="AR102" i="103"/>
  <c r="AP102" i="103"/>
  <c r="AO102" i="103"/>
  <c r="AN102" i="103"/>
  <c r="AM102" i="103"/>
  <c r="AL102" i="103"/>
  <c r="AK102" i="103"/>
  <c r="AJ102" i="103"/>
  <c r="AI102" i="103"/>
  <c r="AH102" i="103"/>
  <c r="AG102" i="103"/>
  <c r="AF102" i="103"/>
  <c r="AE102" i="103"/>
  <c r="AD102" i="103"/>
  <c r="Y102" i="103"/>
  <c r="Q102" i="103"/>
  <c r="Y101" i="103"/>
  <c r="BD101" i="103" s="1"/>
  <c r="Q101" i="103"/>
  <c r="BD100" i="103"/>
  <c r="Y100" i="103"/>
  <c r="Q100" i="103"/>
  <c r="AZ99" i="103"/>
  <c r="AY99" i="103"/>
  <c r="AX99" i="103"/>
  <c r="AW99" i="103"/>
  <c r="AV99" i="103"/>
  <c r="AU99" i="103"/>
  <c r="AT99" i="103"/>
  <c r="AS99" i="103"/>
  <c r="AR99" i="103"/>
  <c r="AP99" i="103"/>
  <c r="AO99" i="103"/>
  <c r="AN99" i="103"/>
  <c r="AM99" i="103"/>
  <c r="AL99" i="103"/>
  <c r="AK99" i="103"/>
  <c r="AJ99" i="103"/>
  <c r="AI99" i="103"/>
  <c r="AH99" i="103"/>
  <c r="AG99" i="103"/>
  <c r="AF99" i="103"/>
  <c r="AE99" i="103"/>
  <c r="AD99" i="103"/>
  <c r="Y99" i="103"/>
  <c r="BD99" i="103" s="1"/>
  <c r="Q99" i="103"/>
  <c r="AQ102" i="103"/>
  <c r="BD98" i="103"/>
  <c r="Y98" i="103"/>
  <c r="Q98" i="103"/>
  <c r="BD97" i="103"/>
  <c r="Y97" i="103"/>
  <c r="Q97" i="103"/>
  <c r="AQ96" i="103" s="1"/>
  <c r="AZ96" i="103"/>
  <c r="AX96" i="103"/>
  <c r="AW96" i="103"/>
  <c r="AV96" i="103"/>
  <c r="AU96" i="103"/>
  <c r="AT96" i="103"/>
  <c r="AS96" i="103"/>
  <c r="AR96" i="103"/>
  <c r="AP96" i="103"/>
  <c r="AO96" i="103"/>
  <c r="AN96" i="103"/>
  <c r="AM96" i="103"/>
  <c r="AL96" i="103"/>
  <c r="AK96" i="103"/>
  <c r="AJ96" i="103"/>
  <c r="AI96" i="103"/>
  <c r="AH96" i="103"/>
  <c r="AG96" i="103"/>
  <c r="AF96" i="103"/>
  <c r="AE96" i="103"/>
  <c r="AD96" i="103"/>
  <c r="Y96" i="103"/>
  <c r="BD96" i="103" s="1"/>
  <c r="Q96" i="103"/>
  <c r="Y93" i="103"/>
  <c r="BD93" i="103" s="1"/>
  <c r="Q93" i="103"/>
  <c r="Y92" i="103"/>
  <c r="BD92" i="103" s="1"/>
  <c r="Q92" i="103"/>
  <c r="Z91" i="103"/>
  <c r="AZ93" i="103"/>
  <c r="X91" i="103"/>
  <c r="AX93" i="103"/>
  <c r="W91" i="103"/>
  <c r="AW93" i="103"/>
  <c r="V91" i="103"/>
  <c r="AV93" i="103" s="1"/>
  <c r="U91" i="103"/>
  <c r="AU93" i="103"/>
  <c r="T91" i="103"/>
  <c r="AT93" i="103"/>
  <c r="S91" i="103"/>
  <c r="AS93" i="103"/>
  <c r="R91" i="103"/>
  <c r="AR93" i="103" s="1"/>
  <c r="P91" i="103"/>
  <c r="AP93" i="103"/>
  <c r="O91" i="103"/>
  <c r="AO93" i="103"/>
  <c r="N91" i="103"/>
  <c r="AN93" i="103"/>
  <c r="M91" i="103"/>
  <c r="AM93" i="103" s="1"/>
  <c r="L91" i="103"/>
  <c r="AL93" i="103"/>
  <c r="K91" i="103"/>
  <c r="AK93" i="103"/>
  <c r="J91" i="103"/>
  <c r="AJ93" i="103"/>
  <c r="I91" i="103"/>
  <c r="AI93" i="103" s="1"/>
  <c r="H91" i="103"/>
  <c r="AH93" i="103"/>
  <c r="G91" i="103"/>
  <c r="AG93" i="103"/>
  <c r="F91" i="103"/>
  <c r="AF93" i="103"/>
  <c r="E91" i="103"/>
  <c r="AE93" i="103" s="1"/>
  <c r="D91" i="103"/>
  <c r="AD93" i="103"/>
  <c r="Y90" i="103"/>
  <c r="BD90" i="103" s="1"/>
  <c r="Q90" i="103"/>
  <c r="BC90" i="103" s="1"/>
  <c r="Y89" i="103"/>
  <c r="BD89" i="103" s="1"/>
  <c r="Q89" i="103"/>
  <c r="BC89" i="103" s="1"/>
  <c r="AZ88" i="103"/>
  <c r="AX88" i="103"/>
  <c r="AW88" i="103"/>
  <c r="AV88" i="103"/>
  <c r="AU88" i="103"/>
  <c r="AT88" i="103"/>
  <c r="AS88" i="103"/>
  <c r="AR88" i="103"/>
  <c r="AP88" i="103"/>
  <c r="AO88" i="103"/>
  <c r="AN88" i="103"/>
  <c r="AM88" i="103"/>
  <c r="AL88" i="103"/>
  <c r="AK88" i="103"/>
  <c r="AJ88" i="103"/>
  <c r="AI88" i="103"/>
  <c r="AH88" i="103"/>
  <c r="AG88" i="103"/>
  <c r="AF88" i="103"/>
  <c r="AE88" i="103"/>
  <c r="AD88" i="103"/>
  <c r="Y88" i="103"/>
  <c r="BD88" i="103"/>
  <c r="Q88" i="103"/>
  <c r="AQ88" i="103" s="1"/>
  <c r="Y87" i="103"/>
  <c r="Q87" i="103"/>
  <c r="Y86" i="103"/>
  <c r="BD86" i="103"/>
  <c r="Q86" i="103"/>
  <c r="BC86" i="103" s="1"/>
  <c r="Y85" i="103"/>
  <c r="BD85" i="103" s="1"/>
  <c r="Q85" i="103"/>
  <c r="BC85" i="103" s="1"/>
  <c r="Y84" i="103"/>
  <c r="BD84" i="103" s="1"/>
  <c r="Q84" i="103"/>
  <c r="BC84" i="103" s="1"/>
  <c r="BC83" i="103"/>
  <c r="Y83" i="103"/>
  <c r="BD83" i="103" s="1"/>
  <c r="Q83" i="103"/>
  <c r="AZ82" i="103"/>
  <c r="AX82" i="103"/>
  <c r="AW82" i="103"/>
  <c r="AV82" i="103"/>
  <c r="AU82" i="103"/>
  <c r="AT82" i="103"/>
  <c r="AS82" i="103"/>
  <c r="AR82" i="103"/>
  <c r="AP82" i="103"/>
  <c r="AO82" i="103"/>
  <c r="AN82" i="103"/>
  <c r="AM82" i="103"/>
  <c r="AL82" i="103"/>
  <c r="AK82" i="103"/>
  <c r="AJ82" i="103"/>
  <c r="AI82" i="103"/>
  <c r="AH82" i="103"/>
  <c r="AG82" i="103"/>
  <c r="AF82" i="103"/>
  <c r="AE82" i="103"/>
  <c r="AD82" i="103"/>
  <c r="Y82" i="103"/>
  <c r="BD82" i="103"/>
  <c r="Q82" i="103"/>
  <c r="BC82" i="103" s="1"/>
  <c r="BC81" i="103"/>
  <c r="Y81" i="103"/>
  <c r="BD81" i="103"/>
  <c r="Q81" i="103"/>
  <c r="BC80" i="103"/>
  <c r="Y80" i="103"/>
  <c r="BD80" i="103" s="1"/>
  <c r="Q80" i="103"/>
  <c r="AZ79" i="103"/>
  <c r="AX79" i="103"/>
  <c r="AW79" i="103"/>
  <c r="AV79" i="103"/>
  <c r="AU79" i="103"/>
  <c r="AT79" i="103"/>
  <c r="AS79" i="103"/>
  <c r="AR79" i="103"/>
  <c r="AP79" i="103"/>
  <c r="AO79" i="103"/>
  <c r="AN79" i="103"/>
  <c r="AM79" i="103"/>
  <c r="AL79" i="103"/>
  <c r="AK79" i="103"/>
  <c r="AJ79" i="103"/>
  <c r="AI79" i="103"/>
  <c r="AH79" i="103"/>
  <c r="AG79" i="103"/>
  <c r="AF79" i="103"/>
  <c r="AE79" i="103"/>
  <c r="AD79" i="103"/>
  <c r="Y79" i="103"/>
  <c r="AY82" i="103" s="1"/>
  <c r="Q79" i="103"/>
  <c r="BC79" i="103" s="1"/>
  <c r="BC78" i="103"/>
  <c r="Y78" i="103"/>
  <c r="BD78" i="103" s="1"/>
  <c r="Q78" i="103"/>
  <c r="Y77" i="103"/>
  <c r="BD77" i="103"/>
  <c r="Q77" i="103"/>
  <c r="BC76" i="103"/>
  <c r="AZ76" i="103"/>
  <c r="AX76" i="103"/>
  <c r="AW76" i="103"/>
  <c r="AV76" i="103"/>
  <c r="AU76" i="103"/>
  <c r="AT76" i="103"/>
  <c r="AS76" i="103"/>
  <c r="AR76" i="103"/>
  <c r="AP76" i="103"/>
  <c r="AO76" i="103"/>
  <c r="AN76" i="103"/>
  <c r="AM76" i="103"/>
  <c r="AL76" i="103"/>
  <c r="AK76" i="103"/>
  <c r="AJ76" i="103"/>
  <c r="AI76" i="103"/>
  <c r="AH76" i="103"/>
  <c r="AG76" i="103"/>
  <c r="AF76" i="103"/>
  <c r="AE76" i="103"/>
  <c r="AD76" i="103"/>
  <c r="Y76" i="103"/>
  <c r="Q76" i="103"/>
  <c r="Y74" i="103"/>
  <c r="BD74" i="103" s="1"/>
  <c r="Q74" i="103"/>
  <c r="BC74" i="103" s="1"/>
  <c r="BC73" i="103"/>
  <c r="Y73" i="103"/>
  <c r="BD73" i="103" s="1"/>
  <c r="Q73" i="103"/>
  <c r="Y72" i="103"/>
  <c r="BD72" i="103"/>
  <c r="Y70" i="103"/>
  <c r="Q70" i="103"/>
  <c r="BC69" i="103"/>
  <c r="Y69" i="103"/>
  <c r="BD69" i="103" s="1"/>
  <c r="Q69" i="103"/>
  <c r="Z68" i="103"/>
  <c r="AZ72" i="103"/>
  <c r="X68" i="103"/>
  <c r="AX69" i="103"/>
  <c r="W68" i="103"/>
  <c r="V68" i="103"/>
  <c r="AV72" i="103" s="1"/>
  <c r="U68" i="103"/>
  <c r="T68" i="103"/>
  <c r="AT69" i="103"/>
  <c r="S68" i="103"/>
  <c r="R68" i="103"/>
  <c r="AR72" i="103"/>
  <c r="P68" i="103"/>
  <c r="AP69" i="103" s="1"/>
  <c r="O68" i="103"/>
  <c r="N68" i="103"/>
  <c r="AN72" i="103"/>
  <c r="M68" i="103"/>
  <c r="L68" i="103"/>
  <c r="AL69" i="103"/>
  <c r="K68" i="103"/>
  <c r="J68" i="103"/>
  <c r="AJ72" i="103"/>
  <c r="I68" i="103"/>
  <c r="H68" i="103"/>
  <c r="AH69" i="103" s="1"/>
  <c r="G68" i="103"/>
  <c r="F68" i="103"/>
  <c r="AF72" i="103" s="1"/>
  <c r="E68" i="103"/>
  <c r="D68" i="103"/>
  <c r="D72" i="103" s="1"/>
  <c r="BD67" i="103"/>
  <c r="Y67" i="103"/>
  <c r="Q67" i="103"/>
  <c r="Y66" i="103"/>
  <c r="AY65" i="103" s="1"/>
  <c r="Q66" i="103"/>
  <c r="BD65" i="103"/>
  <c r="AZ65" i="103"/>
  <c r="AX65" i="103"/>
  <c r="AW65" i="103"/>
  <c r="AV65" i="103"/>
  <c r="AU65" i="103"/>
  <c r="AT65" i="103"/>
  <c r="AS65" i="103"/>
  <c r="AR65" i="103"/>
  <c r="AP65" i="103"/>
  <c r="AO65" i="103"/>
  <c r="AN65" i="103"/>
  <c r="AM65" i="103"/>
  <c r="AL65" i="103"/>
  <c r="AK65" i="103"/>
  <c r="AJ65" i="103"/>
  <c r="AI65" i="103"/>
  <c r="AH65" i="103"/>
  <c r="AG65" i="103"/>
  <c r="AF65" i="103"/>
  <c r="AE65" i="103"/>
  <c r="AD65" i="103"/>
  <c r="Y65" i="103"/>
  <c r="Q65" i="103"/>
  <c r="AQ65" i="103"/>
  <c r="Y64" i="103"/>
  <c r="Q64" i="103"/>
  <c r="BD63" i="103"/>
  <c r="Y63" i="103"/>
  <c r="Q63" i="103"/>
  <c r="Y62" i="103"/>
  <c r="BD62" i="103" s="1"/>
  <c r="Q62" i="103"/>
  <c r="Y61" i="103"/>
  <c r="BD61" i="103" s="1"/>
  <c r="Q61" i="103"/>
  <c r="Y60" i="103"/>
  <c r="BD60" i="103" s="1"/>
  <c r="Q60" i="103"/>
  <c r="AZ59" i="103"/>
  <c r="AX59" i="103"/>
  <c r="AW59" i="103"/>
  <c r="AV59" i="103"/>
  <c r="AU59" i="103"/>
  <c r="AT59" i="103"/>
  <c r="AS59" i="103"/>
  <c r="AR59" i="103"/>
  <c r="AP59" i="103"/>
  <c r="AO59" i="103"/>
  <c r="AN59" i="103"/>
  <c r="AM59" i="103"/>
  <c r="AL59" i="103"/>
  <c r="AK59" i="103"/>
  <c r="AJ59" i="103"/>
  <c r="AI59" i="103"/>
  <c r="AH59" i="103"/>
  <c r="AG59" i="103"/>
  <c r="AF59" i="103"/>
  <c r="AE59" i="103"/>
  <c r="AD59" i="103"/>
  <c r="Y59" i="103"/>
  <c r="BD59" i="103" s="1"/>
  <c r="Q59" i="103"/>
  <c r="AQ59" i="103" s="1"/>
  <c r="BD58" i="103"/>
  <c r="Y58" i="103"/>
  <c r="Q58" i="103"/>
  <c r="BD57" i="103"/>
  <c r="Y57" i="103"/>
  <c r="Q57" i="103"/>
  <c r="BD56" i="103"/>
  <c r="AZ56" i="103"/>
  <c r="AY56" i="103"/>
  <c r="AX56" i="103"/>
  <c r="AW56" i="103"/>
  <c r="AV56" i="103"/>
  <c r="AU56" i="103"/>
  <c r="AT56" i="103"/>
  <c r="AS56" i="103"/>
  <c r="AR56" i="103"/>
  <c r="AP56" i="103"/>
  <c r="AO56" i="103"/>
  <c r="AN56" i="103"/>
  <c r="AM56" i="103"/>
  <c r="AL56" i="103"/>
  <c r="AK56" i="103"/>
  <c r="AJ56" i="103"/>
  <c r="AI56" i="103"/>
  <c r="AH56" i="103"/>
  <c r="AG56" i="103"/>
  <c r="AF56" i="103"/>
  <c r="AE56" i="103"/>
  <c r="AD56" i="103"/>
  <c r="Y56" i="103"/>
  <c r="Q56" i="103"/>
  <c r="BD55" i="103"/>
  <c r="Y55" i="103"/>
  <c r="Q55" i="103"/>
  <c r="BD54" i="103"/>
  <c r="Y54" i="103"/>
  <c r="Q54" i="103"/>
  <c r="AQ53" i="103" s="1"/>
  <c r="AZ53" i="103"/>
  <c r="AX53" i="103"/>
  <c r="AW53" i="103"/>
  <c r="AV53" i="103"/>
  <c r="AU53" i="103"/>
  <c r="AT53" i="103"/>
  <c r="AS53" i="103"/>
  <c r="AR53" i="103"/>
  <c r="AP53" i="103"/>
  <c r="AO53" i="103"/>
  <c r="AN53" i="103"/>
  <c r="AM53" i="103"/>
  <c r="AL53" i="103"/>
  <c r="AK53" i="103"/>
  <c r="AJ53" i="103"/>
  <c r="AI53" i="103"/>
  <c r="AH53" i="103"/>
  <c r="AG53" i="103"/>
  <c r="AF53" i="103"/>
  <c r="AE53" i="103"/>
  <c r="AD53" i="103"/>
  <c r="Y53" i="103"/>
  <c r="BD53" i="103" s="1"/>
  <c r="Q53" i="103"/>
  <c r="Y51" i="103"/>
  <c r="BD51" i="103" s="1"/>
  <c r="Q51" i="103"/>
  <c r="BD50" i="103"/>
  <c r="Y50" i="103"/>
  <c r="Q50" i="103"/>
  <c r="Y49" i="103"/>
  <c r="BD49" i="103" s="1"/>
  <c r="Q49" i="103"/>
  <c r="Y47" i="103"/>
  <c r="Q47" i="103"/>
  <c r="Y46" i="103"/>
  <c r="BD46" i="103" s="1"/>
  <c r="Q46" i="103"/>
  <c r="BD45" i="103"/>
  <c r="Y45" i="103"/>
  <c r="Q45" i="103"/>
  <c r="Z44" i="103"/>
  <c r="AZ49" i="103"/>
  <c r="X44" i="103"/>
  <c r="AX49" i="103"/>
  <c r="W44" i="103"/>
  <c r="AW49" i="103" s="1"/>
  <c r="V44" i="103"/>
  <c r="AV49" i="103"/>
  <c r="U44" i="103"/>
  <c r="AU49" i="103"/>
  <c r="T44" i="103"/>
  <c r="AT49" i="103"/>
  <c r="S44" i="103"/>
  <c r="AS49" i="103" s="1"/>
  <c r="R44" i="103"/>
  <c r="AR49" i="103"/>
  <c r="P44" i="103"/>
  <c r="AP49" i="103"/>
  <c r="O44" i="103"/>
  <c r="AO49" i="103"/>
  <c r="N44" i="103"/>
  <c r="AN49" i="103" s="1"/>
  <c r="M44" i="103"/>
  <c r="AM49" i="103"/>
  <c r="L44" i="103"/>
  <c r="AL49" i="103"/>
  <c r="K44" i="103"/>
  <c r="AK49" i="103"/>
  <c r="J44" i="103"/>
  <c r="AJ49" i="103" s="1"/>
  <c r="I44" i="103"/>
  <c r="AI49" i="103"/>
  <c r="H44" i="103"/>
  <c r="AH49" i="103"/>
  <c r="G44" i="103"/>
  <c r="AG49" i="103"/>
  <c r="F44" i="103"/>
  <c r="AF49" i="103" s="1"/>
  <c r="E44" i="103"/>
  <c r="AE49" i="103"/>
  <c r="D44" i="103"/>
  <c r="AD49" i="103"/>
  <c r="Y43" i="103"/>
  <c r="BD43" i="103"/>
  <c r="Q43" i="103"/>
  <c r="BC43" i="103" s="1"/>
  <c r="Y42" i="103"/>
  <c r="BD42" i="103" s="1"/>
  <c r="Q42" i="103"/>
  <c r="AQ41" i="103" s="1"/>
  <c r="AZ41" i="103"/>
  <c r="AX41" i="103"/>
  <c r="AW41" i="103"/>
  <c r="AV41" i="103"/>
  <c r="AU41" i="103"/>
  <c r="AT41" i="103"/>
  <c r="AS41" i="103"/>
  <c r="AR41" i="103"/>
  <c r="AP41" i="103"/>
  <c r="AO41" i="103"/>
  <c r="AN41" i="103"/>
  <c r="AM41" i="103"/>
  <c r="AL41" i="103"/>
  <c r="AK41" i="103"/>
  <c r="AJ41" i="103"/>
  <c r="AI41" i="103"/>
  <c r="AH41" i="103"/>
  <c r="AG41" i="103"/>
  <c r="AF41" i="103"/>
  <c r="AE41" i="103"/>
  <c r="AD41" i="103"/>
  <c r="Y41" i="103"/>
  <c r="BD41" i="103" s="1"/>
  <c r="Q41" i="103"/>
  <c r="BC41" i="103" s="1"/>
  <c r="Y40" i="103"/>
  <c r="Q40" i="103"/>
  <c r="BC39" i="103"/>
  <c r="Y39" i="103"/>
  <c r="BD39" i="103"/>
  <c r="Q39" i="103"/>
  <c r="Y38" i="103"/>
  <c r="BD38" i="103"/>
  <c r="Q38" i="103"/>
  <c r="BC38" i="103" s="1"/>
  <c r="Y37" i="103"/>
  <c r="BD37" i="103" s="1"/>
  <c r="Q37" i="103"/>
  <c r="BC37" i="103" s="1"/>
  <c r="Y36" i="103"/>
  <c r="BD36" i="103" s="1"/>
  <c r="Q36" i="103"/>
  <c r="BC36" i="103" s="1"/>
  <c r="AZ35" i="103"/>
  <c r="AX35" i="103"/>
  <c r="AW35" i="103"/>
  <c r="AV35" i="103"/>
  <c r="AU35" i="103"/>
  <c r="AT35" i="103"/>
  <c r="AS35" i="103"/>
  <c r="AR35" i="103"/>
  <c r="AP35" i="103"/>
  <c r="AO35" i="103"/>
  <c r="AN35" i="103"/>
  <c r="AM35" i="103"/>
  <c r="AL35" i="103"/>
  <c r="AK35" i="103"/>
  <c r="AJ35" i="103"/>
  <c r="AI35" i="103"/>
  <c r="AH35" i="103"/>
  <c r="AG35" i="103"/>
  <c r="AF35" i="103"/>
  <c r="AE35" i="103"/>
  <c r="AD35" i="103"/>
  <c r="Y35" i="103"/>
  <c r="BD35" i="103"/>
  <c r="Q35" i="103"/>
  <c r="BC35" i="103" s="1"/>
  <c r="BC34" i="103"/>
  <c r="Y34" i="103"/>
  <c r="BD34" i="103"/>
  <c r="Q34" i="103"/>
  <c r="BC33" i="103"/>
  <c r="Y33" i="103"/>
  <c r="BD33" i="103"/>
  <c r="Q33" i="103"/>
  <c r="BC32" i="103"/>
  <c r="AZ32" i="103"/>
  <c r="AX32" i="103"/>
  <c r="AW32" i="103"/>
  <c r="AV32" i="103"/>
  <c r="AU32" i="103"/>
  <c r="AT32" i="103"/>
  <c r="AS32" i="103"/>
  <c r="AR32" i="103"/>
  <c r="AP32" i="103"/>
  <c r="AO32" i="103"/>
  <c r="AN32" i="103"/>
  <c r="AM32" i="103"/>
  <c r="AL32" i="103"/>
  <c r="AK32" i="103"/>
  <c r="AJ32" i="103"/>
  <c r="AI32" i="103"/>
  <c r="AH32" i="103"/>
  <c r="AG32" i="103"/>
  <c r="AF32" i="103"/>
  <c r="AE32" i="103"/>
  <c r="AD32" i="103"/>
  <c r="Y32" i="103"/>
  <c r="AY35" i="103" s="1"/>
  <c r="Q32" i="103"/>
  <c r="Y31" i="103"/>
  <c r="BD31" i="103"/>
  <c r="Q31" i="103"/>
  <c r="BC31" i="103" s="1"/>
  <c r="BC30" i="103"/>
  <c r="Y30" i="103"/>
  <c r="BD30" i="103" s="1"/>
  <c r="Q30" i="103"/>
  <c r="AZ29" i="103"/>
  <c r="AX29" i="103"/>
  <c r="AW29" i="103"/>
  <c r="AV29" i="103"/>
  <c r="AU29" i="103"/>
  <c r="AT29" i="103"/>
  <c r="AS29" i="103"/>
  <c r="AR29" i="103"/>
  <c r="AP29" i="103"/>
  <c r="AO29" i="103"/>
  <c r="AN29" i="103"/>
  <c r="AM29" i="103"/>
  <c r="AL29" i="103"/>
  <c r="AK29" i="103"/>
  <c r="AJ29" i="103"/>
  <c r="AI29" i="103"/>
  <c r="AH29" i="103"/>
  <c r="AG29" i="103"/>
  <c r="AF29" i="103"/>
  <c r="AE29" i="103"/>
  <c r="AD29" i="103"/>
  <c r="Y29" i="103"/>
  <c r="BD29" i="103"/>
  <c r="Q29" i="103"/>
  <c r="BC29" i="103"/>
  <c r="Y27" i="103"/>
  <c r="BD27" i="103" s="1"/>
  <c r="Q27" i="103"/>
  <c r="BC27" i="103" s="1"/>
  <c r="Y26" i="103"/>
  <c r="Q26" i="103"/>
  <c r="BC26" i="103" s="1"/>
  <c r="AZ25" i="103"/>
  <c r="AR25" i="103"/>
  <c r="AN25" i="103"/>
  <c r="Z25" i="103"/>
  <c r="X25" i="103"/>
  <c r="W25" i="103"/>
  <c r="V25" i="103"/>
  <c r="AV25" i="103" s="1"/>
  <c r="U25" i="103"/>
  <c r="T25" i="103"/>
  <c r="S25" i="103"/>
  <c r="R25" i="103"/>
  <c r="P25" i="103"/>
  <c r="O25" i="103"/>
  <c r="N25" i="103"/>
  <c r="M25" i="103"/>
  <c r="L25" i="103"/>
  <c r="K25" i="103"/>
  <c r="J25" i="103"/>
  <c r="I25" i="103"/>
  <c r="H25" i="103"/>
  <c r="G25" i="103"/>
  <c r="F25" i="103"/>
  <c r="E25" i="103"/>
  <c r="D25" i="103"/>
  <c r="Y24" i="103"/>
  <c r="BD24" i="103" s="1"/>
  <c r="Q24" i="103"/>
  <c r="BC24" i="103" s="1"/>
  <c r="Y23" i="103"/>
  <c r="BD23" i="103" s="1"/>
  <c r="Q23" i="103"/>
  <c r="AZ22" i="103"/>
  <c r="AX22" i="103"/>
  <c r="AW22" i="103"/>
  <c r="AV22" i="103"/>
  <c r="AU22" i="103"/>
  <c r="AT22" i="103"/>
  <c r="AS22" i="103"/>
  <c r="AR22" i="103"/>
  <c r="AP22" i="103"/>
  <c r="AO22" i="103"/>
  <c r="AN22" i="103"/>
  <c r="AM22" i="103"/>
  <c r="AL22" i="103"/>
  <c r="AK22" i="103"/>
  <c r="AJ22" i="103"/>
  <c r="AI22" i="103"/>
  <c r="AH22" i="103"/>
  <c r="AG22" i="103"/>
  <c r="AF22" i="103"/>
  <c r="AE22" i="103"/>
  <c r="AD22" i="103"/>
  <c r="Y22" i="103"/>
  <c r="BD22" i="103" s="1"/>
  <c r="Q22" i="103"/>
  <c r="BC22" i="103" s="1"/>
  <c r="Y21" i="103"/>
  <c r="BD21" i="103" s="1"/>
  <c r="Q21" i="103"/>
  <c r="BC21" i="103" s="1"/>
  <c r="Y20" i="103"/>
  <c r="BD20" i="103" s="1"/>
  <c r="Q20" i="103"/>
  <c r="BC20" i="103" s="1"/>
  <c r="BC19" i="103"/>
  <c r="Y19" i="103"/>
  <c r="BD19" i="103"/>
  <c r="Q19" i="103"/>
  <c r="Y18" i="103"/>
  <c r="BD18" i="103" s="1"/>
  <c r="Q18" i="103"/>
  <c r="BC18" i="103" s="1"/>
  <c r="Y17" i="103"/>
  <c r="BD17" i="103" s="1"/>
  <c r="Q17" i="103"/>
  <c r="BC17" i="103" s="1"/>
  <c r="AZ16" i="103"/>
  <c r="AX16" i="103"/>
  <c r="AW16" i="103"/>
  <c r="AV16" i="103"/>
  <c r="AU16" i="103"/>
  <c r="AT16" i="103"/>
  <c r="AS16" i="103"/>
  <c r="AR16" i="103"/>
  <c r="AP16" i="103"/>
  <c r="AO16" i="103"/>
  <c r="AN16" i="103"/>
  <c r="AM16" i="103"/>
  <c r="AL16" i="103"/>
  <c r="AK16" i="103"/>
  <c r="AJ16" i="103"/>
  <c r="AI16" i="103"/>
  <c r="AH16" i="103"/>
  <c r="AG16" i="103"/>
  <c r="AF16" i="103"/>
  <c r="AE16" i="103"/>
  <c r="AD16" i="103"/>
  <c r="Y16" i="103"/>
  <c r="BD16" i="103"/>
  <c r="Q16" i="103"/>
  <c r="BC16" i="103"/>
  <c r="BC15" i="103"/>
  <c r="Y15" i="103"/>
  <c r="BD15" i="103"/>
  <c r="Q15" i="103"/>
  <c r="Y14" i="103"/>
  <c r="BD14" i="103"/>
  <c r="Q14" i="103"/>
  <c r="BC14" i="103" s="1"/>
  <c r="AZ13" i="103"/>
  <c r="AX13" i="103"/>
  <c r="AW13" i="103"/>
  <c r="AV13" i="103"/>
  <c r="AU13" i="103"/>
  <c r="AT13" i="103"/>
  <c r="AS13" i="103"/>
  <c r="AR13" i="103"/>
  <c r="AP13" i="103"/>
  <c r="AO13" i="103"/>
  <c r="AN13" i="103"/>
  <c r="AM13" i="103"/>
  <c r="AL13" i="103"/>
  <c r="AK13" i="103"/>
  <c r="AJ13" i="103"/>
  <c r="AI13" i="103"/>
  <c r="AH13" i="103"/>
  <c r="AG13" i="103"/>
  <c r="AF13" i="103"/>
  <c r="AE13" i="103"/>
  <c r="AD13" i="103"/>
  <c r="Y13" i="103"/>
  <c r="Q13" i="103"/>
  <c r="BC13" i="103"/>
  <c r="BC12" i="103"/>
  <c r="Y12" i="103"/>
  <c r="BD12" i="103"/>
  <c r="Q12" i="103"/>
  <c r="Y11" i="103"/>
  <c r="BD11" i="103" s="1"/>
  <c r="Q11" i="103"/>
  <c r="BC11" i="103" s="1"/>
  <c r="AZ10" i="103"/>
  <c r="AX10" i="103"/>
  <c r="AW10" i="103"/>
  <c r="AV10" i="103"/>
  <c r="AU10" i="103"/>
  <c r="AT10" i="103"/>
  <c r="AS10" i="103"/>
  <c r="AR10" i="103"/>
  <c r="AP10" i="103"/>
  <c r="AO10" i="103"/>
  <c r="AN10" i="103"/>
  <c r="AM10" i="103"/>
  <c r="AL10" i="103"/>
  <c r="AK10" i="103"/>
  <c r="AJ10" i="103"/>
  <c r="AI10" i="103"/>
  <c r="AH10" i="103"/>
  <c r="AG10" i="103"/>
  <c r="AF10" i="103"/>
  <c r="AE10" i="103"/>
  <c r="AD10" i="103"/>
  <c r="Y10" i="103"/>
  <c r="BD10" i="103"/>
  <c r="Q10" i="103"/>
  <c r="BC10" i="103" s="1"/>
  <c r="AY8" i="103"/>
  <c r="AW8" i="103"/>
  <c r="AV8" i="103"/>
  <c r="AU8" i="103"/>
  <c r="AT8" i="103"/>
  <c r="AS8" i="103"/>
  <c r="AR8" i="103"/>
  <c r="AQ8" i="103"/>
  <c r="AO8" i="103"/>
  <c r="AN8" i="103"/>
  <c r="AM8" i="103"/>
  <c r="AL8" i="103"/>
  <c r="AK8" i="103"/>
  <c r="AJ8" i="103"/>
  <c r="AI8" i="103"/>
  <c r="AH8" i="103"/>
  <c r="AG8" i="103"/>
  <c r="AF8" i="103"/>
  <c r="AE8" i="103"/>
  <c r="AD8" i="103"/>
  <c r="AR7" i="103"/>
  <c r="AD7" i="103"/>
  <c r="Z137" i="102"/>
  <c r="Y136" i="102"/>
  <c r="AX136" i="102"/>
  <c r="X136" i="102"/>
  <c r="AW136" i="102"/>
  <c r="W136" i="102"/>
  <c r="AV136" i="102" s="1"/>
  <c r="V136" i="102"/>
  <c r="AU136" i="102"/>
  <c r="U136" i="102"/>
  <c r="AT136" i="102"/>
  <c r="T136" i="102"/>
  <c r="AS136" i="102"/>
  <c r="S136" i="102"/>
  <c r="AR136" i="102" s="1"/>
  <c r="R136" i="102"/>
  <c r="AQ136" i="102"/>
  <c r="Q136" i="102"/>
  <c r="AP136" i="102"/>
  <c r="P136" i="102"/>
  <c r="AO136" i="102"/>
  <c r="O136" i="102"/>
  <c r="AN136" i="102" s="1"/>
  <c r="N136" i="102"/>
  <c r="AM136" i="102"/>
  <c r="M136" i="102"/>
  <c r="AL136" i="102"/>
  <c r="L136" i="102"/>
  <c r="AK136" i="102"/>
  <c r="K136" i="102"/>
  <c r="AJ136" i="102" s="1"/>
  <c r="J136" i="102"/>
  <c r="AI136" i="102"/>
  <c r="I136" i="102"/>
  <c r="AH136" i="102"/>
  <c r="H136" i="102"/>
  <c r="AG136" i="102"/>
  <c r="G136" i="102"/>
  <c r="AF136" i="102" s="1"/>
  <c r="F136" i="102"/>
  <c r="AE136" i="102"/>
  <c r="E136" i="102"/>
  <c r="AD136" i="102"/>
  <c r="D136" i="102"/>
  <c r="AC136" i="102"/>
  <c r="Y135" i="102"/>
  <c r="AX135" i="102" s="1"/>
  <c r="X135" i="102"/>
  <c r="AW135" i="102"/>
  <c r="W135" i="102"/>
  <c r="AV135" i="102"/>
  <c r="V135" i="102"/>
  <c r="AU135" i="102"/>
  <c r="U135" i="102"/>
  <c r="AT135" i="102" s="1"/>
  <c r="T135" i="102"/>
  <c r="AS135" i="102"/>
  <c r="S135" i="102"/>
  <c r="AR135" i="102"/>
  <c r="R135" i="102"/>
  <c r="AQ135" i="102"/>
  <c r="Q135" i="102"/>
  <c r="AP135" i="102" s="1"/>
  <c r="P135" i="102"/>
  <c r="AO135" i="102"/>
  <c r="O135" i="102"/>
  <c r="AN135" i="102"/>
  <c r="N135" i="102"/>
  <c r="AM135" i="102"/>
  <c r="M135" i="102"/>
  <c r="AL135" i="102" s="1"/>
  <c r="L135" i="102"/>
  <c r="AK135" i="102"/>
  <c r="K135" i="102"/>
  <c r="AJ135" i="102"/>
  <c r="J135" i="102"/>
  <c r="AI135" i="102"/>
  <c r="I135" i="102"/>
  <c r="AH135" i="102" s="1"/>
  <c r="H135" i="102"/>
  <c r="AG135" i="102"/>
  <c r="G135" i="102"/>
  <c r="AF135" i="102"/>
  <c r="F135" i="102"/>
  <c r="AE135" i="102"/>
  <c r="E135" i="102"/>
  <c r="D135" i="102"/>
  <c r="Z132" i="102"/>
  <c r="Z131" i="102"/>
  <c r="BA131" i="102" s="1"/>
  <c r="Y130" i="102"/>
  <c r="X130" i="102"/>
  <c r="AW130" i="102" s="1"/>
  <c r="W130" i="102"/>
  <c r="V130" i="102"/>
  <c r="AU130" i="102" s="1"/>
  <c r="U130" i="102"/>
  <c r="T130" i="102"/>
  <c r="AS130" i="102"/>
  <c r="S130" i="102"/>
  <c r="R130" i="102"/>
  <c r="AQ130" i="102"/>
  <c r="Q130" i="102"/>
  <c r="P130" i="102"/>
  <c r="AO130" i="102"/>
  <c r="O130" i="102"/>
  <c r="N130" i="102"/>
  <c r="AM130" i="102" s="1"/>
  <c r="M130" i="102"/>
  <c r="L130" i="102"/>
  <c r="AK130" i="102"/>
  <c r="K130" i="102"/>
  <c r="J130" i="102"/>
  <c r="AI130" i="102" s="1"/>
  <c r="I130" i="102"/>
  <c r="H130" i="102"/>
  <c r="AG130" i="102" s="1"/>
  <c r="G130" i="102"/>
  <c r="F130" i="102"/>
  <c r="AE130" i="102" s="1"/>
  <c r="E130" i="102"/>
  <c r="D130" i="102"/>
  <c r="AC130" i="102"/>
  <c r="Z129" i="102"/>
  <c r="Z128" i="102"/>
  <c r="BA128" i="102"/>
  <c r="AX127" i="102"/>
  <c r="AW127" i="102"/>
  <c r="AV127" i="102"/>
  <c r="AU127" i="102"/>
  <c r="AT127" i="102"/>
  <c r="AS127" i="102"/>
  <c r="AR127" i="102"/>
  <c r="AQ127" i="102"/>
  <c r="AP127" i="102"/>
  <c r="AO127" i="102"/>
  <c r="AN127" i="102"/>
  <c r="AM127" i="102"/>
  <c r="AL127" i="102"/>
  <c r="AK127" i="102"/>
  <c r="AJ127" i="102"/>
  <c r="AI127" i="102"/>
  <c r="AH127" i="102"/>
  <c r="AG127" i="102"/>
  <c r="AF127" i="102"/>
  <c r="AE127" i="102"/>
  <c r="AD127" i="102"/>
  <c r="AC127" i="102"/>
  <c r="Z127" i="102"/>
  <c r="Z126" i="102"/>
  <c r="BA126" i="102"/>
  <c r="Z125" i="102"/>
  <c r="BA125" i="102"/>
  <c r="Z124" i="102"/>
  <c r="BA124" i="102" s="1"/>
  <c r="Z123" i="102"/>
  <c r="BA123" i="102"/>
  <c r="Z122" i="102"/>
  <c r="BA122" i="102"/>
  <c r="AX121" i="102"/>
  <c r="AW121" i="102"/>
  <c r="AV121" i="102"/>
  <c r="AU121" i="102"/>
  <c r="AT121" i="102"/>
  <c r="AS121" i="102"/>
  <c r="AR121" i="102"/>
  <c r="AQ121" i="102"/>
  <c r="AP121" i="102"/>
  <c r="AO121" i="102"/>
  <c r="AN121" i="102"/>
  <c r="AM121" i="102"/>
  <c r="AL121" i="102"/>
  <c r="AK121" i="102"/>
  <c r="AJ121" i="102"/>
  <c r="AI121" i="102"/>
  <c r="AH121" i="102"/>
  <c r="AG121" i="102"/>
  <c r="AF121" i="102"/>
  <c r="AE121" i="102"/>
  <c r="AD121" i="102"/>
  <c r="AC121" i="102"/>
  <c r="Z121" i="102"/>
  <c r="BA121" i="102"/>
  <c r="Z120" i="102"/>
  <c r="BA120" i="102" s="1"/>
  <c r="BA119" i="102"/>
  <c r="Z119" i="102"/>
  <c r="AX118" i="102"/>
  <c r="AW118" i="102"/>
  <c r="AV118" i="102"/>
  <c r="AU118" i="102"/>
  <c r="AT118" i="102"/>
  <c r="AS118" i="102"/>
  <c r="AR118" i="102"/>
  <c r="AQ118" i="102"/>
  <c r="AP118" i="102"/>
  <c r="AO118" i="102"/>
  <c r="AN118" i="102"/>
  <c r="AM118" i="102"/>
  <c r="AL118" i="102"/>
  <c r="AK118" i="102"/>
  <c r="AJ118" i="102"/>
  <c r="AI118" i="102"/>
  <c r="AH118" i="102"/>
  <c r="AG118" i="102"/>
  <c r="AF118" i="102"/>
  <c r="AE118" i="102"/>
  <c r="AD118" i="102"/>
  <c r="AC118" i="102"/>
  <c r="Z118" i="102"/>
  <c r="AY118" i="102" s="1"/>
  <c r="Z117" i="102"/>
  <c r="BA117" i="102" s="1"/>
  <c r="Z116" i="102"/>
  <c r="BA116" i="102"/>
  <c r="AX115" i="102"/>
  <c r="AW115" i="102"/>
  <c r="AV115" i="102"/>
  <c r="AU115" i="102"/>
  <c r="AT115" i="102"/>
  <c r="AS115" i="102"/>
  <c r="AR115" i="102"/>
  <c r="AQ115" i="102"/>
  <c r="AP115" i="102"/>
  <c r="AO115" i="102"/>
  <c r="AN115" i="102"/>
  <c r="AM115" i="102"/>
  <c r="AL115" i="102"/>
  <c r="AK115" i="102"/>
  <c r="AJ115" i="102"/>
  <c r="AI115" i="102"/>
  <c r="AH115" i="102"/>
  <c r="AG115" i="102"/>
  <c r="AF115" i="102"/>
  <c r="AE115" i="102"/>
  <c r="AD115" i="102"/>
  <c r="AC115" i="102"/>
  <c r="Z115" i="102"/>
  <c r="BA115" i="102"/>
  <c r="BA114" i="102"/>
  <c r="Z113" i="102"/>
  <c r="BA113" i="102" s="1"/>
  <c r="Z112" i="102"/>
  <c r="Y111" i="102"/>
  <c r="AX113" i="102" s="1"/>
  <c r="X111" i="102"/>
  <c r="AW112" i="102"/>
  <c r="W111" i="102"/>
  <c r="AV113" i="102"/>
  <c r="V111" i="102"/>
  <c r="AU112" i="102" s="1"/>
  <c r="U111" i="102"/>
  <c r="AT113" i="102" s="1"/>
  <c r="T111" i="102"/>
  <c r="AS112" i="102"/>
  <c r="S111" i="102"/>
  <c r="AR113" i="102"/>
  <c r="R111" i="102"/>
  <c r="AQ112" i="102" s="1"/>
  <c r="Q111" i="102"/>
  <c r="AP113" i="102" s="1"/>
  <c r="P111" i="102"/>
  <c r="AO112" i="102"/>
  <c r="O111" i="102"/>
  <c r="AN113" i="102"/>
  <c r="N111" i="102"/>
  <c r="AM112" i="102" s="1"/>
  <c r="M111" i="102"/>
  <c r="AL113" i="102" s="1"/>
  <c r="L111" i="102"/>
  <c r="AK112" i="102"/>
  <c r="K111" i="102"/>
  <c r="AJ113" i="102"/>
  <c r="J111" i="102"/>
  <c r="AI112" i="102" s="1"/>
  <c r="I111" i="102"/>
  <c r="AH113" i="102" s="1"/>
  <c r="H111" i="102"/>
  <c r="AG112" i="102"/>
  <c r="G111" i="102"/>
  <c r="AF113" i="102"/>
  <c r="F111" i="102"/>
  <c r="AE112" i="102" s="1"/>
  <c r="E111" i="102"/>
  <c r="AD113" i="102" s="1"/>
  <c r="D111" i="102"/>
  <c r="AC112" i="102"/>
  <c r="Z110" i="102"/>
  <c r="BA110" i="102"/>
  <c r="Z109" i="102"/>
  <c r="BA109" i="102" s="1"/>
  <c r="AX108" i="102"/>
  <c r="AW108" i="102"/>
  <c r="AV108" i="102"/>
  <c r="AU108" i="102"/>
  <c r="AT108" i="102"/>
  <c r="AS108" i="102"/>
  <c r="AR108" i="102"/>
  <c r="AQ108" i="102"/>
  <c r="AP108" i="102"/>
  <c r="AO108" i="102"/>
  <c r="AN108" i="102"/>
  <c r="AM108" i="102"/>
  <c r="AL108" i="102"/>
  <c r="AK108" i="102"/>
  <c r="AJ108" i="102"/>
  <c r="AI108" i="102"/>
  <c r="AH108" i="102"/>
  <c r="AG108" i="102"/>
  <c r="AF108" i="102"/>
  <c r="AE108" i="102"/>
  <c r="AD108" i="102"/>
  <c r="AC108" i="102"/>
  <c r="Z108" i="102"/>
  <c r="Z107" i="102"/>
  <c r="BA107" i="102" s="1"/>
  <c r="Z106" i="102"/>
  <c r="BA106" i="102"/>
  <c r="Z105" i="102"/>
  <c r="BA105" i="102"/>
  <c r="Z104" i="102"/>
  <c r="BA104" i="102" s="1"/>
  <c r="Z103" i="102"/>
  <c r="BA103" i="102" s="1"/>
  <c r="AX102" i="102"/>
  <c r="AW102" i="102"/>
  <c r="AV102" i="102"/>
  <c r="AU102" i="102"/>
  <c r="AT102" i="102"/>
  <c r="AS102" i="102"/>
  <c r="AR102" i="102"/>
  <c r="AQ102" i="102"/>
  <c r="AP102" i="102"/>
  <c r="AO102" i="102"/>
  <c r="AN102" i="102"/>
  <c r="AM102" i="102"/>
  <c r="AL102" i="102"/>
  <c r="AK102" i="102"/>
  <c r="AJ102" i="102"/>
  <c r="AI102" i="102"/>
  <c r="AH102" i="102"/>
  <c r="AG102" i="102"/>
  <c r="AF102" i="102"/>
  <c r="AE102" i="102"/>
  <c r="AD102" i="102"/>
  <c r="AC102" i="102"/>
  <c r="Z102" i="102"/>
  <c r="BA102" i="102" s="1"/>
  <c r="Z101" i="102"/>
  <c r="BA101" i="102" s="1"/>
  <c r="Z100" i="102"/>
  <c r="BA100" i="102" s="1"/>
  <c r="AX99" i="102"/>
  <c r="AW99" i="102"/>
  <c r="AV99" i="102"/>
  <c r="AU99" i="102"/>
  <c r="AT99" i="102"/>
  <c r="AS99" i="102"/>
  <c r="AR99" i="102"/>
  <c r="AQ99" i="102"/>
  <c r="AP99" i="102"/>
  <c r="AO99" i="102"/>
  <c r="AN99" i="102"/>
  <c r="AM99" i="102"/>
  <c r="AL99" i="102"/>
  <c r="AK99" i="102"/>
  <c r="AJ99" i="102"/>
  <c r="AI99" i="102"/>
  <c r="AH99" i="102"/>
  <c r="AG99" i="102"/>
  <c r="AF99" i="102"/>
  <c r="AE99" i="102"/>
  <c r="AD99" i="102"/>
  <c r="AC99" i="102"/>
  <c r="Z99" i="102"/>
  <c r="AY99" i="102"/>
  <c r="Z98" i="102"/>
  <c r="BA98" i="102" s="1"/>
  <c r="Z97" i="102"/>
  <c r="BA97" i="102" s="1"/>
  <c r="AX96" i="102"/>
  <c r="AW96" i="102"/>
  <c r="AV96" i="102"/>
  <c r="AU96" i="102"/>
  <c r="AT96" i="102"/>
  <c r="AS96" i="102"/>
  <c r="AR96" i="102"/>
  <c r="AQ96" i="102"/>
  <c r="AP96" i="102"/>
  <c r="AO96" i="102"/>
  <c r="AN96" i="102"/>
  <c r="AM96" i="102"/>
  <c r="AL96" i="102"/>
  <c r="AK96" i="102"/>
  <c r="AJ96" i="102"/>
  <c r="AI96" i="102"/>
  <c r="AH96" i="102"/>
  <c r="AG96" i="102"/>
  <c r="AF96" i="102"/>
  <c r="AE96" i="102"/>
  <c r="AD96" i="102"/>
  <c r="AC96" i="102"/>
  <c r="Z96" i="102"/>
  <c r="BA96" i="102" s="1"/>
  <c r="BA95" i="102"/>
  <c r="BA94" i="102"/>
  <c r="Z93" i="102"/>
  <c r="Z92" i="102"/>
  <c r="BA92" i="102"/>
  <c r="AV91" i="102"/>
  <c r="Y91" i="102"/>
  <c r="AX91" i="102" s="1"/>
  <c r="AX93" i="102"/>
  <c r="X91" i="102"/>
  <c r="AW93" i="102"/>
  <c r="W91" i="102"/>
  <c r="AV93" i="102"/>
  <c r="V91" i="102"/>
  <c r="AU93" i="102" s="1"/>
  <c r="U91" i="102"/>
  <c r="AT91" i="102" s="1"/>
  <c r="AT93" i="102"/>
  <c r="T91" i="102"/>
  <c r="AS93" i="102"/>
  <c r="S91" i="102"/>
  <c r="AR91" i="102" s="1"/>
  <c r="AR93" i="102"/>
  <c r="R91" i="102"/>
  <c r="AQ93" i="102" s="1"/>
  <c r="Q91" i="102"/>
  <c r="AP91" i="102" s="1"/>
  <c r="AP93" i="102"/>
  <c r="P91" i="102"/>
  <c r="AO93" i="102"/>
  <c r="O91" i="102"/>
  <c r="AN91" i="102" s="1"/>
  <c r="AN93" i="102"/>
  <c r="N91" i="102"/>
  <c r="AM93" i="102" s="1"/>
  <c r="M91" i="102"/>
  <c r="AL93" i="102" s="1"/>
  <c r="L91" i="102"/>
  <c r="AK93" i="102"/>
  <c r="K91" i="102"/>
  <c r="AJ93" i="102"/>
  <c r="J91" i="102"/>
  <c r="AI93" i="102" s="1"/>
  <c r="I91" i="102"/>
  <c r="AH93" i="102"/>
  <c r="H91" i="102"/>
  <c r="AG92" i="102"/>
  <c r="G91" i="102"/>
  <c r="AF93" i="102"/>
  <c r="F91" i="102"/>
  <c r="AE92" i="102" s="1"/>
  <c r="E91" i="102"/>
  <c r="AD93" i="102" s="1"/>
  <c r="D91" i="102"/>
  <c r="AC92" i="102"/>
  <c r="Z90" i="102"/>
  <c r="BA90" i="102"/>
  <c r="Z89" i="102"/>
  <c r="BA89" i="102" s="1"/>
  <c r="AY88" i="102"/>
  <c r="AX88" i="102"/>
  <c r="AW88" i="102"/>
  <c r="AV88" i="102"/>
  <c r="AU88" i="102"/>
  <c r="AT88" i="102"/>
  <c r="AS88" i="102"/>
  <c r="AR88" i="102"/>
  <c r="AQ88" i="102"/>
  <c r="AP88" i="102"/>
  <c r="AO88" i="102"/>
  <c r="AN88" i="102"/>
  <c r="AM88" i="102"/>
  <c r="AL88" i="102"/>
  <c r="AK88" i="102"/>
  <c r="AJ88" i="102"/>
  <c r="AI88" i="102"/>
  <c r="AH88" i="102"/>
  <c r="AG88" i="102"/>
  <c r="AF88" i="102"/>
  <c r="AE88" i="102"/>
  <c r="AD88" i="102"/>
  <c r="AC88" i="102"/>
  <c r="Z88" i="102"/>
  <c r="BA88" i="102"/>
  <c r="BA87" i="102"/>
  <c r="Z87" i="102"/>
  <c r="BA86" i="102"/>
  <c r="Z86" i="102"/>
  <c r="Z85" i="102"/>
  <c r="BA85" i="102" s="1"/>
  <c r="Z84" i="102"/>
  <c r="BA84" i="102" s="1"/>
  <c r="BA83" i="102"/>
  <c r="Z83" i="102"/>
  <c r="AX82" i="102"/>
  <c r="AW82" i="102"/>
  <c r="AV82" i="102"/>
  <c r="AU82" i="102"/>
  <c r="AT82" i="102"/>
  <c r="AS82" i="102"/>
  <c r="AR82" i="102"/>
  <c r="AQ82" i="102"/>
  <c r="AP82" i="102"/>
  <c r="AO82" i="102"/>
  <c r="AN82" i="102"/>
  <c r="AM82" i="102"/>
  <c r="AL82" i="102"/>
  <c r="AK82" i="102"/>
  <c r="AJ82" i="102"/>
  <c r="AI82" i="102"/>
  <c r="AH82" i="102"/>
  <c r="AG82" i="102"/>
  <c r="AF82" i="102"/>
  <c r="AE82" i="102"/>
  <c r="AD82" i="102"/>
  <c r="AC82" i="102"/>
  <c r="Z82" i="102"/>
  <c r="BA82" i="102" s="1"/>
  <c r="Z81" i="102"/>
  <c r="BA81" i="102" s="1"/>
  <c r="Z80" i="102"/>
  <c r="BA80" i="102" s="1"/>
  <c r="AX79" i="102"/>
  <c r="AW79" i="102"/>
  <c r="AV79" i="102"/>
  <c r="AU79" i="102"/>
  <c r="AT79" i="102"/>
  <c r="AS79" i="102"/>
  <c r="AR79" i="102"/>
  <c r="AQ79" i="102"/>
  <c r="AP79" i="102"/>
  <c r="AO79" i="102"/>
  <c r="AN79" i="102"/>
  <c r="AM79" i="102"/>
  <c r="AL79" i="102"/>
  <c r="AK79" i="102"/>
  <c r="AJ79" i="102"/>
  <c r="AI79" i="102"/>
  <c r="AH79" i="102"/>
  <c r="AG79" i="102"/>
  <c r="AF79" i="102"/>
  <c r="AE79" i="102"/>
  <c r="AD79" i="102"/>
  <c r="AC79" i="102"/>
  <c r="Z79" i="102"/>
  <c r="Z78" i="102"/>
  <c r="BA78" i="102" s="1"/>
  <c r="Z77" i="102"/>
  <c r="BA77" i="102" s="1"/>
  <c r="AX76" i="102"/>
  <c r="AW76" i="102"/>
  <c r="AV76" i="102"/>
  <c r="AU76" i="102"/>
  <c r="AT76" i="102"/>
  <c r="AS76" i="102"/>
  <c r="AR76" i="102"/>
  <c r="AQ76" i="102"/>
  <c r="AP76" i="102"/>
  <c r="AO76" i="102"/>
  <c r="AN76" i="102"/>
  <c r="AM76" i="102"/>
  <c r="AL76" i="102"/>
  <c r="AK76" i="102"/>
  <c r="AJ76" i="102"/>
  <c r="AI76" i="102"/>
  <c r="AH76" i="102"/>
  <c r="AG76" i="102"/>
  <c r="AF76" i="102"/>
  <c r="AE76" i="102"/>
  <c r="AD76" i="102"/>
  <c r="AC76" i="102"/>
  <c r="Z76" i="102"/>
  <c r="BA76" i="102"/>
  <c r="BA75" i="102"/>
  <c r="BA74" i="102"/>
  <c r="Z74" i="102"/>
  <c r="Z73" i="102"/>
  <c r="BA73" i="102" s="1"/>
  <c r="Z72" i="102"/>
  <c r="BA72" i="102" s="1"/>
  <c r="BA71" i="102"/>
  <c r="Z70" i="102"/>
  <c r="BA70" i="102"/>
  <c r="Z69" i="102"/>
  <c r="BA69" i="102" s="1"/>
  <c r="Y68" i="102"/>
  <c r="AX72" i="102" s="1"/>
  <c r="X68" i="102"/>
  <c r="AW69" i="102"/>
  <c r="W68" i="102"/>
  <c r="AV72" i="102"/>
  <c r="V68" i="102"/>
  <c r="AU69" i="102" s="1"/>
  <c r="U68" i="102"/>
  <c r="AT72" i="102"/>
  <c r="T68" i="102"/>
  <c r="AS69" i="102"/>
  <c r="S68" i="102"/>
  <c r="AR72" i="102" s="1"/>
  <c r="R68" i="102"/>
  <c r="AQ69" i="102" s="1"/>
  <c r="Q68" i="102"/>
  <c r="AP72" i="102"/>
  <c r="P68" i="102"/>
  <c r="AO69" i="102"/>
  <c r="O68" i="102"/>
  <c r="AN72" i="102"/>
  <c r="N68" i="102"/>
  <c r="AM69" i="102" s="1"/>
  <c r="M68" i="102"/>
  <c r="AL72" i="102"/>
  <c r="L68" i="102"/>
  <c r="AK69" i="102"/>
  <c r="K68" i="102"/>
  <c r="AJ72" i="102" s="1"/>
  <c r="J68" i="102"/>
  <c r="AI69" i="102" s="1"/>
  <c r="I68" i="102"/>
  <c r="AH72" i="102"/>
  <c r="H68" i="102"/>
  <c r="AG69" i="102"/>
  <c r="G68" i="102"/>
  <c r="AF72" i="102" s="1"/>
  <c r="F68" i="102"/>
  <c r="AE69" i="102" s="1"/>
  <c r="E68" i="102"/>
  <c r="AD72" i="102" s="1"/>
  <c r="D68" i="102"/>
  <c r="AC69" i="102"/>
  <c r="Z67" i="102"/>
  <c r="BA67" i="102"/>
  <c r="Z66" i="102"/>
  <c r="BA66" i="102" s="1"/>
  <c r="AX65" i="102"/>
  <c r="AW65" i="102"/>
  <c r="AV65" i="102"/>
  <c r="AU65" i="102"/>
  <c r="AT65" i="102"/>
  <c r="AS65" i="102"/>
  <c r="AR65" i="102"/>
  <c r="AQ65" i="102"/>
  <c r="AP65" i="102"/>
  <c r="AO65" i="102"/>
  <c r="AN65" i="102"/>
  <c r="AM65" i="102"/>
  <c r="AL65" i="102"/>
  <c r="AK65" i="102"/>
  <c r="AJ65" i="102"/>
  <c r="AI65" i="102"/>
  <c r="AH65" i="102"/>
  <c r="AG65" i="102"/>
  <c r="AF65" i="102"/>
  <c r="AE65" i="102"/>
  <c r="AD65" i="102"/>
  <c r="AC65" i="102"/>
  <c r="Z65" i="102"/>
  <c r="AY65" i="102" s="1"/>
  <c r="BA64" i="102"/>
  <c r="Z64" i="102"/>
  <c r="Z63" i="102"/>
  <c r="BA63" i="102" s="1"/>
  <c r="Z62" i="102"/>
  <c r="BA62" i="102" s="1"/>
  <c r="BA61" i="102"/>
  <c r="Z61" i="102"/>
  <c r="BA60" i="102"/>
  <c r="Z60" i="102"/>
  <c r="AX59" i="102"/>
  <c r="AW59" i="102"/>
  <c r="AV59" i="102"/>
  <c r="AU59" i="102"/>
  <c r="AT59" i="102"/>
  <c r="AS59" i="102"/>
  <c r="AR59" i="102"/>
  <c r="AQ59" i="102"/>
  <c r="AP59" i="102"/>
  <c r="AO59" i="102"/>
  <c r="AN59" i="102"/>
  <c r="AM59" i="102"/>
  <c r="AL59" i="102"/>
  <c r="AK59" i="102"/>
  <c r="AJ59" i="102"/>
  <c r="AI59" i="102"/>
  <c r="AH59" i="102"/>
  <c r="AG59" i="102"/>
  <c r="AF59" i="102"/>
  <c r="AE59" i="102"/>
  <c r="AD59" i="102"/>
  <c r="AC59" i="102"/>
  <c r="Z59" i="102"/>
  <c r="BA59" i="102" s="1"/>
  <c r="Z58" i="102"/>
  <c r="BA58" i="102"/>
  <c r="Z57" i="102"/>
  <c r="BA57" i="102"/>
  <c r="AX56" i="102"/>
  <c r="AW56" i="102"/>
  <c r="AV56" i="102"/>
  <c r="AU56" i="102"/>
  <c r="AT56" i="102"/>
  <c r="AS56" i="102"/>
  <c r="AR56" i="102"/>
  <c r="AQ56" i="102"/>
  <c r="AP56" i="102"/>
  <c r="AO56" i="102"/>
  <c r="AN56" i="102"/>
  <c r="AM56" i="102"/>
  <c r="AL56" i="102"/>
  <c r="AK56" i="102"/>
  <c r="AJ56" i="102"/>
  <c r="AI56" i="102"/>
  <c r="AH56" i="102"/>
  <c r="AG56" i="102"/>
  <c r="AF56" i="102"/>
  <c r="AE56" i="102"/>
  <c r="AD56" i="102"/>
  <c r="AC56" i="102"/>
  <c r="Z56" i="102"/>
  <c r="AY56" i="102"/>
  <c r="BA55" i="102"/>
  <c r="Z55" i="102"/>
  <c r="BA54" i="102"/>
  <c r="Z54" i="102"/>
  <c r="AX53" i="102"/>
  <c r="AW53" i="102"/>
  <c r="AV53" i="102"/>
  <c r="AU53" i="102"/>
  <c r="AT53" i="102"/>
  <c r="AS53" i="102"/>
  <c r="AR53" i="102"/>
  <c r="AQ53" i="102"/>
  <c r="AP53" i="102"/>
  <c r="AO53" i="102"/>
  <c r="AN53" i="102"/>
  <c r="AM53" i="102"/>
  <c r="AL53" i="102"/>
  <c r="AK53" i="102"/>
  <c r="AJ53" i="102"/>
  <c r="AI53" i="102"/>
  <c r="AH53" i="102"/>
  <c r="AG53" i="102"/>
  <c r="AF53" i="102"/>
  <c r="AE53" i="102"/>
  <c r="AD53" i="102"/>
  <c r="AC53" i="102"/>
  <c r="Z53" i="102"/>
  <c r="BA53" i="102" s="1"/>
  <c r="BA52" i="102"/>
  <c r="BA51" i="102"/>
  <c r="Z51" i="102"/>
  <c r="Z50" i="102"/>
  <c r="BA50" i="102" s="1"/>
  <c r="Z49" i="102"/>
  <c r="BA49" i="102"/>
  <c r="BA48" i="102"/>
  <c r="Z47" i="102"/>
  <c r="BA47" i="102"/>
  <c r="Z46" i="102"/>
  <c r="BA46" i="102" s="1"/>
  <c r="Z45" i="102"/>
  <c r="Y44" i="102"/>
  <c r="AX49" i="102"/>
  <c r="X44" i="102"/>
  <c r="AW45" i="102" s="1"/>
  <c r="W44" i="102"/>
  <c r="AV49" i="102"/>
  <c r="V44" i="102"/>
  <c r="AU45" i="102" s="1"/>
  <c r="U44" i="102"/>
  <c r="AT49" i="102"/>
  <c r="T44" i="102"/>
  <c r="AS45" i="102" s="1"/>
  <c r="S44" i="102"/>
  <c r="AR49" i="102" s="1"/>
  <c r="R44" i="102"/>
  <c r="AQ45" i="102" s="1"/>
  <c r="Q44" i="102"/>
  <c r="AP49" i="102"/>
  <c r="P44" i="102"/>
  <c r="AO45" i="102" s="1"/>
  <c r="O44" i="102"/>
  <c r="AN49" i="102" s="1"/>
  <c r="N44" i="102"/>
  <c r="AM45" i="102"/>
  <c r="M44" i="102"/>
  <c r="AL49" i="102"/>
  <c r="L44" i="102"/>
  <c r="AK47" i="102" s="1"/>
  <c r="K44" i="102"/>
  <c r="AJ49" i="102"/>
  <c r="J44" i="102"/>
  <c r="AI45" i="102" s="1"/>
  <c r="I44" i="102"/>
  <c r="AH49" i="102"/>
  <c r="H44" i="102"/>
  <c r="AG45" i="102"/>
  <c r="G44" i="102"/>
  <c r="AF49" i="102"/>
  <c r="F44" i="102"/>
  <c r="AE45" i="102" s="1"/>
  <c r="E44" i="102"/>
  <c r="AD49" i="102"/>
  <c r="D44" i="102"/>
  <c r="AC45" i="102"/>
  <c r="Z43" i="102"/>
  <c r="BA43" i="102"/>
  <c r="Z42" i="102"/>
  <c r="BA42" i="102" s="1"/>
  <c r="AX41" i="102"/>
  <c r="AW41" i="102"/>
  <c r="AV41" i="102"/>
  <c r="AU41" i="102"/>
  <c r="AT41" i="102"/>
  <c r="AS41" i="102"/>
  <c r="AR41" i="102"/>
  <c r="AQ41" i="102"/>
  <c r="AP41" i="102"/>
  <c r="AO41" i="102"/>
  <c r="AN41" i="102"/>
  <c r="AM41" i="102"/>
  <c r="AL41" i="102"/>
  <c r="AK41" i="102"/>
  <c r="AJ41" i="102"/>
  <c r="AI41" i="102"/>
  <c r="AH41" i="102"/>
  <c r="AG41" i="102"/>
  <c r="AF41" i="102"/>
  <c r="AE41" i="102"/>
  <c r="AD41" i="102"/>
  <c r="AC41" i="102"/>
  <c r="Z41" i="102"/>
  <c r="AY41" i="102" s="1"/>
  <c r="Z40" i="102"/>
  <c r="BA40" i="102" s="1"/>
  <c r="Z39" i="102"/>
  <c r="BA39" i="102"/>
  <c r="Z38" i="102"/>
  <c r="BA38" i="102"/>
  <c r="Z37" i="102"/>
  <c r="BA37" i="102" s="1"/>
  <c r="Z36" i="102"/>
  <c r="BA36" i="102" s="1"/>
  <c r="AX35" i="102"/>
  <c r="AW35" i="102"/>
  <c r="AV35" i="102"/>
  <c r="AU35" i="102"/>
  <c r="AT35" i="102"/>
  <c r="AS35" i="102"/>
  <c r="AR35" i="102"/>
  <c r="AQ35" i="102"/>
  <c r="AP35" i="102"/>
  <c r="AO35" i="102"/>
  <c r="AN35" i="102"/>
  <c r="AM35" i="102"/>
  <c r="AL35" i="102"/>
  <c r="AK35" i="102"/>
  <c r="AJ35" i="102"/>
  <c r="AI35" i="102"/>
  <c r="AH35" i="102"/>
  <c r="AG35" i="102"/>
  <c r="AF35" i="102"/>
  <c r="AE35" i="102"/>
  <c r="AD35" i="102"/>
  <c r="AC35" i="102"/>
  <c r="Z35" i="102"/>
  <c r="BA35" i="102" s="1"/>
  <c r="Z34" i="102"/>
  <c r="BA34" i="102" s="1"/>
  <c r="Z33" i="102"/>
  <c r="BA33" i="102" s="1"/>
  <c r="AX32" i="102"/>
  <c r="AW32" i="102"/>
  <c r="AV32" i="102"/>
  <c r="AU32" i="102"/>
  <c r="AT32" i="102"/>
  <c r="AS32" i="102"/>
  <c r="AR32" i="102"/>
  <c r="AQ32" i="102"/>
  <c r="AP32" i="102"/>
  <c r="AO32" i="102"/>
  <c r="AN32" i="102"/>
  <c r="AM32" i="102"/>
  <c r="AL32" i="102"/>
  <c r="AK32" i="102"/>
  <c r="AJ32" i="102"/>
  <c r="AI32" i="102"/>
  <c r="AH32" i="102"/>
  <c r="AG32" i="102"/>
  <c r="AF32" i="102"/>
  <c r="AE32" i="102"/>
  <c r="AD32" i="102"/>
  <c r="AC32" i="102"/>
  <c r="Z32" i="102"/>
  <c r="AY32" i="102"/>
  <c r="Z31" i="102"/>
  <c r="BA31" i="102" s="1"/>
  <c r="Z30" i="102"/>
  <c r="BA30" i="102" s="1"/>
  <c r="AX29" i="102"/>
  <c r="AW29" i="102"/>
  <c r="AV29" i="102"/>
  <c r="AU29" i="102"/>
  <c r="AT29" i="102"/>
  <c r="AS29" i="102"/>
  <c r="AR29" i="102"/>
  <c r="AQ29" i="102"/>
  <c r="AP29" i="102"/>
  <c r="AO29" i="102"/>
  <c r="AN29" i="102"/>
  <c r="AM29" i="102"/>
  <c r="AL29" i="102"/>
  <c r="AK29" i="102"/>
  <c r="AJ29" i="102"/>
  <c r="AI29" i="102"/>
  <c r="AH29" i="102"/>
  <c r="AG29" i="102"/>
  <c r="AF29" i="102"/>
  <c r="AE29" i="102"/>
  <c r="AD29" i="102"/>
  <c r="AC29" i="102"/>
  <c r="Z29" i="102"/>
  <c r="BA29" i="102" s="1"/>
  <c r="BA28" i="102"/>
  <c r="Z27" i="102"/>
  <c r="BA27" i="102" s="1"/>
  <c r="Z26" i="102"/>
  <c r="Y25" i="102"/>
  <c r="X25" i="102"/>
  <c r="AW25" i="102"/>
  <c r="W25" i="102"/>
  <c r="V25" i="102"/>
  <c r="AU25" i="102"/>
  <c r="U25" i="102"/>
  <c r="T25" i="102"/>
  <c r="AS25" i="102" s="1"/>
  <c r="S25" i="102"/>
  <c r="R25" i="102"/>
  <c r="AQ25" i="102" s="1"/>
  <c r="Q25" i="102"/>
  <c r="P25" i="102"/>
  <c r="AO25" i="102" s="1"/>
  <c r="O25" i="102"/>
  <c r="N25" i="102"/>
  <c r="AM25" i="102" s="1"/>
  <c r="M25" i="102"/>
  <c r="L25" i="102"/>
  <c r="AK25" i="102" s="1"/>
  <c r="K25" i="102"/>
  <c r="J25" i="102"/>
  <c r="AI25" i="102"/>
  <c r="I25" i="102"/>
  <c r="H25" i="102"/>
  <c r="AG25" i="102"/>
  <c r="G25" i="102"/>
  <c r="F25" i="102"/>
  <c r="AE25" i="102"/>
  <c r="E25" i="102"/>
  <c r="D25" i="102"/>
  <c r="AC25" i="102" s="1"/>
  <c r="Z24" i="102"/>
  <c r="BA24" i="102"/>
  <c r="Z23" i="102"/>
  <c r="BA23" i="102" s="1"/>
  <c r="AX22" i="102"/>
  <c r="AW22" i="102"/>
  <c r="AV22" i="102"/>
  <c r="AU22" i="102"/>
  <c r="AT22" i="102"/>
  <c r="AS22" i="102"/>
  <c r="AR22" i="102"/>
  <c r="AQ22" i="102"/>
  <c r="AP22" i="102"/>
  <c r="AO22" i="102"/>
  <c r="AN22" i="102"/>
  <c r="AM22" i="102"/>
  <c r="AL22" i="102"/>
  <c r="AK22" i="102"/>
  <c r="AJ22" i="102"/>
  <c r="AI22" i="102"/>
  <c r="AH22" i="102"/>
  <c r="AG22" i="102"/>
  <c r="AF22" i="102"/>
  <c r="AE22" i="102"/>
  <c r="AD22" i="102"/>
  <c r="AC22" i="102"/>
  <c r="Z22" i="102"/>
  <c r="AY22" i="102" s="1"/>
  <c r="BA21" i="102"/>
  <c r="Z21" i="102"/>
  <c r="BA20" i="102"/>
  <c r="Z20" i="102"/>
  <c r="Z19" i="102"/>
  <c r="BA19" i="102" s="1"/>
  <c r="BA18" i="102"/>
  <c r="Z18" i="102"/>
  <c r="BA17" i="102"/>
  <c r="Z17" i="102"/>
  <c r="AX16" i="102"/>
  <c r="AW16" i="102"/>
  <c r="AV16" i="102"/>
  <c r="AU16" i="102"/>
  <c r="AT16" i="102"/>
  <c r="AS16" i="102"/>
  <c r="AR16" i="102"/>
  <c r="AQ16" i="102"/>
  <c r="AP16" i="102"/>
  <c r="AO16" i="102"/>
  <c r="AN16" i="102"/>
  <c r="AM16" i="102"/>
  <c r="AL16" i="102"/>
  <c r="AK16" i="102"/>
  <c r="AJ16" i="102"/>
  <c r="AI16" i="102"/>
  <c r="AH16" i="102"/>
  <c r="AG16" i="102"/>
  <c r="AF16" i="102"/>
  <c r="AE16" i="102"/>
  <c r="AD16" i="102"/>
  <c r="AC16" i="102"/>
  <c r="Z16" i="102"/>
  <c r="BA16" i="102" s="1"/>
  <c r="Z15" i="102"/>
  <c r="BA15" i="102" s="1"/>
  <c r="Z14" i="102"/>
  <c r="BA14" i="102"/>
  <c r="AX13" i="102"/>
  <c r="AW13" i="102"/>
  <c r="AV13" i="102"/>
  <c r="AU13" i="102"/>
  <c r="AT13" i="102"/>
  <c r="AS13" i="102"/>
  <c r="AR13" i="102"/>
  <c r="AQ13" i="102"/>
  <c r="AP13" i="102"/>
  <c r="AO13" i="102"/>
  <c r="AN13" i="102"/>
  <c r="AM13" i="102"/>
  <c r="AL13" i="102"/>
  <c r="AK13" i="102"/>
  <c r="AJ13" i="102"/>
  <c r="AI13" i="102"/>
  <c r="AH13" i="102"/>
  <c r="AG13" i="102"/>
  <c r="AF13" i="102"/>
  <c r="AE13" i="102"/>
  <c r="AD13" i="102"/>
  <c r="AC13" i="102"/>
  <c r="Z13" i="102"/>
  <c r="AY13" i="102"/>
  <c r="Z12" i="102"/>
  <c r="BA12" i="102" s="1"/>
  <c r="Z11" i="102"/>
  <c r="BA11" i="102" s="1"/>
  <c r="AX10" i="102"/>
  <c r="AW10" i="102"/>
  <c r="AV10" i="102"/>
  <c r="AU10" i="102"/>
  <c r="AT10" i="102"/>
  <c r="AS10" i="102"/>
  <c r="AR10" i="102"/>
  <c r="AQ10" i="102"/>
  <c r="AP10" i="102"/>
  <c r="AO10" i="102"/>
  <c r="AN10" i="102"/>
  <c r="AM10" i="102"/>
  <c r="AL10" i="102"/>
  <c r="AK10" i="102"/>
  <c r="AJ10" i="102"/>
  <c r="AI10" i="102"/>
  <c r="AH10" i="102"/>
  <c r="AG10" i="102"/>
  <c r="AF10" i="102"/>
  <c r="AE10" i="102"/>
  <c r="AD10" i="102"/>
  <c r="AC10" i="102"/>
  <c r="Z10" i="102"/>
  <c r="BA10" i="102" s="1"/>
  <c r="BA8" i="102"/>
  <c r="AY8" i="102"/>
  <c r="AW8" i="102"/>
  <c r="AV8" i="102"/>
  <c r="AU8" i="102"/>
  <c r="AT8" i="102"/>
  <c r="AS8" i="102"/>
  <c r="AR8" i="102"/>
  <c r="AQ8" i="102"/>
  <c r="AP8" i="102"/>
  <c r="AO8" i="102"/>
  <c r="AN8" i="102"/>
  <c r="AM8" i="102"/>
  <c r="AL8" i="102"/>
  <c r="AK8" i="102"/>
  <c r="AJ8" i="102"/>
  <c r="AI8" i="102"/>
  <c r="AH8" i="102"/>
  <c r="AG8" i="102"/>
  <c r="AF8" i="102"/>
  <c r="AE8" i="102"/>
  <c r="AD8" i="102"/>
  <c r="AC8" i="102"/>
  <c r="AC7" i="102"/>
  <c r="K44" i="101"/>
  <c r="V44" i="101" s="1"/>
  <c r="J44" i="101"/>
  <c r="U44" i="101"/>
  <c r="I44" i="101"/>
  <c r="T44" i="101" s="1"/>
  <c r="H44" i="101"/>
  <c r="S44" i="101" s="1"/>
  <c r="G44" i="101"/>
  <c r="R44" i="101" s="1"/>
  <c r="F44" i="101"/>
  <c r="Q44" i="101"/>
  <c r="E44" i="101"/>
  <c r="P44" i="101" s="1"/>
  <c r="D44" i="101"/>
  <c r="O44" i="101" s="1"/>
  <c r="L43" i="101"/>
  <c r="L42" i="101"/>
  <c r="Y42" i="101" s="1"/>
  <c r="L41" i="101"/>
  <c r="L40" i="101"/>
  <c r="V39" i="101"/>
  <c r="U39" i="101"/>
  <c r="T39" i="101"/>
  <c r="S39" i="101"/>
  <c r="R39" i="101"/>
  <c r="Q39" i="101"/>
  <c r="P39" i="101"/>
  <c r="O39" i="101"/>
  <c r="L39" i="101"/>
  <c r="K37" i="101"/>
  <c r="V37" i="101" s="1"/>
  <c r="J37" i="101"/>
  <c r="U37" i="101" s="1"/>
  <c r="I37" i="101"/>
  <c r="T37" i="101" s="1"/>
  <c r="H37" i="101"/>
  <c r="S37" i="101"/>
  <c r="G37" i="101"/>
  <c r="R37" i="101" s="1"/>
  <c r="F37" i="101"/>
  <c r="Q37" i="101" s="1"/>
  <c r="E37" i="101"/>
  <c r="P37" i="101" s="1"/>
  <c r="D37" i="101"/>
  <c r="O37" i="101"/>
  <c r="L36" i="101"/>
  <c r="Y35" i="101"/>
  <c r="L35" i="101"/>
  <c r="L34" i="101"/>
  <c r="Y33" i="101"/>
  <c r="L33" i="101"/>
  <c r="V32" i="101"/>
  <c r="U32" i="101"/>
  <c r="T32" i="101"/>
  <c r="S32" i="101"/>
  <c r="R32" i="101"/>
  <c r="Q32" i="101"/>
  <c r="P32" i="101"/>
  <c r="O32" i="101"/>
  <c r="L32" i="101"/>
  <c r="K30" i="101"/>
  <c r="V30" i="101" s="1"/>
  <c r="J30" i="101"/>
  <c r="U30" i="101"/>
  <c r="I30" i="101"/>
  <c r="T30" i="101" s="1"/>
  <c r="H30" i="101"/>
  <c r="S30" i="101" s="1"/>
  <c r="G30" i="101"/>
  <c r="R30" i="101" s="1"/>
  <c r="F30" i="101"/>
  <c r="Q30" i="101"/>
  <c r="E30" i="101"/>
  <c r="P30" i="101" s="1"/>
  <c r="D30" i="101"/>
  <c r="O30" i="101" s="1"/>
  <c r="L29" i="101"/>
  <c r="L28" i="101"/>
  <c r="Y28" i="101" s="1"/>
  <c r="L27" i="101"/>
  <c r="L26" i="101"/>
  <c r="V25" i="101"/>
  <c r="U25" i="101"/>
  <c r="T25" i="101"/>
  <c r="S25" i="101"/>
  <c r="R25" i="101"/>
  <c r="Q25" i="101"/>
  <c r="P25" i="101"/>
  <c r="O25" i="101"/>
  <c r="L25" i="101"/>
  <c r="K23" i="101"/>
  <c r="V23" i="101" s="1"/>
  <c r="J23" i="101"/>
  <c r="U23" i="101" s="1"/>
  <c r="I23" i="101"/>
  <c r="T23" i="101" s="1"/>
  <c r="H23" i="101"/>
  <c r="S23" i="101"/>
  <c r="G23" i="101"/>
  <c r="R23" i="101" s="1"/>
  <c r="F23" i="101"/>
  <c r="Q23" i="101" s="1"/>
  <c r="E23" i="101"/>
  <c r="P23" i="101" s="1"/>
  <c r="D23" i="101"/>
  <c r="O23" i="101"/>
  <c r="L22" i="101"/>
  <c r="Y21" i="101"/>
  <c r="L21" i="101"/>
  <c r="L20" i="101"/>
  <c r="Y19" i="101"/>
  <c r="L19" i="101"/>
  <c r="V18" i="101"/>
  <c r="U18" i="101"/>
  <c r="T18" i="101"/>
  <c r="S18" i="101"/>
  <c r="R18" i="101"/>
  <c r="Q18" i="101"/>
  <c r="P18" i="101"/>
  <c r="O18" i="101"/>
  <c r="L18" i="101"/>
  <c r="J16" i="101"/>
  <c r="U16" i="101" s="1"/>
  <c r="I16" i="101"/>
  <c r="I45" i="101"/>
  <c r="T45" i="101" s="1"/>
  <c r="H16" i="101"/>
  <c r="S16" i="101"/>
  <c r="G16" i="101"/>
  <c r="G45" i="101"/>
  <c r="R45" i="101" s="1"/>
  <c r="F16" i="101"/>
  <c r="Q16" i="101"/>
  <c r="E16" i="101"/>
  <c r="E45" i="101" s="1"/>
  <c r="P45" i="101" s="1"/>
  <c r="D16" i="101"/>
  <c r="O16" i="101"/>
  <c r="L15" i="101"/>
  <c r="K14" i="101"/>
  <c r="K16" i="101" s="1"/>
  <c r="L13" i="101"/>
  <c r="Y13" i="101"/>
  <c r="L12" i="101"/>
  <c r="V11" i="101"/>
  <c r="U11" i="101"/>
  <c r="T11" i="101"/>
  <c r="S11" i="101"/>
  <c r="R11" i="101"/>
  <c r="Q11" i="101"/>
  <c r="P11" i="101"/>
  <c r="O11" i="101"/>
  <c r="L11" i="101"/>
  <c r="Y11" i="101" s="1"/>
  <c r="U9" i="101"/>
  <c r="T9" i="101"/>
  <c r="S9" i="101"/>
  <c r="R9" i="101"/>
  <c r="Q9" i="101"/>
  <c r="S8" i="101"/>
  <c r="Q8" i="101"/>
  <c r="P8" i="101"/>
  <c r="O8" i="101"/>
  <c r="W7" i="101"/>
  <c r="Y9" i="101" s="1"/>
  <c r="V7" i="101"/>
  <c r="Q7" i="101"/>
  <c r="O7" i="101"/>
  <c r="E137" i="100"/>
  <c r="M137" i="100" s="1"/>
  <c r="L136" i="100"/>
  <c r="X136" i="100"/>
  <c r="K136" i="100"/>
  <c r="W136" i="100"/>
  <c r="J136" i="100"/>
  <c r="V136" i="100"/>
  <c r="I136" i="100"/>
  <c r="U136" i="100" s="1"/>
  <c r="H136" i="100"/>
  <c r="T136" i="100"/>
  <c r="G136" i="100"/>
  <c r="S136" i="100"/>
  <c r="F136" i="100"/>
  <c r="R136" i="100"/>
  <c r="E136" i="100"/>
  <c r="Q136" i="100" s="1"/>
  <c r="D136" i="100"/>
  <c r="P136" i="100"/>
  <c r="L135" i="100"/>
  <c r="X135" i="100"/>
  <c r="K135" i="100"/>
  <c r="W135" i="100"/>
  <c r="J135" i="100"/>
  <c r="V135" i="100" s="1"/>
  <c r="I135" i="100"/>
  <c r="U135" i="100"/>
  <c r="H135" i="100"/>
  <c r="T135" i="100"/>
  <c r="G135" i="100"/>
  <c r="S135" i="100"/>
  <c r="F135" i="100"/>
  <c r="R135" i="100" s="1"/>
  <c r="E135" i="100"/>
  <c r="Q135" i="100"/>
  <c r="D135" i="100"/>
  <c r="M135" i="100"/>
  <c r="M132" i="100"/>
  <c r="AA132" i="100"/>
  <c r="M131" i="100"/>
  <c r="AA131" i="100" s="1"/>
  <c r="L130" i="100"/>
  <c r="X132" i="100"/>
  <c r="K130" i="100"/>
  <c r="J130" i="100"/>
  <c r="V132" i="100" s="1"/>
  <c r="I130" i="100"/>
  <c r="I133" i="100"/>
  <c r="U133" i="100"/>
  <c r="H130" i="100"/>
  <c r="T132" i="100"/>
  <c r="G130" i="100"/>
  <c r="F130" i="100"/>
  <c r="R132" i="100"/>
  <c r="E130" i="100"/>
  <c r="E133" i="100" s="1"/>
  <c r="Q133" i="100" s="1"/>
  <c r="D130" i="100"/>
  <c r="P132" i="100"/>
  <c r="AA129" i="100"/>
  <c r="M129" i="100"/>
  <c r="M128" i="100"/>
  <c r="Y127" i="100" s="1"/>
  <c r="X127" i="100"/>
  <c r="W127" i="100"/>
  <c r="V127" i="100"/>
  <c r="U127" i="100"/>
  <c r="T127" i="100"/>
  <c r="S127" i="100"/>
  <c r="R127" i="100"/>
  <c r="Q127" i="100"/>
  <c r="P127" i="100"/>
  <c r="M127" i="100"/>
  <c r="AA127" i="100" s="1"/>
  <c r="AA126" i="100"/>
  <c r="M126" i="100"/>
  <c r="M125" i="100"/>
  <c r="AA125" i="100" s="1"/>
  <c r="M124" i="100"/>
  <c r="AA124" i="100" s="1"/>
  <c r="M123" i="100"/>
  <c r="AA123" i="100" s="1"/>
  <c r="AA122" i="100"/>
  <c r="M122" i="100"/>
  <c r="AA121" i="100"/>
  <c r="X121" i="100"/>
  <c r="W121" i="100"/>
  <c r="V121" i="100"/>
  <c r="U121" i="100"/>
  <c r="T121" i="100"/>
  <c r="S121" i="100"/>
  <c r="R121" i="100"/>
  <c r="Q121" i="100"/>
  <c r="P121" i="100"/>
  <c r="M121" i="100"/>
  <c r="AA120" i="100"/>
  <c r="M120" i="100"/>
  <c r="AA119" i="100"/>
  <c r="M119" i="100"/>
  <c r="X118" i="100"/>
  <c r="W118" i="100"/>
  <c r="V118" i="100"/>
  <c r="U118" i="100"/>
  <c r="T118" i="100"/>
  <c r="S118" i="100"/>
  <c r="R118" i="100"/>
  <c r="Q118" i="100"/>
  <c r="P118" i="100"/>
  <c r="M118" i="100"/>
  <c r="AA118" i="100" s="1"/>
  <c r="AA117" i="100"/>
  <c r="M117" i="100"/>
  <c r="AA116" i="100"/>
  <c r="M116" i="100"/>
  <c r="X115" i="100"/>
  <c r="W115" i="100"/>
  <c r="V115" i="100"/>
  <c r="U115" i="100"/>
  <c r="T115" i="100"/>
  <c r="S115" i="100"/>
  <c r="R115" i="100"/>
  <c r="Q115" i="100"/>
  <c r="P115" i="100"/>
  <c r="M115" i="100"/>
  <c r="AA115" i="100" s="1"/>
  <c r="AA113" i="100"/>
  <c r="M113" i="100"/>
  <c r="AA112" i="100"/>
  <c r="M112" i="100"/>
  <c r="L111" i="100"/>
  <c r="X111" i="100"/>
  <c r="K111" i="100"/>
  <c r="W113" i="100" s="1"/>
  <c r="J111" i="100"/>
  <c r="V112" i="100" s="1"/>
  <c r="I111" i="100"/>
  <c r="U113" i="100" s="1"/>
  <c r="H111" i="100"/>
  <c r="T111" i="100"/>
  <c r="G111" i="100"/>
  <c r="G133" i="100" s="1"/>
  <c r="S133" i="100" s="1"/>
  <c r="F111" i="100"/>
  <c r="R112" i="100" s="1"/>
  <c r="E111" i="100"/>
  <c r="Q113" i="100" s="1"/>
  <c r="D111" i="100"/>
  <c r="P111" i="100"/>
  <c r="M110" i="100"/>
  <c r="AA110" i="100" s="1"/>
  <c r="M109" i="100"/>
  <c r="AA109" i="100" s="1"/>
  <c r="X108" i="100"/>
  <c r="W108" i="100"/>
  <c r="V108" i="100"/>
  <c r="U108" i="100"/>
  <c r="T108" i="100"/>
  <c r="S108" i="100"/>
  <c r="R108" i="100"/>
  <c r="Q108" i="100"/>
  <c r="P108" i="100"/>
  <c r="M108" i="100"/>
  <c r="AA108" i="100" s="1"/>
  <c r="M107" i="100"/>
  <c r="AA107" i="100" s="1"/>
  <c r="M106" i="100"/>
  <c r="AA106" i="100"/>
  <c r="M105" i="100"/>
  <c r="AA105" i="100"/>
  <c r="M104" i="100"/>
  <c r="AA104" i="100" s="1"/>
  <c r="M103" i="100"/>
  <c r="AA103" i="100" s="1"/>
  <c r="X102" i="100"/>
  <c r="W102" i="100"/>
  <c r="V102" i="100"/>
  <c r="U102" i="100"/>
  <c r="T102" i="100"/>
  <c r="S102" i="100"/>
  <c r="R102" i="100"/>
  <c r="Q102" i="100"/>
  <c r="P102" i="100"/>
  <c r="M102" i="100"/>
  <c r="AA102" i="100" s="1"/>
  <c r="M101" i="100"/>
  <c r="AA101" i="100" s="1"/>
  <c r="M100" i="100"/>
  <c r="AA100" i="100"/>
  <c r="X99" i="100"/>
  <c r="W99" i="100"/>
  <c r="V99" i="100"/>
  <c r="U99" i="100"/>
  <c r="T99" i="100"/>
  <c r="S99" i="100"/>
  <c r="R99" i="100"/>
  <c r="Q99" i="100"/>
  <c r="P99" i="100"/>
  <c r="M99" i="100"/>
  <c r="AA99" i="100"/>
  <c r="M98" i="100"/>
  <c r="AA98" i="100"/>
  <c r="AA97" i="100"/>
  <c r="M97" i="100"/>
  <c r="AA96" i="100"/>
  <c r="X96" i="100"/>
  <c r="W96" i="100"/>
  <c r="V96" i="100"/>
  <c r="U96" i="100"/>
  <c r="T96" i="100"/>
  <c r="S96" i="100"/>
  <c r="R96" i="100"/>
  <c r="Q96" i="100"/>
  <c r="P96" i="100"/>
  <c r="M96" i="100"/>
  <c r="Y96" i="100"/>
  <c r="M93" i="100"/>
  <c r="AA93" i="100" s="1"/>
  <c r="AA92" i="100"/>
  <c r="M92" i="100"/>
  <c r="L91" i="100"/>
  <c r="X93" i="100" s="1"/>
  <c r="K91" i="100"/>
  <c r="W93" i="100"/>
  <c r="J91" i="100"/>
  <c r="V93" i="100"/>
  <c r="I91" i="100"/>
  <c r="U93" i="100" s="1"/>
  <c r="H91" i="100"/>
  <c r="T93" i="100" s="1"/>
  <c r="G91" i="100"/>
  <c r="S93" i="100"/>
  <c r="F91" i="100"/>
  <c r="R93" i="100"/>
  <c r="E91" i="100"/>
  <c r="Q93" i="100" s="1"/>
  <c r="D91" i="100"/>
  <c r="P93" i="100" s="1"/>
  <c r="M90" i="100"/>
  <c r="AA90" i="100"/>
  <c r="M89" i="100"/>
  <c r="AA89" i="100"/>
  <c r="X88" i="100"/>
  <c r="W88" i="100"/>
  <c r="V88" i="100"/>
  <c r="U88" i="100"/>
  <c r="T88" i="100"/>
  <c r="S88" i="100"/>
  <c r="R88" i="100"/>
  <c r="Q88" i="100"/>
  <c r="P88" i="100"/>
  <c r="M88" i="100"/>
  <c r="Y88" i="100"/>
  <c r="M87" i="100"/>
  <c r="AA87" i="100" s="1"/>
  <c r="M86" i="100"/>
  <c r="AA86" i="100" s="1"/>
  <c r="M85" i="100"/>
  <c r="AA85" i="100" s="1"/>
  <c r="M84" i="100"/>
  <c r="AA84" i="100"/>
  <c r="M83" i="100"/>
  <c r="AA83" i="100" s="1"/>
  <c r="X82" i="100"/>
  <c r="W82" i="100"/>
  <c r="V82" i="100"/>
  <c r="U82" i="100"/>
  <c r="T82" i="100"/>
  <c r="S82" i="100"/>
  <c r="R82" i="100"/>
  <c r="Q82" i="100"/>
  <c r="P82" i="100"/>
  <c r="M82" i="100"/>
  <c r="AA82" i="100"/>
  <c r="M81" i="100"/>
  <c r="AA81" i="100" s="1"/>
  <c r="M80" i="100"/>
  <c r="AA80" i="100" s="1"/>
  <c r="X79" i="100"/>
  <c r="W79" i="100"/>
  <c r="V79" i="100"/>
  <c r="U79" i="100"/>
  <c r="T79" i="100"/>
  <c r="S79" i="100"/>
  <c r="R79" i="100"/>
  <c r="Q79" i="100"/>
  <c r="P79" i="100"/>
  <c r="M79" i="100"/>
  <c r="Y82" i="100" s="1"/>
  <c r="M78" i="100"/>
  <c r="AA78" i="100" s="1"/>
  <c r="M77" i="100"/>
  <c r="AA77" i="100"/>
  <c r="X76" i="100"/>
  <c r="W76" i="100"/>
  <c r="V76" i="100"/>
  <c r="U76" i="100"/>
  <c r="T76" i="100"/>
  <c r="S76" i="100"/>
  <c r="R76" i="100"/>
  <c r="Q76" i="100"/>
  <c r="P76" i="100"/>
  <c r="M76" i="100"/>
  <c r="Y76" i="100"/>
  <c r="M74" i="100"/>
  <c r="AA74" i="100"/>
  <c r="M73" i="100"/>
  <c r="AA73" i="100" s="1"/>
  <c r="M72" i="100"/>
  <c r="AA72" i="100" s="1"/>
  <c r="M70" i="100"/>
  <c r="M69" i="100"/>
  <c r="L68" i="100"/>
  <c r="X72" i="100"/>
  <c r="K68" i="100"/>
  <c r="W72" i="100" s="1"/>
  <c r="J68" i="100"/>
  <c r="V72" i="100" s="1"/>
  <c r="I68" i="100"/>
  <c r="U72" i="100"/>
  <c r="H68" i="100"/>
  <c r="T72" i="100"/>
  <c r="G68" i="100"/>
  <c r="S72" i="100" s="1"/>
  <c r="F68" i="100"/>
  <c r="R72" i="100" s="1"/>
  <c r="E68" i="100"/>
  <c r="Q72" i="100"/>
  <c r="D68" i="100"/>
  <c r="P72" i="100"/>
  <c r="AA67" i="100"/>
  <c r="M67" i="100"/>
  <c r="AA66" i="100"/>
  <c r="M66" i="100"/>
  <c r="Y65" i="100" s="1"/>
  <c r="AA65" i="100"/>
  <c r="X65" i="100"/>
  <c r="W65" i="100"/>
  <c r="V65" i="100"/>
  <c r="U65" i="100"/>
  <c r="T65" i="100"/>
  <c r="S65" i="100"/>
  <c r="R65" i="100"/>
  <c r="Q65" i="100"/>
  <c r="P65" i="100"/>
  <c r="M65" i="100"/>
  <c r="AA64" i="100"/>
  <c r="M64" i="100"/>
  <c r="AA63" i="100"/>
  <c r="M63" i="100"/>
  <c r="M62" i="100"/>
  <c r="AA62" i="100" s="1"/>
  <c r="M61" i="100"/>
  <c r="AA61" i="100" s="1"/>
  <c r="AA60" i="100"/>
  <c r="M60" i="100"/>
  <c r="AA59" i="100"/>
  <c r="X59" i="100"/>
  <c r="W59" i="100"/>
  <c r="V59" i="100"/>
  <c r="U59" i="100"/>
  <c r="T59" i="100"/>
  <c r="S59" i="100"/>
  <c r="R59" i="100"/>
  <c r="Q59" i="100"/>
  <c r="P59" i="100"/>
  <c r="M59" i="100"/>
  <c r="AA58" i="100"/>
  <c r="M58" i="100"/>
  <c r="AA57" i="100"/>
  <c r="M57" i="100"/>
  <c r="X56" i="100"/>
  <c r="W56" i="100"/>
  <c r="V56" i="100"/>
  <c r="U56" i="100"/>
  <c r="T56" i="100"/>
  <c r="S56" i="100"/>
  <c r="R56" i="100"/>
  <c r="Q56" i="100"/>
  <c r="P56" i="100"/>
  <c r="M56" i="100"/>
  <c r="AA56" i="100" s="1"/>
  <c r="AA55" i="100"/>
  <c r="M55" i="100"/>
  <c r="AA54" i="100"/>
  <c r="M54" i="100"/>
  <c r="X53" i="100"/>
  <c r="W53" i="100"/>
  <c r="V53" i="100"/>
  <c r="U53" i="100"/>
  <c r="T53" i="100"/>
  <c r="S53" i="100"/>
  <c r="R53" i="100"/>
  <c r="Q53" i="100"/>
  <c r="P53" i="100"/>
  <c r="M53" i="100"/>
  <c r="AA53" i="100" s="1"/>
  <c r="AA51" i="100"/>
  <c r="M51" i="100"/>
  <c r="AA50" i="100"/>
  <c r="M50" i="100"/>
  <c r="M49" i="100"/>
  <c r="AA49" i="100" s="1"/>
  <c r="M47" i="100"/>
  <c r="M46" i="100"/>
  <c r="AA46" i="100" s="1"/>
  <c r="M45" i="100"/>
  <c r="AA45" i="100" s="1"/>
  <c r="L44" i="100"/>
  <c r="X46" i="100" s="1"/>
  <c r="K44" i="100"/>
  <c r="J44" i="100"/>
  <c r="V49" i="100" s="1"/>
  <c r="I44" i="100"/>
  <c r="H44" i="100"/>
  <c r="T46" i="100"/>
  <c r="G44" i="100"/>
  <c r="F44" i="100"/>
  <c r="R49" i="100"/>
  <c r="E44" i="100"/>
  <c r="D44" i="100"/>
  <c r="P46" i="100"/>
  <c r="M43" i="100"/>
  <c r="AA43" i="100"/>
  <c r="M42" i="100"/>
  <c r="AA42" i="100" s="1"/>
  <c r="X41" i="100"/>
  <c r="W41" i="100"/>
  <c r="V41" i="100"/>
  <c r="U41" i="100"/>
  <c r="T41" i="100"/>
  <c r="S41" i="100"/>
  <c r="R41" i="100"/>
  <c r="Q41" i="100"/>
  <c r="P41" i="100"/>
  <c r="M41" i="100"/>
  <c r="Y41" i="100" s="1"/>
  <c r="M40" i="100"/>
  <c r="AA40" i="100" s="1"/>
  <c r="M39" i="100"/>
  <c r="AA39" i="100" s="1"/>
  <c r="M38" i="100"/>
  <c r="AA38" i="100"/>
  <c r="M37" i="100"/>
  <c r="AA37" i="100" s="1"/>
  <c r="M36" i="100"/>
  <c r="AA36" i="100" s="1"/>
  <c r="X35" i="100"/>
  <c r="W35" i="100"/>
  <c r="V35" i="100"/>
  <c r="U35" i="100"/>
  <c r="T35" i="100"/>
  <c r="S35" i="100"/>
  <c r="R35" i="100"/>
  <c r="Q35" i="100"/>
  <c r="P35" i="100"/>
  <c r="M35" i="100"/>
  <c r="AA35" i="100" s="1"/>
  <c r="M34" i="100"/>
  <c r="AA34" i="100" s="1"/>
  <c r="M33" i="100"/>
  <c r="AA33" i="100"/>
  <c r="X32" i="100"/>
  <c r="W32" i="100"/>
  <c r="V32" i="100"/>
  <c r="U32" i="100"/>
  <c r="T32" i="100"/>
  <c r="S32" i="100"/>
  <c r="R32" i="100"/>
  <c r="Q32" i="100"/>
  <c r="P32" i="100"/>
  <c r="M32" i="100"/>
  <c r="Y35" i="100" s="1"/>
  <c r="M31" i="100"/>
  <c r="AA31" i="100"/>
  <c r="M30" i="100"/>
  <c r="Y29" i="100" s="1"/>
  <c r="X29" i="100"/>
  <c r="W29" i="100"/>
  <c r="V29" i="100"/>
  <c r="U29" i="100"/>
  <c r="T29" i="100"/>
  <c r="S29" i="100"/>
  <c r="R29" i="100"/>
  <c r="Q29" i="100"/>
  <c r="P29" i="100"/>
  <c r="M29" i="100"/>
  <c r="M27" i="100"/>
  <c r="M26" i="100"/>
  <c r="L25" i="100"/>
  <c r="K25" i="100"/>
  <c r="J25" i="100"/>
  <c r="I25" i="100"/>
  <c r="I134" i="100" s="1"/>
  <c r="U134" i="100" s="1"/>
  <c r="H25" i="100"/>
  <c r="G25" i="100"/>
  <c r="G134" i="100" s="1"/>
  <c r="S134" i="100" s="1"/>
  <c r="F25" i="100"/>
  <c r="E25" i="100"/>
  <c r="E134" i="100" s="1"/>
  <c r="Q134" i="100" s="1"/>
  <c r="D25" i="100"/>
  <c r="AA24" i="100"/>
  <c r="M24" i="100"/>
  <c r="AA23" i="100"/>
  <c r="M23" i="100"/>
  <c r="AA22" i="100"/>
  <c r="X22" i="100"/>
  <c r="W22" i="100"/>
  <c r="V22" i="100"/>
  <c r="U22" i="100"/>
  <c r="T22" i="100"/>
  <c r="S22" i="100"/>
  <c r="R22" i="100"/>
  <c r="Q22" i="100"/>
  <c r="P22" i="100"/>
  <c r="M22" i="100"/>
  <c r="Y22" i="100"/>
  <c r="AA21" i="100"/>
  <c r="M21" i="100"/>
  <c r="AA20" i="100"/>
  <c r="M20" i="100"/>
  <c r="AA19" i="100"/>
  <c r="M19" i="100"/>
  <c r="M18" i="100"/>
  <c r="Y16" i="100" s="1"/>
  <c r="AA17" i="100"/>
  <c r="M17" i="100"/>
  <c r="AA16" i="100"/>
  <c r="X16" i="100"/>
  <c r="W16" i="100"/>
  <c r="V16" i="100"/>
  <c r="U16" i="100"/>
  <c r="T16" i="100"/>
  <c r="S16" i="100"/>
  <c r="R16" i="100"/>
  <c r="Q16" i="100"/>
  <c r="P16" i="100"/>
  <c r="M16" i="100"/>
  <c r="AA15" i="100"/>
  <c r="M15" i="100"/>
  <c r="AA14" i="100"/>
  <c r="M14" i="100"/>
  <c r="AA13" i="100"/>
  <c r="X13" i="100"/>
  <c r="W13" i="100"/>
  <c r="V13" i="100"/>
  <c r="U13" i="100"/>
  <c r="T13" i="100"/>
  <c r="S13" i="100"/>
  <c r="R13" i="100"/>
  <c r="Q13" i="100"/>
  <c r="P13" i="100"/>
  <c r="M13" i="100"/>
  <c r="AA12" i="100"/>
  <c r="M12" i="100"/>
  <c r="AA11" i="100"/>
  <c r="M11" i="100"/>
  <c r="Y10" i="100" s="1"/>
  <c r="AA10" i="100"/>
  <c r="X10" i="100"/>
  <c r="W10" i="100"/>
  <c r="V10" i="100"/>
  <c r="U10" i="100"/>
  <c r="T10" i="100"/>
  <c r="S10" i="100"/>
  <c r="R10" i="100"/>
  <c r="Q10" i="100"/>
  <c r="P10" i="100"/>
  <c r="M10" i="100"/>
  <c r="AA8" i="100"/>
  <c r="Y8" i="100"/>
  <c r="W8" i="100"/>
  <c r="V8" i="100"/>
  <c r="U8" i="100"/>
  <c r="T8" i="100"/>
  <c r="S8" i="100"/>
  <c r="R8" i="100"/>
  <c r="Q8" i="100"/>
  <c r="P8" i="100"/>
  <c r="P7" i="100"/>
  <c r="Z137" i="90"/>
  <c r="E137" i="30"/>
  <c r="M137" i="30" s="1"/>
  <c r="CD138" i="98"/>
  <c r="AE25" i="98"/>
  <c r="BS25" i="98" s="1"/>
  <c r="Y47" i="91"/>
  <c r="Q47" i="91"/>
  <c r="I44" i="90"/>
  <c r="J44" i="90"/>
  <c r="K44" i="90"/>
  <c r="L44" i="90"/>
  <c r="M44" i="90"/>
  <c r="N44" i="90"/>
  <c r="O44" i="90"/>
  <c r="P44" i="90"/>
  <c r="Q44" i="90"/>
  <c r="R44" i="90"/>
  <c r="S44" i="90"/>
  <c r="T44" i="90"/>
  <c r="U44" i="90"/>
  <c r="V44" i="90"/>
  <c r="W44" i="90"/>
  <c r="X44" i="90"/>
  <c r="Y44" i="90"/>
  <c r="M47" i="30"/>
  <c r="AS56" i="38"/>
  <c r="Q138" i="91"/>
  <c r="BS10" i="98"/>
  <c r="AC136" i="98"/>
  <c r="BQ136" i="98"/>
  <c r="AE136" i="98"/>
  <c r="BS136" i="98" s="1"/>
  <c r="AO136" i="98"/>
  <c r="CC136" i="98" s="1"/>
  <c r="AN136" i="98"/>
  <c r="CB136" i="98"/>
  <c r="AM136" i="98"/>
  <c r="CA136" i="98"/>
  <c r="AL136" i="98"/>
  <c r="BZ136" i="98" s="1"/>
  <c r="AK136" i="98"/>
  <c r="BY136" i="98" s="1"/>
  <c r="AJ136" i="98"/>
  <c r="BX136" i="98"/>
  <c r="AI136" i="98"/>
  <c r="BW136" i="98"/>
  <c r="AH136" i="98"/>
  <c r="BV136" i="98" s="1"/>
  <c r="AG136" i="98"/>
  <c r="BU136" i="98" s="1"/>
  <c r="AF136" i="98"/>
  <c r="BT136" i="98"/>
  <c r="AD136" i="98"/>
  <c r="BR136" i="98"/>
  <c r="AB136" i="98"/>
  <c r="BP136" i="98" s="1"/>
  <c r="AA136" i="98"/>
  <c r="BO136" i="98" s="1"/>
  <c r="Z136" i="98"/>
  <c r="BN136" i="98"/>
  <c r="Y136" i="98"/>
  <c r="BM136" i="98"/>
  <c r="X136" i="98"/>
  <c r="BL136" i="98" s="1"/>
  <c r="W136" i="98"/>
  <c r="BK136" i="98" s="1"/>
  <c r="V136" i="98"/>
  <c r="BJ136" i="98"/>
  <c r="U136" i="98"/>
  <c r="BI136" i="98"/>
  <c r="T136" i="98"/>
  <c r="BH136" i="98" s="1"/>
  <c r="S136" i="98"/>
  <c r="BG136" i="98" s="1"/>
  <c r="R136" i="98"/>
  <c r="BF136" i="98"/>
  <c r="Q136" i="98"/>
  <c r="BE136" i="98"/>
  <c r="P136" i="98"/>
  <c r="BD136" i="98" s="1"/>
  <c r="O136" i="98"/>
  <c r="BC136" i="98" s="1"/>
  <c r="N136" i="98"/>
  <c r="BB136" i="98"/>
  <c r="M136" i="98"/>
  <c r="BA136" i="98"/>
  <c r="L136" i="98"/>
  <c r="AZ136" i="98" s="1"/>
  <c r="K136" i="98"/>
  <c r="AY136" i="98" s="1"/>
  <c r="J136" i="98"/>
  <c r="AX136" i="98"/>
  <c r="I136" i="98"/>
  <c r="AW136" i="98"/>
  <c r="H136" i="98"/>
  <c r="AV136" i="98" s="1"/>
  <c r="G136" i="98"/>
  <c r="AU136" i="98" s="1"/>
  <c r="F136" i="98"/>
  <c r="AT136" i="98"/>
  <c r="E136" i="98"/>
  <c r="AS136" i="98"/>
  <c r="D136" i="98"/>
  <c r="AO135" i="98"/>
  <c r="CC135" i="98"/>
  <c r="AN135" i="98"/>
  <c r="CB135" i="98" s="1"/>
  <c r="AM135" i="98"/>
  <c r="CA135" i="98" s="1"/>
  <c r="AL135" i="98"/>
  <c r="BZ135" i="98" s="1"/>
  <c r="AK135" i="98"/>
  <c r="BY135" i="98"/>
  <c r="AJ135" i="98"/>
  <c r="BX135" i="98" s="1"/>
  <c r="AI135" i="98"/>
  <c r="BW135" i="98" s="1"/>
  <c r="AH135" i="98"/>
  <c r="BV135" i="98" s="1"/>
  <c r="AG135" i="98"/>
  <c r="BU135" i="98"/>
  <c r="AF135" i="98"/>
  <c r="BT135" i="98" s="1"/>
  <c r="AE135" i="98"/>
  <c r="BS135" i="98" s="1"/>
  <c r="AD135" i="98"/>
  <c r="BR135" i="98" s="1"/>
  <c r="AC135" i="98"/>
  <c r="BQ135" i="98"/>
  <c r="AB135" i="98"/>
  <c r="BP135" i="98" s="1"/>
  <c r="AA135" i="98"/>
  <c r="BO135" i="98" s="1"/>
  <c r="Z135" i="98"/>
  <c r="BN135" i="98" s="1"/>
  <c r="Y135" i="98"/>
  <c r="BM135" i="98"/>
  <c r="X135" i="98"/>
  <c r="BL135" i="98" s="1"/>
  <c r="W135" i="98"/>
  <c r="BK135" i="98" s="1"/>
  <c r="V135" i="98"/>
  <c r="BJ135" i="98" s="1"/>
  <c r="U135" i="98"/>
  <c r="BI135" i="98"/>
  <c r="T135" i="98"/>
  <c r="BH135" i="98" s="1"/>
  <c r="S135" i="98"/>
  <c r="BG135" i="98" s="1"/>
  <c r="R135" i="98"/>
  <c r="BF135" i="98" s="1"/>
  <c r="Q135" i="98"/>
  <c r="BE135" i="98"/>
  <c r="P135" i="98"/>
  <c r="BD135" i="98" s="1"/>
  <c r="O135" i="98"/>
  <c r="BC135" i="98" s="1"/>
  <c r="N135" i="98"/>
  <c r="BB135" i="98" s="1"/>
  <c r="M135" i="98"/>
  <c r="BA135" i="98"/>
  <c r="L135" i="98"/>
  <c r="AZ135" i="98" s="1"/>
  <c r="K135" i="98"/>
  <c r="AY135" i="98" s="1"/>
  <c r="J135" i="98"/>
  <c r="AX135" i="98" s="1"/>
  <c r="I135" i="98"/>
  <c r="AW135" i="98"/>
  <c r="H135" i="98"/>
  <c r="AV135" i="98" s="1"/>
  <c r="G135" i="98"/>
  <c r="AU135" i="98" s="1"/>
  <c r="F135" i="98"/>
  <c r="AT135" i="98" s="1"/>
  <c r="E135" i="98"/>
  <c r="AS135" i="98"/>
  <c r="D135" i="98"/>
  <c r="CE132" i="98"/>
  <c r="CE131" i="98"/>
  <c r="BO131" i="98"/>
  <c r="BK131" i="98"/>
  <c r="BC131" i="98"/>
  <c r="AO130" i="98"/>
  <c r="AN130" i="98"/>
  <c r="AM130" i="98"/>
  <c r="CA131" i="98" s="1"/>
  <c r="AL130" i="98"/>
  <c r="AK130" i="98"/>
  <c r="AJ130" i="98"/>
  <c r="AI130" i="98"/>
  <c r="BW131" i="98" s="1"/>
  <c r="AH130" i="98"/>
  <c r="AG130" i="98"/>
  <c r="AF130" i="98"/>
  <c r="AE130" i="98"/>
  <c r="BS131" i="98" s="1"/>
  <c r="BS132" i="98"/>
  <c r="AD130" i="98"/>
  <c r="AC130" i="98"/>
  <c r="AB130" i="98"/>
  <c r="AA130" i="98"/>
  <c r="BO132" i="98"/>
  <c r="Z130" i="98"/>
  <c r="Y130" i="98"/>
  <c r="X130" i="98"/>
  <c r="W130" i="98"/>
  <c r="BK132" i="98"/>
  <c r="V130" i="98"/>
  <c r="U130" i="98"/>
  <c r="T130" i="98"/>
  <c r="S130" i="98"/>
  <c r="BG131" i="98" s="1"/>
  <c r="R130" i="98"/>
  <c r="Q130" i="98"/>
  <c r="P130" i="98"/>
  <c r="O130" i="98"/>
  <c r="BC132" i="98" s="1"/>
  <c r="N130" i="98"/>
  <c r="M130" i="98"/>
  <c r="L130" i="98"/>
  <c r="K130" i="98"/>
  <c r="AY131" i="98" s="1"/>
  <c r="J130" i="98"/>
  <c r="I130" i="98"/>
  <c r="H130" i="98"/>
  <c r="G130" i="98"/>
  <c r="AU131" i="98" s="1"/>
  <c r="F130" i="98"/>
  <c r="E130" i="98"/>
  <c r="D130" i="98"/>
  <c r="CE129" i="98"/>
  <c r="CE128" i="98"/>
  <c r="CE127" i="98"/>
  <c r="CC127" i="98"/>
  <c r="CB127" i="98"/>
  <c r="CA127" i="98"/>
  <c r="BZ127" i="98"/>
  <c r="BY127" i="98"/>
  <c r="BX127" i="98"/>
  <c r="BW127" i="98"/>
  <c r="BV127" i="98"/>
  <c r="BU127" i="98"/>
  <c r="BT127" i="98"/>
  <c r="BS127" i="98"/>
  <c r="BR127" i="98"/>
  <c r="BQ127" i="98"/>
  <c r="BP127" i="98"/>
  <c r="BO127" i="98"/>
  <c r="BN127" i="98"/>
  <c r="BM127" i="98"/>
  <c r="BL127" i="98"/>
  <c r="BK127" i="98"/>
  <c r="BJ127" i="98"/>
  <c r="BI127" i="98"/>
  <c r="BH127" i="98"/>
  <c r="BG127" i="98"/>
  <c r="BF127" i="98"/>
  <c r="BE127" i="98"/>
  <c r="BD127" i="98"/>
  <c r="BC127" i="98"/>
  <c r="BB127" i="98"/>
  <c r="BA127" i="98"/>
  <c r="AZ127" i="98"/>
  <c r="AY127" i="98"/>
  <c r="AX127" i="98"/>
  <c r="AW127" i="98"/>
  <c r="AV127" i="98"/>
  <c r="AU127" i="98"/>
  <c r="AT127" i="98"/>
  <c r="AS127" i="98"/>
  <c r="AR127" i="98"/>
  <c r="CE126" i="98"/>
  <c r="CE125" i="98"/>
  <c r="CE124" i="98"/>
  <c r="CE123" i="98"/>
  <c r="CE122" i="98"/>
  <c r="CE121" i="98"/>
  <c r="CC121" i="98"/>
  <c r="CB121" i="98"/>
  <c r="CA121" i="98"/>
  <c r="BZ121" i="98"/>
  <c r="BY121" i="98"/>
  <c r="BX121" i="98"/>
  <c r="BW121" i="98"/>
  <c r="BV121" i="98"/>
  <c r="BU121" i="98"/>
  <c r="BT121" i="98"/>
  <c r="BS121" i="98"/>
  <c r="BR121" i="98"/>
  <c r="BQ121" i="98"/>
  <c r="BP121" i="98"/>
  <c r="BO121" i="98"/>
  <c r="BN121" i="98"/>
  <c r="BM121" i="98"/>
  <c r="BL121" i="98"/>
  <c r="BK121" i="98"/>
  <c r="BJ121" i="98"/>
  <c r="BI121" i="98"/>
  <c r="BH121" i="98"/>
  <c r="BG121" i="98"/>
  <c r="BF121" i="98"/>
  <c r="BE121" i="98"/>
  <c r="BD121" i="98"/>
  <c r="BC121" i="98"/>
  <c r="BB121" i="98"/>
  <c r="BA121" i="98"/>
  <c r="AZ121" i="98"/>
  <c r="AY121" i="98"/>
  <c r="AX121" i="98"/>
  <c r="AW121" i="98"/>
  <c r="AV121" i="98"/>
  <c r="AU121" i="98"/>
  <c r="AT121" i="98"/>
  <c r="AS121" i="98"/>
  <c r="AR121" i="98"/>
  <c r="CE120" i="98"/>
  <c r="CE119" i="98"/>
  <c r="CE118" i="98"/>
  <c r="CC118" i="98"/>
  <c r="CB118" i="98"/>
  <c r="CA118" i="98"/>
  <c r="BZ118" i="98"/>
  <c r="BY118" i="98"/>
  <c r="BX118" i="98"/>
  <c r="BW118" i="98"/>
  <c r="BV118" i="98"/>
  <c r="BU118" i="98"/>
  <c r="BT118" i="98"/>
  <c r="BS118" i="98"/>
  <c r="BR118" i="98"/>
  <c r="BQ118" i="98"/>
  <c r="BP118" i="98"/>
  <c r="BO118" i="98"/>
  <c r="BN118" i="98"/>
  <c r="BM118" i="98"/>
  <c r="BL118" i="98"/>
  <c r="BK118" i="98"/>
  <c r="BJ118" i="98"/>
  <c r="BI118" i="98"/>
  <c r="BH118" i="98"/>
  <c r="BG118" i="98"/>
  <c r="BF118" i="98"/>
  <c r="BE118" i="98"/>
  <c r="BD118" i="98"/>
  <c r="BC118" i="98"/>
  <c r="BB118" i="98"/>
  <c r="BA118" i="98"/>
  <c r="AZ118" i="98"/>
  <c r="AY118" i="98"/>
  <c r="AX118" i="98"/>
  <c r="AW118" i="98"/>
  <c r="AV118" i="98"/>
  <c r="AU118" i="98"/>
  <c r="AT118" i="98"/>
  <c r="AS118" i="98"/>
  <c r="AR118" i="98"/>
  <c r="CE117" i="98"/>
  <c r="CE116" i="98"/>
  <c r="CE115" i="98"/>
  <c r="CC115" i="98"/>
  <c r="CB115" i="98"/>
  <c r="CA115" i="98"/>
  <c r="BZ115" i="98"/>
  <c r="BY115" i="98"/>
  <c r="BX115" i="98"/>
  <c r="BW115" i="98"/>
  <c r="BV115" i="98"/>
  <c r="BU115" i="98"/>
  <c r="BT115" i="98"/>
  <c r="BS115" i="98"/>
  <c r="BR115" i="98"/>
  <c r="BQ115" i="98"/>
  <c r="BP115" i="98"/>
  <c r="BO115" i="98"/>
  <c r="BN115" i="98"/>
  <c r="BM115" i="98"/>
  <c r="BL115" i="98"/>
  <c r="BK115" i="98"/>
  <c r="BJ115" i="98"/>
  <c r="BI115" i="98"/>
  <c r="BH115" i="98"/>
  <c r="BG115" i="98"/>
  <c r="BF115" i="98"/>
  <c r="BE115" i="98"/>
  <c r="BD115" i="98"/>
  <c r="BC115" i="98"/>
  <c r="BB115" i="98"/>
  <c r="BA115" i="98"/>
  <c r="AZ115" i="98"/>
  <c r="AY115" i="98"/>
  <c r="AX115" i="98"/>
  <c r="AW115" i="98"/>
  <c r="AV115" i="98"/>
  <c r="AU115" i="98"/>
  <c r="AT115" i="98"/>
  <c r="AS115" i="98"/>
  <c r="AR115" i="98"/>
  <c r="CE113" i="98"/>
  <c r="CE112" i="98"/>
  <c r="BV111" i="98"/>
  <c r="AO111" i="98"/>
  <c r="AN111" i="98"/>
  <c r="CB112" i="98" s="1"/>
  <c r="AM111" i="98"/>
  <c r="CA113" i="98" s="1"/>
  <c r="AL111" i="98"/>
  <c r="AK111" i="98"/>
  <c r="AJ111" i="98"/>
  <c r="BX112" i="98"/>
  <c r="AI111" i="98"/>
  <c r="AH111" i="98"/>
  <c r="AG111" i="98"/>
  <c r="AF111" i="98"/>
  <c r="BT112" i="98"/>
  <c r="AE111" i="98"/>
  <c r="BS113" i="98" s="1"/>
  <c r="AD111" i="98"/>
  <c r="AC111" i="98"/>
  <c r="AB111" i="98"/>
  <c r="BP112" i="98"/>
  <c r="AA111" i="98"/>
  <c r="BO113" i="98"/>
  <c r="Z111" i="98"/>
  <c r="Y111" i="98"/>
  <c r="X111" i="98"/>
  <c r="BL112" i="98" s="1"/>
  <c r="W111" i="98"/>
  <c r="BK113" i="98"/>
  <c r="V111" i="98"/>
  <c r="U111" i="98"/>
  <c r="T111" i="98"/>
  <c r="BH112" i="98" s="1"/>
  <c r="S111" i="98"/>
  <c r="BG113" i="98" s="1"/>
  <c r="R111" i="98"/>
  <c r="BF111" i="98" s="1"/>
  <c r="Q111" i="98"/>
  <c r="P111" i="98"/>
  <c r="BD112" i="98"/>
  <c r="O111" i="98"/>
  <c r="BC113" i="98" s="1"/>
  <c r="N111" i="98"/>
  <c r="M111" i="98"/>
  <c r="L111" i="98"/>
  <c r="AZ112" i="98"/>
  <c r="K111" i="98"/>
  <c r="AY113" i="98"/>
  <c r="J111" i="98"/>
  <c r="AX112" i="98" s="1"/>
  <c r="I111" i="98"/>
  <c r="H111" i="98"/>
  <c r="AV112" i="98" s="1"/>
  <c r="G111" i="98"/>
  <c r="AU113" i="98" s="1"/>
  <c r="F111" i="98"/>
  <c r="E111" i="98"/>
  <c r="D111" i="98"/>
  <c r="AR112" i="98"/>
  <c r="CE110" i="98"/>
  <c r="CE109" i="98"/>
  <c r="CE108" i="98"/>
  <c r="CC108" i="98"/>
  <c r="CB108" i="98"/>
  <c r="CA108" i="98"/>
  <c r="BZ108" i="98"/>
  <c r="BY108" i="98"/>
  <c r="BX108" i="98"/>
  <c r="BW108" i="98"/>
  <c r="BV108" i="98"/>
  <c r="BU108" i="98"/>
  <c r="BT108" i="98"/>
  <c r="BS108" i="98"/>
  <c r="BR108" i="98"/>
  <c r="BQ108" i="98"/>
  <c r="BP108" i="98"/>
  <c r="BO108" i="98"/>
  <c r="BN108" i="98"/>
  <c r="BM108" i="98"/>
  <c r="BL108" i="98"/>
  <c r="BK108" i="98"/>
  <c r="BJ108" i="98"/>
  <c r="BI108" i="98"/>
  <c r="BH108" i="98"/>
  <c r="BG108" i="98"/>
  <c r="BF108" i="98"/>
  <c r="BE108" i="98"/>
  <c r="BD108" i="98"/>
  <c r="BC108" i="98"/>
  <c r="BB108" i="98"/>
  <c r="BA108" i="98"/>
  <c r="AZ108" i="98"/>
  <c r="AY108" i="98"/>
  <c r="AX108" i="98"/>
  <c r="AW108" i="98"/>
  <c r="AV108" i="98"/>
  <c r="AU108" i="98"/>
  <c r="AT108" i="98"/>
  <c r="AS108" i="98"/>
  <c r="AR108" i="98"/>
  <c r="CE107" i="98"/>
  <c r="CE106" i="98"/>
  <c r="CE105" i="98"/>
  <c r="CE104" i="98"/>
  <c r="CE103" i="98"/>
  <c r="CE102" i="98"/>
  <c r="CC102" i="98"/>
  <c r="CB102" i="98"/>
  <c r="CA102" i="98"/>
  <c r="BZ102" i="98"/>
  <c r="BY102" i="98"/>
  <c r="BX102" i="98"/>
  <c r="BW102" i="98"/>
  <c r="BV102" i="98"/>
  <c r="BU102" i="98"/>
  <c r="BT102" i="98"/>
  <c r="BS102" i="98"/>
  <c r="BR102" i="98"/>
  <c r="BQ102" i="98"/>
  <c r="BP102" i="98"/>
  <c r="BO102" i="98"/>
  <c r="BN102" i="98"/>
  <c r="BM102" i="98"/>
  <c r="BL102" i="98"/>
  <c r="BK102" i="98"/>
  <c r="BJ102" i="98"/>
  <c r="BI102" i="98"/>
  <c r="BH102" i="98"/>
  <c r="BG102" i="98"/>
  <c r="BF102" i="98"/>
  <c r="BE102" i="98"/>
  <c r="BD102" i="98"/>
  <c r="BC102" i="98"/>
  <c r="BB102" i="98"/>
  <c r="BA102" i="98"/>
  <c r="AZ102" i="98"/>
  <c r="AY102" i="98"/>
  <c r="AX102" i="98"/>
  <c r="AW102" i="98"/>
  <c r="AV102" i="98"/>
  <c r="AU102" i="98"/>
  <c r="AT102" i="98"/>
  <c r="AS102" i="98"/>
  <c r="AR102" i="98"/>
  <c r="CE101" i="98"/>
  <c r="CE100" i="98"/>
  <c r="CE99" i="98"/>
  <c r="CC99" i="98"/>
  <c r="CB99" i="98"/>
  <c r="CA99" i="98"/>
  <c r="BZ99" i="98"/>
  <c r="BY99" i="98"/>
  <c r="BX99" i="98"/>
  <c r="BW99" i="98"/>
  <c r="BV99" i="98"/>
  <c r="BU99" i="98"/>
  <c r="BT99" i="98"/>
  <c r="BS99" i="98"/>
  <c r="BR99" i="98"/>
  <c r="BQ99" i="98"/>
  <c r="BP99" i="98"/>
  <c r="BO99" i="98"/>
  <c r="BN99" i="98"/>
  <c r="BM99" i="98"/>
  <c r="BL99" i="98"/>
  <c r="BK99" i="98"/>
  <c r="BJ99" i="98"/>
  <c r="BI99" i="98"/>
  <c r="BH99" i="98"/>
  <c r="BG99" i="98"/>
  <c r="BF99" i="98"/>
  <c r="BE99" i="98"/>
  <c r="BD99" i="98"/>
  <c r="BC99" i="98"/>
  <c r="BB99" i="98"/>
  <c r="BA99" i="98"/>
  <c r="AZ99" i="98"/>
  <c r="AY99" i="98"/>
  <c r="AX99" i="98"/>
  <c r="AW99" i="98"/>
  <c r="AV99" i="98"/>
  <c r="AU99" i="98"/>
  <c r="AT99" i="98"/>
  <c r="AS99" i="98"/>
  <c r="AR99" i="98"/>
  <c r="CE98" i="98"/>
  <c r="CE97" i="98"/>
  <c r="CE96" i="98"/>
  <c r="CC96" i="98"/>
  <c r="CB96" i="98"/>
  <c r="CA96" i="98"/>
  <c r="BZ96" i="98"/>
  <c r="BY96" i="98"/>
  <c r="BX96" i="98"/>
  <c r="BW96" i="98"/>
  <c r="BV96" i="98"/>
  <c r="BU96" i="98"/>
  <c r="BT96" i="98"/>
  <c r="BS96" i="98"/>
  <c r="BR96" i="98"/>
  <c r="BQ96" i="98"/>
  <c r="BP96" i="98"/>
  <c r="BO96" i="98"/>
  <c r="BN96" i="98"/>
  <c r="BM96" i="98"/>
  <c r="BL96" i="98"/>
  <c r="BK96" i="98"/>
  <c r="BJ96" i="98"/>
  <c r="BI96" i="98"/>
  <c r="BH96" i="98"/>
  <c r="BG96" i="98"/>
  <c r="BF96" i="98"/>
  <c r="BE96" i="98"/>
  <c r="BD96" i="98"/>
  <c r="BC96" i="98"/>
  <c r="BB96" i="98"/>
  <c r="BA96" i="98"/>
  <c r="AZ96" i="98"/>
  <c r="AY96" i="98"/>
  <c r="AX96" i="98"/>
  <c r="AW96" i="98"/>
  <c r="AV96" i="98"/>
  <c r="AU96" i="98"/>
  <c r="AT96" i="98"/>
  <c r="AS96" i="98"/>
  <c r="AR96" i="98"/>
  <c r="CE93" i="98"/>
  <c r="CE92" i="98"/>
  <c r="BY92" i="98"/>
  <c r="BU92" i="98"/>
  <c r="BM92" i="98"/>
  <c r="BA92" i="98"/>
  <c r="AO91" i="98"/>
  <c r="CC93" i="98" s="1"/>
  <c r="AN91" i="98"/>
  <c r="CB92" i="98" s="1"/>
  <c r="AM91" i="98"/>
  <c r="CA93" i="98" s="1"/>
  <c r="AL91" i="98"/>
  <c r="BZ92" i="98"/>
  <c r="AK91" i="98"/>
  <c r="BY93" i="98"/>
  <c r="AJ91" i="98"/>
  <c r="BX92" i="98" s="1"/>
  <c r="AI91" i="98"/>
  <c r="BW92" i="98" s="1"/>
  <c r="AH91" i="98"/>
  <c r="BV93" i="98" s="1"/>
  <c r="AG91" i="98"/>
  <c r="BU93" i="98"/>
  <c r="AF91" i="98"/>
  <c r="BT92" i="98"/>
  <c r="AE91" i="98"/>
  <c r="BS92" i="98" s="1"/>
  <c r="BS93" i="98"/>
  <c r="AD91" i="98"/>
  <c r="BR93" i="98"/>
  <c r="AC91" i="98"/>
  <c r="BQ93" i="98" s="1"/>
  <c r="AB91" i="98"/>
  <c r="BP92" i="98" s="1"/>
  <c r="AA91" i="98"/>
  <c r="BO93" i="98" s="1"/>
  <c r="BO92" i="98"/>
  <c r="Z91" i="98"/>
  <c r="BN93" i="98"/>
  <c r="Y91" i="98"/>
  <c r="BM93" i="98"/>
  <c r="X91" i="98"/>
  <c r="BL92" i="98" s="1"/>
  <c r="W91" i="98"/>
  <c r="BK93" i="98" s="1"/>
  <c r="V91" i="98"/>
  <c r="BJ93" i="98" s="1"/>
  <c r="U91" i="98"/>
  <c r="BI92" i="98" s="1"/>
  <c r="T91" i="98"/>
  <c r="BH92" i="98"/>
  <c r="S91" i="98"/>
  <c r="BG92" i="98"/>
  <c r="BG93" i="98"/>
  <c r="R91" i="98"/>
  <c r="BF93" i="98"/>
  <c r="Q91" i="98"/>
  <c r="BE92" i="98" s="1"/>
  <c r="P91" i="98"/>
  <c r="BD92" i="98" s="1"/>
  <c r="O91" i="98"/>
  <c r="BC93" i="98" s="1"/>
  <c r="BC92" i="98"/>
  <c r="N91" i="98"/>
  <c r="BB93" i="98" s="1"/>
  <c r="M91" i="98"/>
  <c r="BA93" i="98"/>
  <c r="L91" i="98"/>
  <c r="AZ92" i="98"/>
  <c r="K91" i="98"/>
  <c r="AY92" i="98" s="1"/>
  <c r="AY93" i="98"/>
  <c r="J91" i="98"/>
  <c r="AX93" i="98" s="1"/>
  <c r="I91" i="98"/>
  <c r="AW92" i="98" s="1"/>
  <c r="H91" i="98"/>
  <c r="AV92" i="98"/>
  <c r="G91" i="98"/>
  <c r="AU92" i="98"/>
  <c r="AU93" i="98"/>
  <c r="F91" i="98"/>
  <c r="AT93" i="98"/>
  <c r="E91" i="98"/>
  <c r="AS92" i="98" s="1"/>
  <c r="AS93" i="98"/>
  <c r="D91" i="98"/>
  <c r="AR92" i="98" s="1"/>
  <c r="CE90" i="98"/>
  <c r="CE89" i="98"/>
  <c r="CE88" i="98"/>
  <c r="CC88" i="98"/>
  <c r="CB88" i="98"/>
  <c r="CA88" i="98"/>
  <c r="BZ88" i="98"/>
  <c r="BY88" i="98"/>
  <c r="BX88" i="98"/>
  <c r="BW88" i="98"/>
  <c r="BV88" i="98"/>
  <c r="BU88" i="98"/>
  <c r="BT88" i="98"/>
  <c r="BS88" i="98"/>
  <c r="BR88" i="98"/>
  <c r="BQ88" i="98"/>
  <c r="BP88" i="98"/>
  <c r="BO88" i="98"/>
  <c r="BN88" i="98"/>
  <c r="BM88" i="98"/>
  <c r="BL88" i="98"/>
  <c r="BK88" i="98"/>
  <c r="BJ88" i="98"/>
  <c r="BI88" i="98"/>
  <c r="BH88" i="98"/>
  <c r="BG88" i="98"/>
  <c r="BF88" i="98"/>
  <c r="BE88" i="98"/>
  <c r="BD88" i="98"/>
  <c r="BC88" i="98"/>
  <c r="BB88" i="98"/>
  <c r="BA88" i="98"/>
  <c r="AZ88" i="98"/>
  <c r="AY88" i="98"/>
  <c r="AX88" i="98"/>
  <c r="AW88" i="98"/>
  <c r="AV88" i="98"/>
  <c r="AU88" i="98"/>
  <c r="AT88" i="98"/>
  <c r="AS88" i="98"/>
  <c r="AR88" i="98"/>
  <c r="CE87" i="98"/>
  <c r="CE86" i="98"/>
  <c r="CE85" i="98"/>
  <c r="CE84" i="98"/>
  <c r="CE83" i="98"/>
  <c r="CE82" i="98"/>
  <c r="CC82" i="98"/>
  <c r="CB82" i="98"/>
  <c r="CA82" i="98"/>
  <c r="BZ82" i="98"/>
  <c r="BY82" i="98"/>
  <c r="BX82" i="98"/>
  <c r="BW82" i="98"/>
  <c r="BV82" i="98"/>
  <c r="BU82" i="98"/>
  <c r="BT82" i="98"/>
  <c r="BS82" i="98"/>
  <c r="BR82" i="98"/>
  <c r="BQ82" i="98"/>
  <c r="BP82" i="98"/>
  <c r="BO82" i="98"/>
  <c r="BN82" i="98"/>
  <c r="BM82" i="98"/>
  <c r="BL82" i="98"/>
  <c r="BK82" i="98"/>
  <c r="BJ82" i="98"/>
  <c r="BI82" i="98"/>
  <c r="BH82" i="98"/>
  <c r="BG82" i="98"/>
  <c r="BF82" i="98"/>
  <c r="BE82" i="98"/>
  <c r="BD82" i="98"/>
  <c r="BC82" i="98"/>
  <c r="BB82" i="98"/>
  <c r="BA82" i="98"/>
  <c r="AZ82" i="98"/>
  <c r="AY82" i="98"/>
  <c r="AX82" i="98"/>
  <c r="AW82" i="98"/>
  <c r="AV82" i="98"/>
  <c r="AU82" i="98"/>
  <c r="AT82" i="98"/>
  <c r="AS82" i="98"/>
  <c r="AR82" i="98"/>
  <c r="CE81" i="98"/>
  <c r="CE80" i="98"/>
  <c r="CE79" i="98"/>
  <c r="CC79" i="98"/>
  <c r="CB79" i="98"/>
  <c r="CA79" i="98"/>
  <c r="BZ79" i="98"/>
  <c r="BY79" i="98"/>
  <c r="BX79" i="98"/>
  <c r="BW79" i="98"/>
  <c r="BV79" i="98"/>
  <c r="BU79" i="98"/>
  <c r="BT79" i="98"/>
  <c r="BS79" i="98"/>
  <c r="BR79" i="98"/>
  <c r="BQ79" i="98"/>
  <c r="BP79" i="98"/>
  <c r="BO79" i="98"/>
  <c r="BN79" i="98"/>
  <c r="BM79" i="98"/>
  <c r="BL79" i="98"/>
  <c r="BK79" i="98"/>
  <c r="BJ79" i="98"/>
  <c r="BI79" i="98"/>
  <c r="BH79" i="98"/>
  <c r="BG79" i="98"/>
  <c r="BF79" i="98"/>
  <c r="BE79" i="98"/>
  <c r="BD79" i="98"/>
  <c r="BC79" i="98"/>
  <c r="BB79" i="98"/>
  <c r="BA79" i="98"/>
  <c r="AZ79" i="98"/>
  <c r="AY79" i="98"/>
  <c r="AX79" i="98"/>
  <c r="AW79" i="98"/>
  <c r="AV79" i="98"/>
  <c r="AU79" i="98"/>
  <c r="AT79" i="98"/>
  <c r="AS79" i="98"/>
  <c r="AR79" i="98"/>
  <c r="CE78" i="98"/>
  <c r="CE77" i="98"/>
  <c r="CE76" i="98"/>
  <c r="CC76" i="98"/>
  <c r="CB76" i="98"/>
  <c r="CA76" i="98"/>
  <c r="BZ76" i="98"/>
  <c r="BY76" i="98"/>
  <c r="BX76" i="98"/>
  <c r="BW76" i="98"/>
  <c r="BV76" i="98"/>
  <c r="BU76" i="98"/>
  <c r="BT76" i="98"/>
  <c r="BS76" i="98"/>
  <c r="BR76" i="98"/>
  <c r="BQ76" i="98"/>
  <c r="BP76" i="98"/>
  <c r="BO76" i="98"/>
  <c r="BN76" i="98"/>
  <c r="BM76" i="98"/>
  <c r="BL76" i="98"/>
  <c r="BK76" i="98"/>
  <c r="BJ76" i="98"/>
  <c r="BI76" i="98"/>
  <c r="BH76" i="98"/>
  <c r="BG76" i="98"/>
  <c r="BF76" i="98"/>
  <c r="BE76" i="98"/>
  <c r="BD76" i="98"/>
  <c r="BC76" i="98"/>
  <c r="BB76" i="98"/>
  <c r="BA76" i="98"/>
  <c r="AZ76" i="98"/>
  <c r="AY76" i="98"/>
  <c r="AX76" i="98"/>
  <c r="AW76" i="98"/>
  <c r="AV76" i="98"/>
  <c r="AU76" i="98"/>
  <c r="AT76" i="98"/>
  <c r="AS76" i="98"/>
  <c r="AR76" i="98"/>
  <c r="CE74" i="98"/>
  <c r="CE73" i="98"/>
  <c r="CE70" i="98"/>
  <c r="CE69" i="98"/>
  <c r="AP68" i="98"/>
  <c r="AN68" i="98"/>
  <c r="AM68" i="98"/>
  <c r="CA69" i="98" s="1"/>
  <c r="CA68" i="98"/>
  <c r="AL68" i="98"/>
  <c r="AK68" i="98"/>
  <c r="AJ68" i="98"/>
  <c r="AI68" i="98"/>
  <c r="BW68" i="98" s="1"/>
  <c r="AH68" i="98"/>
  <c r="AG68" i="98"/>
  <c r="AF68" i="98"/>
  <c r="AE68" i="98"/>
  <c r="AD68" i="98"/>
  <c r="AC68" i="98"/>
  <c r="BQ68" i="98"/>
  <c r="AB68" i="98"/>
  <c r="AA68" i="98"/>
  <c r="Z68" i="98"/>
  <c r="Y68" i="98"/>
  <c r="BM68" i="98"/>
  <c r="W68" i="98"/>
  <c r="BK70" i="98" s="1"/>
  <c r="V68" i="98"/>
  <c r="U68" i="98"/>
  <c r="BI68" i="98"/>
  <c r="T68" i="98"/>
  <c r="S68" i="98"/>
  <c r="BG70" i="98"/>
  <c r="M68" i="98"/>
  <c r="BA68" i="98" s="1"/>
  <c r="L68" i="98"/>
  <c r="K68" i="98"/>
  <c r="AY70" i="98"/>
  <c r="H68" i="98"/>
  <c r="G68" i="98"/>
  <c r="AU70" i="98"/>
  <c r="F68" i="98"/>
  <c r="D68" i="98"/>
  <c r="CE67" i="98"/>
  <c r="CE66" i="98"/>
  <c r="CB65" i="98"/>
  <c r="CA65" i="98"/>
  <c r="BZ65" i="98"/>
  <c r="BY65" i="98"/>
  <c r="BX65" i="98"/>
  <c r="BW65" i="98"/>
  <c r="BV65" i="98"/>
  <c r="BU65" i="98"/>
  <c r="BT65" i="98"/>
  <c r="BS65" i="98"/>
  <c r="BR65" i="98"/>
  <c r="BQ65" i="98"/>
  <c r="BP65" i="98"/>
  <c r="BO65" i="98"/>
  <c r="BN65" i="98"/>
  <c r="BM65" i="98"/>
  <c r="BL65" i="98"/>
  <c r="BK65" i="98"/>
  <c r="BJ65" i="98"/>
  <c r="BI65" i="98"/>
  <c r="BH65" i="98"/>
  <c r="BG65" i="98"/>
  <c r="BF65" i="98"/>
  <c r="BE65" i="98"/>
  <c r="BD65" i="98"/>
  <c r="BC65" i="98"/>
  <c r="BB65" i="98"/>
  <c r="BA65" i="98"/>
  <c r="AZ65" i="98"/>
  <c r="AY65" i="98"/>
  <c r="AX65" i="98"/>
  <c r="AW65" i="98"/>
  <c r="AV65" i="98"/>
  <c r="AU65" i="98"/>
  <c r="AT65" i="98"/>
  <c r="AS65" i="98"/>
  <c r="AR65" i="98"/>
  <c r="CE64" i="98"/>
  <c r="CE63" i="98"/>
  <c r="CE62" i="98"/>
  <c r="CE61" i="98"/>
  <c r="CE60" i="98"/>
  <c r="CB59" i="98"/>
  <c r="CA59" i="98"/>
  <c r="BZ59" i="98"/>
  <c r="BY59" i="98"/>
  <c r="BX59" i="98"/>
  <c r="BW59" i="98"/>
  <c r="BV59" i="98"/>
  <c r="BU59" i="98"/>
  <c r="BT59" i="98"/>
  <c r="BS59" i="98"/>
  <c r="BR59" i="98"/>
  <c r="BQ59" i="98"/>
  <c r="BP59" i="98"/>
  <c r="BO59" i="98"/>
  <c r="BN59" i="98"/>
  <c r="BM59" i="98"/>
  <c r="BK59" i="98"/>
  <c r="BJ59" i="98"/>
  <c r="BI59" i="98"/>
  <c r="BH59" i="98"/>
  <c r="BG59" i="98"/>
  <c r="BC59" i="98"/>
  <c r="BA59" i="98"/>
  <c r="AZ59" i="98"/>
  <c r="AY59" i="98"/>
  <c r="AV59" i="98"/>
  <c r="AU59" i="98"/>
  <c r="AT59" i="98"/>
  <c r="AR59" i="98"/>
  <c r="BF59" i="98"/>
  <c r="BL56" i="98"/>
  <c r="CB56" i="98"/>
  <c r="CA56" i="98"/>
  <c r="BZ56" i="98"/>
  <c r="BY56" i="98"/>
  <c r="BX56" i="98"/>
  <c r="BW56" i="98"/>
  <c r="BV56" i="98"/>
  <c r="BU56" i="98"/>
  <c r="BT56" i="98"/>
  <c r="BS56" i="98"/>
  <c r="BR56" i="98"/>
  <c r="BQ56" i="98"/>
  <c r="BP56" i="98"/>
  <c r="BO56" i="98"/>
  <c r="BN56" i="98"/>
  <c r="BM56" i="98"/>
  <c r="BK56" i="98"/>
  <c r="BJ56" i="98"/>
  <c r="BI56" i="98"/>
  <c r="BH56" i="98"/>
  <c r="BG56" i="98"/>
  <c r="BF56" i="98"/>
  <c r="BC56" i="98"/>
  <c r="BA56" i="98"/>
  <c r="AZ56" i="98"/>
  <c r="AY56" i="98"/>
  <c r="AV56" i="98"/>
  <c r="AU56" i="98"/>
  <c r="AT56" i="98"/>
  <c r="AR56" i="98"/>
  <c r="Q68" i="98"/>
  <c r="I68" i="98"/>
  <c r="E68" i="98"/>
  <c r="BE53" i="98"/>
  <c r="CE55" i="98"/>
  <c r="CE54" i="98"/>
  <c r="CB53" i="98"/>
  <c r="CA53" i="98"/>
  <c r="BZ53" i="98"/>
  <c r="BY53" i="98"/>
  <c r="BX53" i="98"/>
  <c r="BW53" i="98"/>
  <c r="BV53" i="98"/>
  <c r="BU53" i="98"/>
  <c r="BT53" i="98"/>
  <c r="BS53" i="98"/>
  <c r="BR53" i="98"/>
  <c r="BQ53" i="98"/>
  <c r="BP53" i="98"/>
  <c r="BO53" i="98"/>
  <c r="BN53" i="98"/>
  <c r="BM53" i="98"/>
  <c r="BL53" i="98"/>
  <c r="BK53" i="98"/>
  <c r="BJ53" i="98"/>
  <c r="BI53" i="98"/>
  <c r="BH53" i="98"/>
  <c r="BG53" i="98"/>
  <c r="BD53" i="98"/>
  <c r="BA53" i="98"/>
  <c r="AZ53" i="98"/>
  <c r="AY53" i="98"/>
  <c r="AW53" i="98"/>
  <c r="AV53" i="98"/>
  <c r="AU53" i="98"/>
  <c r="AT53" i="98"/>
  <c r="AS53" i="98"/>
  <c r="AR53" i="98"/>
  <c r="R68" i="98"/>
  <c r="O68" i="98"/>
  <c r="BB53" i="98"/>
  <c r="CE51" i="98"/>
  <c r="CE50" i="98"/>
  <c r="CE49" i="98"/>
  <c r="CE48" i="98"/>
  <c r="CE46" i="98"/>
  <c r="CE45" i="98"/>
  <c r="AO44" i="98"/>
  <c r="CC49" i="98" s="1"/>
  <c r="AN44" i="98"/>
  <c r="CB45" i="98"/>
  <c r="AM44" i="98"/>
  <c r="CA49" i="98"/>
  <c r="AL44" i="98"/>
  <c r="BZ45" i="98" s="1"/>
  <c r="AK44" i="98"/>
  <c r="BY49" i="98" s="1"/>
  <c r="AJ44" i="98"/>
  <c r="BX45" i="98"/>
  <c r="AI44" i="98"/>
  <c r="BW49" i="98"/>
  <c r="AH44" i="98"/>
  <c r="BV45" i="98" s="1"/>
  <c r="AG44" i="98"/>
  <c r="BU49" i="98" s="1"/>
  <c r="AF44" i="98"/>
  <c r="BT45" i="98"/>
  <c r="AE44" i="98"/>
  <c r="BS49" i="98"/>
  <c r="AD44" i="98"/>
  <c r="BR45" i="98" s="1"/>
  <c r="AC44" i="98"/>
  <c r="BQ49" i="98" s="1"/>
  <c r="AB44" i="98"/>
  <c r="BP45" i="98"/>
  <c r="AA44" i="98"/>
  <c r="BO49" i="98"/>
  <c r="Z44" i="98"/>
  <c r="BN45" i="98" s="1"/>
  <c r="Y44" i="98"/>
  <c r="BM49" i="98" s="1"/>
  <c r="X44" i="98"/>
  <c r="BL45" i="98"/>
  <c r="W44" i="98"/>
  <c r="BK49" i="98"/>
  <c r="V44" i="98"/>
  <c r="BJ45" i="98" s="1"/>
  <c r="U44" i="98"/>
  <c r="BI49" i="98" s="1"/>
  <c r="T44" i="98"/>
  <c r="BH45" i="98"/>
  <c r="S44" i="98"/>
  <c r="BG49" i="98"/>
  <c r="R44" i="98"/>
  <c r="BF45" i="98" s="1"/>
  <c r="Q44" i="98"/>
  <c r="BE49" i="98" s="1"/>
  <c r="P44" i="98"/>
  <c r="BD45" i="98"/>
  <c r="O44" i="98"/>
  <c r="BC49" i="98"/>
  <c r="N44" i="98"/>
  <c r="BB45" i="98" s="1"/>
  <c r="M44" i="98"/>
  <c r="BA49" i="98" s="1"/>
  <c r="L44" i="98"/>
  <c r="AZ45" i="98"/>
  <c r="K44" i="98"/>
  <c r="AY49" i="98"/>
  <c r="J44" i="98"/>
  <c r="AX45" i="98" s="1"/>
  <c r="I44" i="98"/>
  <c r="AW49" i="98" s="1"/>
  <c r="H44" i="98"/>
  <c r="AV45" i="98"/>
  <c r="G44" i="98"/>
  <c r="AU49" i="98"/>
  <c r="F44" i="98"/>
  <c r="AT45" i="98" s="1"/>
  <c r="E44" i="98"/>
  <c r="AS49" i="98" s="1"/>
  <c r="D44" i="98"/>
  <c r="AR45" i="98"/>
  <c r="CE43" i="98"/>
  <c r="CE42" i="98"/>
  <c r="CE41" i="98"/>
  <c r="CC41" i="98"/>
  <c r="CB41" i="98"/>
  <c r="CA41" i="98"/>
  <c r="BZ41" i="98"/>
  <c r="BY41" i="98"/>
  <c r="BX41" i="98"/>
  <c r="BW41" i="98"/>
  <c r="BV41" i="98"/>
  <c r="BU41" i="98"/>
  <c r="BT41" i="98"/>
  <c r="BS41" i="98"/>
  <c r="BR41" i="98"/>
  <c r="BQ41" i="98"/>
  <c r="BP41" i="98"/>
  <c r="BO41" i="98"/>
  <c r="BN41" i="98"/>
  <c r="BM41" i="98"/>
  <c r="BL41" i="98"/>
  <c r="BK41" i="98"/>
  <c r="BJ41" i="98"/>
  <c r="BI41" i="98"/>
  <c r="BH41" i="98"/>
  <c r="BG41" i="98"/>
  <c r="BF41" i="98"/>
  <c r="BE41" i="98"/>
  <c r="BD41" i="98"/>
  <c r="BC41" i="98"/>
  <c r="BB41" i="98"/>
  <c r="BA41" i="98"/>
  <c r="AZ41" i="98"/>
  <c r="AY41" i="98"/>
  <c r="AX41" i="98"/>
  <c r="AW41" i="98"/>
  <c r="AV41" i="98"/>
  <c r="AU41" i="98"/>
  <c r="AT41" i="98"/>
  <c r="AS41" i="98"/>
  <c r="AR41" i="98"/>
  <c r="CE40" i="98"/>
  <c r="CE39" i="98"/>
  <c r="CE38" i="98"/>
  <c r="CE37" i="98"/>
  <c r="CE36" i="98"/>
  <c r="CB35" i="98"/>
  <c r="CA35" i="98"/>
  <c r="BZ35" i="98"/>
  <c r="BY35" i="98"/>
  <c r="BX35" i="98"/>
  <c r="BW35" i="98"/>
  <c r="BV35" i="98"/>
  <c r="BU35" i="98"/>
  <c r="BT35" i="98"/>
  <c r="BS35" i="98"/>
  <c r="BR35" i="98"/>
  <c r="BQ35" i="98"/>
  <c r="BP35" i="98"/>
  <c r="BO35" i="98"/>
  <c r="BN35" i="98"/>
  <c r="BM35" i="98"/>
  <c r="BL35" i="98"/>
  <c r="BK35" i="98"/>
  <c r="BJ35" i="98"/>
  <c r="BI35" i="98"/>
  <c r="BH35" i="98"/>
  <c r="BG35" i="98"/>
  <c r="BF35" i="98"/>
  <c r="BE35" i="98"/>
  <c r="BD35" i="98"/>
  <c r="BC35" i="98"/>
  <c r="BB35" i="98"/>
  <c r="BA35" i="98"/>
  <c r="AZ35" i="98"/>
  <c r="AY35" i="98"/>
  <c r="AX35" i="98"/>
  <c r="AW35" i="98"/>
  <c r="AV35" i="98"/>
  <c r="AU35" i="98"/>
  <c r="AT35" i="98"/>
  <c r="AS35" i="98"/>
  <c r="AR35" i="98"/>
  <c r="CE34" i="98"/>
  <c r="CE33" i="98"/>
  <c r="CE32" i="98"/>
  <c r="CC32" i="98"/>
  <c r="CB32" i="98"/>
  <c r="CA32" i="98"/>
  <c r="BZ32" i="98"/>
  <c r="BY32" i="98"/>
  <c r="BX32" i="98"/>
  <c r="BW32" i="98"/>
  <c r="BV32" i="98"/>
  <c r="BU32" i="98"/>
  <c r="BT32" i="98"/>
  <c r="BS32" i="98"/>
  <c r="BR32" i="98"/>
  <c r="BQ32" i="98"/>
  <c r="BP32" i="98"/>
  <c r="BO32" i="98"/>
  <c r="BN32" i="98"/>
  <c r="BM32" i="98"/>
  <c r="BL32" i="98"/>
  <c r="BK32" i="98"/>
  <c r="BJ32" i="98"/>
  <c r="BI32" i="98"/>
  <c r="BH32" i="98"/>
  <c r="BG32" i="98"/>
  <c r="BF32" i="98"/>
  <c r="BE32" i="98"/>
  <c r="BD32" i="98"/>
  <c r="BC32" i="98"/>
  <c r="BB32" i="98"/>
  <c r="BA32" i="98"/>
  <c r="AZ32" i="98"/>
  <c r="AY32" i="98"/>
  <c r="AX32" i="98"/>
  <c r="AW32" i="98"/>
  <c r="AV32" i="98"/>
  <c r="AU32" i="98"/>
  <c r="AT32" i="98"/>
  <c r="AS32" i="98"/>
  <c r="AR32" i="98"/>
  <c r="CE31" i="98"/>
  <c r="CE30" i="98"/>
  <c r="CE29" i="98"/>
  <c r="CC29" i="98"/>
  <c r="CB29" i="98"/>
  <c r="CA29" i="98"/>
  <c r="BZ29" i="98"/>
  <c r="BY29" i="98"/>
  <c r="BX29" i="98"/>
  <c r="BW29" i="98"/>
  <c r="BV29" i="98"/>
  <c r="BU29" i="98"/>
  <c r="BT29" i="98"/>
  <c r="BS29" i="98"/>
  <c r="BR29" i="98"/>
  <c r="BQ29" i="98"/>
  <c r="BP29" i="98"/>
  <c r="BO29" i="98"/>
  <c r="BN29" i="98"/>
  <c r="BM29" i="98"/>
  <c r="BL29" i="98"/>
  <c r="BK29" i="98"/>
  <c r="BJ29" i="98"/>
  <c r="BI29" i="98"/>
  <c r="BH29" i="98"/>
  <c r="BG29" i="98"/>
  <c r="BF29" i="98"/>
  <c r="BE29" i="98"/>
  <c r="BD29" i="98"/>
  <c r="BC29" i="98"/>
  <c r="BB29" i="98"/>
  <c r="BA29" i="98"/>
  <c r="AZ29" i="98"/>
  <c r="AY29" i="98"/>
  <c r="AX29" i="98"/>
  <c r="AW29" i="98"/>
  <c r="AV29" i="98"/>
  <c r="AU29" i="98"/>
  <c r="AT29" i="98"/>
  <c r="AS29" i="98"/>
  <c r="AR29" i="98"/>
  <c r="CE27" i="98"/>
  <c r="CE26" i="98"/>
  <c r="AO25" i="98"/>
  <c r="AN25" i="98"/>
  <c r="AM25" i="98"/>
  <c r="AL25" i="98"/>
  <c r="BZ25" i="98" s="1"/>
  <c r="AK25" i="98"/>
  <c r="AJ25" i="98"/>
  <c r="AI25" i="98"/>
  <c r="AH25" i="98"/>
  <c r="BV25" i="98" s="1"/>
  <c r="AG25" i="98"/>
  <c r="AF25" i="98"/>
  <c r="AD25" i="98"/>
  <c r="BR25" i="98"/>
  <c r="AC25" i="98"/>
  <c r="AB25" i="98"/>
  <c r="AA25" i="98"/>
  <c r="Z25" i="98"/>
  <c r="BN25" i="98"/>
  <c r="Y25" i="98"/>
  <c r="X25" i="98"/>
  <c r="W25" i="98"/>
  <c r="V25" i="98"/>
  <c r="U25" i="98"/>
  <c r="T25" i="98"/>
  <c r="S25" i="98"/>
  <c r="R25" i="98"/>
  <c r="Q25" i="98"/>
  <c r="P25" i="98"/>
  <c r="O25" i="98"/>
  <c r="N25" i="98"/>
  <c r="M25" i="98"/>
  <c r="L25" i="98"/>
  <c r="K25" i="98"/>
  <c r="J25" i="98"/>
  <c r="I25" i="98"/>
  <c r="H25" i="98"/>
  <c r="G25" i="98"/>
  <c r="F25" i="98"/>
  <c r="E25" i="98"/>
  <c r="D25" i="98"/>
  <c r="CE24" i="98"/>
  <c r="CE23" i="98"/>
  <c r="CE22" i="98"/>
  <c r="CC22" i="98"/>
  <c r="CB22" i="98"/>
  <c r="CA22" i="98"/>
  <c r="BZ22" i="98"/>
  <c r="BY22" i="98"/>
  <c r="BX22" i="98"/>
  <c r="BW22" i="98"/>
  <c r="BV22" i="98"/>
  <c r="BU22" i="98"/>
  <c r="BT22" i="98"/>
  <c r="BS22" i="98"/>
  <c r="BR22" i="98"/>
  <c r="BQ22" i="98"/>
  <c r="BP22" i="98"/>
  <c r="BO22" i="98"/>
  <c r="BN22" i="98"/>
  <c r="BM22" i="98"/>
  <c r="BL22" i="98"/>
  <c r="BK22" i="98"/>
  <c r="BJ22" i="98"/>
  <c r="BI22" i="98"/>
  <c r="BH22" i="98"/>
  <c r="BG22" i="98"/>
  <c r="BF22" i="98"/>
  <c r="BE22" i="98"/>
  <c r="BD22" i="98"/>
  <c r="BC22" i="98"/>
  <c r="BB22" i="98"/>
  <c r="BA22" i="98"/>
  <c r="AZ22" i="98"/>
  <c r="AY22" i="98"/>
  <c r="AX22" i="98"/>
  <c r="AW22" i="98"/>
  <c r="AV22" i="98"/>
  <c r="AU22" i="98"/>
  <c r="AT22" i="98"/>
  <c r="AS22" i="98"/>
  <c r="AR22" i="98"/>
  <c r="CE21" i="98"/>
  <c r="CE20" i="98"/>
  <c r="CE19" i="98"/>
  <c r="CE18" i="98"/>
  <c r="CE17" i="98"/>
  <c r="CE16" i="98"/>
  <c r="CC16" i="98"/>
  <c r="CB16" i="98"/>
  <c r="CA16" i="98"/>
  <c r="BZ16" i="98"/>
  <c r="BY16" i="98"/>
  <c r="BX16" i="98"/>
  <c r="BW16" i="98"/>
  <c r="BV16" i="98"/>
  <c r="BU16" i="98"/>
  <c r="BT16" i="98"/>
  <c r="BS16" i="98"/>
  <c r="BR16" i="98"/>
  <c r="BQ16" i="98"/>
  <c r="BP16" i="98"/>
  <c r="BO16" i="98"/>
  <c r="BN16" i="98"/>
  <c r="BM16" i="98"/>
  <c r="BL16" i="98"/>
  <c r="BK16" i="98"/>
  <c r="BJ16" i="98"/>
  <c r="BI16" i="98"/>
  <c r="BH16" i="98"/>
  <c r="BG16" i="98"/>
  <c r="BF16" i="98"/>
  <c r="BE16" i="98"/>
  <c r="BD16" i="98"/>
  <c r="BC16" i="98"/>
  <c r="BB16" i="98"/>
  <c r="BA16" i="98"/>
  <c r="AZ16" i="98"/>
  <c r="AY16" i="98"/>
  <c r="AX16" i="98"/>
  <c r="AW16" i="98"/>
  <c r="AV16" i="98"/>
  <c r="AU16" i="98"/>
  <c r="AT16" i="98"/>
  <c r="AS16" i="98"/>
  <c r="AR16" i="98"/>
  <c r="CE15" i="98"/>
  <c r="CE14" i="98"/>
  <c r="CE13" i="98"/>
  <c r="CC13" i="98"/>
  <c r="CB13" i="98"/>
  <c r="CA13" i="98"/>
  <c r="BZ13" i="98"/>
  <c r="BY13" i="98"/>
  <c r="BX13" i="98"/>
  <c r="BW13" i="98"/>
  <c r="BV13" i="98"/>
  <c r="BU13" i="98"/>
  <c r="BT13" i="98"/>
  <c r="BS13" i="98"/>
  <c r="BR13" i="98"/>
  <c r="BQ13" i="98"/>
  <c r="BP13" i="98"/>
  <c r="BO13" i="98"/>
  <c r="BN13" i="98"/>
  <c r="BM13" i="98"/>
  <c r="BL13" i="98"/>
  <c r="BK13" i="98"/>
  <c r="BJ13" i="98"/>
  <c r="BI13" i="98"/>
  <c r="BH13" i="98"/>
  <c r="BG13" i="98"/>
  <c r="BF13" i="98"/>
  <c r="BE13" i="98"/>
  <c r="BD13" i="98"/>
  <c r="BC13" i="98"/>
  <c r="BB13" i="98"/>
  <c r="BA13" i="98"/>
  <c r="AZ13" i="98"/>
  <c r="AY13" i="98"/>
  <c r="AX13" i="98"/>
  <c r="AW13" i="98"/>
  <c r="AV13" i="98"/>
  <c r="AU13" i="98"/>
  <c r="AT13" i="98"/>
  <c r="AS13" i="98"/>
  <c r="AR13" i="98"/>
  <c r="CE12" i="98"/>
  <c r="CE11" i="98"/>
  <c r="CE10" i="98"/>
  <c r="CC10" i="98"/>
  <c r="CB10" i="98"/>
  <c r="CA10" i="98"/>
  <c r="BZ10" i="98"/>
  <c r="BY10" i="98"/>
  <c r="BX10" i="98"/>
  <c r="BW10" i="98"/>
  <c r="BV10" i="98"/>
  <c r="BU10" i="98"/>
  <c r="BT10" i="98"/>
  <c r="BR10" i="98"/>
  <c r="BQ10" i="98"/>
  <c r="BP10" i="98"/>
  <c r="BO10" i="98"/>
  <c r="BN10" i="98"/>
  <c r="BM10" i="98"/>
  <c r="BL10" i="98"/>
  <c r="BK10" i="98"/>
  <c r="BJ10" i="98"/>
  <c r="BI10" i="98"/>
  <c r="BH10" i="98"/>
  <c r="BG10" i="98"/>
  <c r="BF10" i="98"/>
  <c r="BE10" i="98"/>
  <c r="BD10" i="98"/>
  <c r="BC10" i="98"/>
  <c r="BB10" i="98"/>
  <c r="BA10" i="98"/>
  <c r="AZ10" i="98"/>
  <c r="AY10" i="98"/>
  <c r="AX10" i="98"/>
  <c r="AW10" i="98"/>
  <c r="AV10" i="98"/>
  <c r="AU10" i="98"/>
  <c r="AT10" i="98"/>
  <c r="AS10" i="98"/>
  <c r="AR10" i="98"/>
  <c r="CC8" i="98"/>
  <c r="CB8" i="98"/>
  <c r="CA8" i="98"/>
  <c r="BZ8" i="98"/>
  <c r="BY8" i="98"/>
  <c r="BX8" i="98"/>
  <c r="BW8" i="98"/>
  <c r="BV8" i="98"/>
  <c r="BU8" i="98"/>
  <c r="BT8" i="98"/>
  <c r="BS8" i="98"/>
  <c r="BR8" i="98"/>
  <c r="BQ8" i="98"/>
  <c r="BP8" i="98"/>
  <c r="BO8" i="98"/>
  <c r="BN8" i="98"/>
  <c r="BM8" i="98"/>
  <c r="BL8" i="98"/>
  <c r="BK8" i="98"/>
  <c r="BJ8" i="98"/>
  <c r="BI8" i="98"/>
  <c r="BH8" i="98"/>
  <c r="BG8" i="98"/>
  <c r="BF8" i="98"/>
  <c r="BE8" i="98"/>
  <c r="BD8" i="98"/>
  <c r="BC8" i="98"/>
  <c r="BB8" i="98"/>
  <c r="BA8" i="98"/>
  <c r="AZ8" i="98"/>
  <c r="AY8" i="98"/>
  <c r="AX8" i="98"/>
  <c r="AW8" i="98"/>
  <c r="AV8" i="98"/>
  <c r="AU8" i="98"/>
  <c r="AT8" i="98"/>
  <c r="AS8" i="98"/>
  <c r="AR8" i="98"/>
  <c r="AR7" i="98"/>
  <c r="K14" i="95"/>
  <c r="Z44" i="91"/>
  <c r="D68" i="91"/>
  <c r="D72" i="91" s="1"/>
  <c r="E68" i="91"/>
  <c r="E72" i="91" s="1"/>
  <c r="F68" i="91"/>
  <c r="G68" i="91"/>
  <c r="H68" i="91"/>
  <c r="I68" i="91"/>
  <c r="J68" i="91"/>
  <c r="K68" i="91"/>
  <c r="L68" i="91"/>
  <c r="M68" i="91"/>
  <c r="N68" i="91"/>
  <c r="O68" i="91"/>
  <c r="P68" i="91"/>
  <c r="Z29" i="90"/>
  <c r="Z30" i="90"/>
  <c r="Z31" i="90"/>
  <c r="Z32" i="90"/>
  <c r="Z33" i="90"/>
  <c r="Z34" i="90"/>
  <c r="M76" i="30"/>
  <c r="M77" i="30"/>
  <c r="M78" i="30"/>
  <c r="M79" i="30"/>
  <c r="M80" i="30"/>
  <c r="M81" i="30"/>
  <c r="M82" i="30"/>
  <c r="M83" i="30"/>
  <c r="M84" i="30"/>
  <c r="M85" i="30"/>
  <c r="M86" i="30"/>
  <c r="M87" i="30"/>
  <c r="M88" i="30"/>
  <c r="M89" i="30"/>
  <c r="M90" i="30"/>
  <c r="V137" i="91"/>
  <c r="V136" i="91"/>
  <c r="V25" i="91"/>
  <c r="V44" i="91"/>
  <c r="V68" i="91"/>
  <c r="V91" i="91"/>
  <c r="V130" i="91"/>
  <c r="V111" i="91"/>
  <c r="Y126" i="91"/>
  <c r="Q126" i="91"/>
  <c r="Y107" i="91"/>
  <c r="Q107" i="91"/>
  <c r="Y87" i="91"/>
  <c r="Q87" i="91"/>
  <c r="Y64" i="91"/>
  <c r="Q64" i="91"/>
  <c r="Y40" i="91"/>
  <c r="Q40" i="91"/>
  <c r="Z47" i="90"/>
  <c r="AA47" i="91" s="1"/>
  <c r="Q121" i="30"/>
  <c r="R121" i="30"/>
  <c r="S121" i="30"/>
  <c r="T121" i="30"/>
  <c r="U121" i="30"/>
  <c r="V121" i="30"/>
  <c r="W121" i="30"/>
  <c r="X121" i="30"/>
  <c r="P121" i="30"/>
  <c r="Q102" i="30"/>
  <c r="R102" i="30"/>
  <c r="S102" i="30"/>
  <c r="T102" i="30"/>
  <c r="U102" i="30"/>
  <c r="V102" i="30"/>
  <c r="W102" i="30"/>
  <c r="X102" i="30"/>
  <c r="P102" i="30"/>
  <c r="Q82" i="30"/>
  <c r="R82" i="30"/>
  <c r="S82" i="30"/>
  <c r="T82" i="30"/>
  <c r="U82" i="30"/>
  <c r="V82" i="30"/>
  <c r="W82" i="30"/>
  <c r="X82" i="30"/>
  <c r="P82" i="30"/>
  <c r="Q59" i="30"/>
  <c r="R59" i="30"/>
  <c r="S59" i="30"/>
  <c r="T59" i="30"/>
  <c r="U59" i="30"/>
  <c r="V59" i="30"/>
  <c r="W59" i="30"/>
  <c r="X59" i="30"/>
  <c r="P59" i="30"/>
  <c r="Q35" i="30"/>
  <c r="R35" i="30"/>
  <c r="S35" i="30"/>
  <c r="T35" i="30"/>
  <c r="U35" i="30"/>
  <c r="V35" i="30"/>
  <c r="W35" i="30"/>
  <c r="X35" i="30"/>
  <c r="P35" i="30"/>
  <c r="R25" i="91"/>
  <c r="R44" i="91"/>
  <c r="R68" i="91"/>
  <c r="R91" i="91"/>
  <c r="AR92" i="91" s="1"/>
  <c r="S25" i="91"/>
  <c r="S44" i="91"/>
  <c r="S68" i="91"/>
  <c r="S91" i="91"/>
  <c r="T25" i="91"/>
  <c r="T44" i="91"/>
  <c r="T68" i="91"/>
  <c r="T91" i="91"/>
  <c r="AT92" i="91" s="1"/>
  <c r="U25" i="91"/>
  <c r="U44" i="91"/>
  <c r="U68" i="91"/>
  <c r="U91" i="91"/>
  <c r="W25" i="91"/>
  <c r="W44" i="91"/>
  <c r="W68" i="91"/>
  <c r="W91" i="91"/>
  <c r="X25" i="91"/>
  <c r="X44" i="91"/>
  <c r="X68" i="91"/>
  <c r="X91" i="91"/>
  <c r="D25" i="91"/>
  <c r="D44" i="91"/>
  <c r="Q44" i="91" s="1"/>
  <c r="D91" i="91"/>
  <c r="D130" i="91"/>
  <c r="D133" i="91" s="1"/>
  <c r="AD133" i="91" s="1"/>
  <c r="D111" i="91"/>
  <c r="E25" i="91"/>
  <c r="E44" i="91"/>
  <c r="E91" i="91"/>
  <c r="F25" i="91"/>
  <c r="Q25" i="91" s="1"/>
  <c r="F44" i="91"/>
  <c r="F91" i="91"/>
  <c r="AF93" i="91" s="1"/>
  <c r="G25" i="91"/>
  <c r="G44" i="91"/>
  <c r="G91" i="91"/>
  <c r="H25" i="91"/>
  <c r="H44" i="91"/>
  <c r="H91" i="91"/>
  <c r="I25" i="91"/>
  <c r="I44" i="91"/>
  <c r="I91" i="91"/>
  <c r="J25" i="91"/>
  <c r="J44" i="91"/>
  <c r="J91" i="91"/>
  <c r="AJ92" i="91" s="1"/>
  <c r="K25" i="91"/>
  <c r="K44" i="91"/>
  <c r="K91" i="91"/>
  <c r="L25" i="91"/>
  <c r="L44" i="91"/>
  <c r="L91" i="91"/>
  <c r="M25" i="91"/>
  <c r="M44" i="91"/>
  <c r="M91" i="91"/>
  <c r="N25" i="91"/>
  <c r="N44" i="91"/>
  <c r="N91" i="91"/>
  <c r="AN93" i="91" s="1"/>
  <c r="O25" i="91"/>
  <c r="O44" i="91"/>
  <c r="O91" i="91"/>
  <c r="P25" i="91"/>
  <c r="P44" i="91"/>
  <c r="P91" i="91"/>
  <c r="AP92" i="91" s="1"/>
  <c r="Z25" i="91"/>
  <c r="AZ47" i="91"/>
  <c r="Z68" i="91"/>
  <c r="Z91" i="91"/>
  <c r="R137" i="91"/>
  <c r="S137" i="91"/>
  <c r="Y137" i="91" s="1"/>
  <c r="T137" i="91"/>
  <c r="U137" i="91"/>
  <c r="W137" i="91"/>
  <c r="X137" i="91"/>
  <c r="D137" i="91"/>
  <c r="E137" i="91"/>
  <c r="Q137" i="91" s="1"/>
  <c r="F137" i="91"/>
  <c r="G137" i="91"/>
  <c r="H137" i="91"/>
  <c r="I137" i="91"/>
  <c r="J137" i="91"/>
  <c r="K137" i="91"/>
  <c r="L137" i="91"/>
  <c r="M137" i="91"/>
  <c r="N137" i="91"/>
  <c r="O137" i="91"/>
  <c r="P137" i="91"/>
  <c r="Z137" i="91"/>
  <c r="R136" i="91"/>
  <c r="Y136" i="91" s="1"/>
  <c r="S136" i="91"/>
  <c r="T136" i="91"/>
  <c r="U136" i="91"/>
  <c r="W136" i="91"/>
  <c r="X136" i="91"/>
  <c r="D136" i="91"/>
  <c r="Q136" i="91" s="1"/>
  <c r="E136" i="91"/>
  <c r="F136" i="91"/>
  <c r="G136" i="91"/>
  <c r="H136" i="91"/>
  <c r="I136" i="91"/>
  <c r="J136" i="91"/>
  <c r="K136" i="91"/>
  <c r="L136" i="91"/>
  <c r="M136" i="91"/>
  <c r="N136" i="91"/>
  <c r="O136" i="91"/>
  <c r="P136" i="91"/>
  <c r="Z136" i="91"/>
  <c r="Y93" i="91"/>
  <c r="Q93" i="91"/>
  <c r="AQ93" i="91" s="1"/>
  <c r="Y92" i="91"/>
  <c r="Q92" i="91"/>
  <c r="Q91" i="91"/>
  <c r="Y90" i="91"/>
  <c r="Q90" i="91"/>
  <c r="Y89" i="91"/>
  <c r="Q89" i="91"/>
  <c r="Y88" i="91"/>
  <c r="Q88" i="91"/>
  <c r="Y86" i="91"/>
  <c r="Q86" i="91"/>
  <c r="Y85" i="91"/>
  <c r="Q85" i="91"/>
  <c r="Y80" i="91"/>
  <c r="Q80" i="91"/>
  <c r="Y79" i="91"/>
  <c r="Q79" i="91"/>
  <c r="Y78" i="91"/>
  <c r="Q78" i="91"/>
  <c r="Q77" i="91"/>
  <c r="Y77" i="91"/>
  <c r="Q76" i="91"/>
  <c r="Y76" i="91"/>
  <c r="Q74" i="91"/>
  <c r="Y74" i="91"/>
  <c r="Q73" i="91"/>
  <c r="Y73" i="91"/>
  <c r="Y72" i="91"/>
  <c r="Q66" i="91"/>
  <c r="Y66" i="91"/>
  <c r="Q65" i="91"/>
  <c r="Y65" i="91"/>
  <c r="Q63" i="91"/>
  <c r="Y63" i="91"/>
  <c r="Q62" i="91"/>
  <c r="Y62" i="91"/>
  <c r="Q61" i="91"/>
  <c r="Y61" i="91"/>
  <c r="Q60" i="91"/>
  <c r="Y60" i="91"/>
  <c r="Q59" i="91"/>
  <c r="Y59" i="91"/>
  <c r="Q58" i="91"/>
  <c r="Y58" i="91"/>
  <c r="Q49" i="91"/>
  <c r="Y49" i="91"/>
  <c r="Q46" i="91"/>
  <c r="Y46" i="91"/>
  <c r="Q45" i="91"/>
  <c r="Y45" i="91"/>
  <c r="Y44" i="91"/>
  <c r="AY46" i="91" s="1"/>
  <c r="Q43" i="91"/>
  <c r="Y43" i="91"/>
  <c r="Q42" i="91"/>
  <c r="Y42" i="91"/>
  <c r="Q41" i="91"/>
  <c r="Y41" i="91"/>
  <c r="Q31" i="91"/>
  <c r="Y31" i="91"/>
  <c r="Q30" i="91"/>
  <c r="Y30" i="91"/>
  <c r="Q29" i="91"/>
  <c r="Y29" i="91"/>
  <c r="Q27" i="91"/>
  <c r="Y27" i="91"/>
  <c r="Q26" i="91"/>
  <c r="Y26" i="91"/>
  <c r="AY26" i="91" s="1"/>
  <c r="L25" i="30"/>
  <c r="X25" i="30"/>
  <c r="Y25" i="91"/>
  <c r="Q24" i="91"/>
  <c r="Y24" i="91"/>
  <c r="Q23" i="91"/>
  <c r="Y23" i="91"/>
  <c r="Q18" i="91"/>
  <c r="Y18" i="91"/>
  <c r="Q17" i="91"/>
  <c r="Y17" i="91"/>
  <c r="Q16" i="91"/>
  <c r="Y16" i="91"/>
  <c r="Q15" i="91"/>
  <c r="Y15" i="91"/>
  <c r="Q14" i="91"/>
  <c r="Y14" i="91"/>
  <c r="Q13" i="91"/>
  <c r="Y13" i="91"/>
  <c r="Q12" i="91"/>
  <c r="Y12" i="91"/>
  <c r="Q11" i="91"/>
  <c r="Y11" i="91"/>
  <c r="M10" i="30"/>
  <c r="Q10" i="91"/>
  <c r="Y10" i="91"/>
  <c r="BA47" i="90"/>
  <c r="E130" i="91"/>
  <c r="F130" i="91"/>
  <c r="G130" i="91"/>
  <c r="H130" i="91"/>
  <c r="AH132" i="91" s="1"/>
  <c r="I130" i="91"/>
  <c r="AI132" i="91" s="1"/>
  <c r="J130" i="91"/>
  <c r="K130" i="91"/>
  <c r="L130" i="91"/>
  <c r="M130" i="91"/>
  <c r="N130" i="91"/>
  <c r="O130" i="91"/>
  <c r="P130" i="91"/>
  <c r="AP132" i="91" s="1"/>
  <c r="R130" i="91"/>
  <c r="S130" i="91"/>
  <c r="T130" i="91"/>
  <c r="U130" i="91"/>
  <c r="AU132" i="91" s="1"/>
  <c r="W130" i="91"/>
  <c r="AW131" i="91" s="1"/>
  <c r="X130" i="91"/>
  <c r="AX132" i="91" s="1"/>
  <c r="Z130" i="91"/>
  <c r="AZ131" i="91" s="1"/>
  <c r="Y132" i="91"/>
  <c r="Q132" i="91"/>
  <c r="AZ132" i="91"/>
  <c r="AV132" i="91"/>
  <c r="AT132" i="91"/>
  <c r="AS132" i="91"/>
  <c r="AR132" i="91"/>
  <c r="AO132" i="91"/>
  <c r="AN132" i="91"/>
  <c r="AM132" i="91"/>
  <c r="AL132" i="91"/>
  <c r="AK132" i="91"/>
  <c r="AJ132" i="91"/>
  <c r="AG132" i="91"/>
  <c r="AF132" i="91"/>
  <c r="AE132" i="91"/>
  <c r="AD132" i="91"/>
  <c r="Q131" i="91"/>
  <c r="Y131" i="91"/>
  <c r="AV131" i="91"/>
  <c r="AU131" i="91"/>
  <c r="AT131" i="91"/>
  <c r="AS131" i="91"/>
  <c r="AR131" i="91"/>
  <c r="AO131" i="91"/>
  <c r="AN131" i="91"/>
  <c r="AM131" i="91"/>
  <c r="AL131" i="91"/>
  <c r="AK131" i="91"/>
  <c r="AJ131" i="91"/>
  <c r="AG131" i="91"/>
  <c r="AF131" i="91"/>
  <c r="AE131" i="91"/>
  <c r="AD131" i="91"/>
  <c r="R111" i="91"/>
  <c r="Y111" i="91" s="1"/>
  <c r="S111" i="91"/>
  <c r="T111" i="91"/>
  <c r="U111" i="91"/>
  <c r="AU113" i="91" s="1"/>
  <c r="W111" i="91"/>
  <c r="X111" i="91"/>
  <c r="AX113" i="91" s="1"/>
  <c r="E111" i="91"/>
  <c r="Q111" i="91" s="1"/>
  <c r="F111" i="91"/>
  <c r="AF113" i="91" s="1"/>
  <c r="G111" i="91"/>
  <c r="H111" i="91"/>
  <c r="I111" i="91"/>
  <c r="J111" i="91"/>
  <c r="K111" i="91"/>
  <c r="L111" i="91"/>
  <c r="M111" i="91"/>
  <c r="AM113" i="91" s="1"/>
  <c r="N111" i="91"/>
  <c r="AN113" i="91" s="1"/>
  <c r="O111" i="91"/>
  <c r="AO113" i="91" s="1"/>
  <c r="P111" i="91"/>
  <c r="AP113" i="91" s="1"/>
  <c r="Z111" i="91"/>
  <c r="Y113" i="91"/>
  <c r="AY113" i="91" s="1"/>
  <c r="Q113" i="91"/>
  <c r="AZ113" i="91"/>
  <c r="AW113" i="91"/>
  <c r="AV113" i="91"/>
  <c r="AT113" i="91"/>
  <c r="AS113" i="91"/>
  <c r="AR113" i="91"/>
  <c r="AL113" i="91"/>
  <c r="AK113" i="91"/>
  <c r="AJ113" i="91"/>
  <c r="AI113" i="91"/>
  <c r="AH113" i="91"/>
  <c r="AG113" i="91"/>
  <c r="AD113" i="91"/>
  <c r="Y112" i="91"/>
  <c r="AY112" i="91" s="1"/>
  <c r="Q112" i="91"/>
  <c r="AZ112" i="91"/>
  <c r="AW112" i="91"/>
  <c r="AV112" i="91"/>
  <c r="AT112" i="91"/>
  <c r="AS112" i="91"/>
  <c r="AR112" i="91"/>
  <c r="AL112" i="91"/>
  <c r="AK112" i="91"/>
  <c r="AJ112" i="91"/>
  <c r="AI112" i="91"/>
  <c r="AH112" i="91"/>
  <c r="AG112" i="91"/>
  <c r="AD112" i="91"/>
  <c r="AZ93" i="91"/>
  <c r="AX93" i="91"/>
  <c r="AW93" i="91"/>
  <c r="AV93" i="91"/>
  <c r="AU93" i="91"/>
  <c r="AT93" i="91"/>
  <c r="AS93" i="91"/>
  <c r="AR93" i="91"/>
  <c r="AP93" i="91"/>
  <c r="AO93" i="91"/>
  <c r="AM93" i="91"/>
  <c r="AL93" i="91"/>
  <c r="AK93" i="91"/>
  <c r="AJ93" i="91"/>
  <c r="AI93" i="91"/>
  <c r="AH93" i="91"/>
  <c r="AG93" i="91"/>
  <c r="AE93" i="91"/>
  <c r="AD93" i="91"/>
  <c r="AZ92" i="91"/>
  <c r="AX92" i="91"/>
  <c r="AW92" i="91"/>
  <c r="AV92" i="91"/>
  <c r="AU92" i="91"/>
  <c r="AS92" i="91"/>
  <c r="AQ92" i="91"/>
  <c r="AO92" i="91"/>
  <c r="AN92" i="91"/>
  <c r="AM92" i="91"/>
  <c r="AL92" i="91"/>
  <c r="AK92" i="91"/>
  <c r="AI92" i="91"/>
  <c r="AH92" i="91"/>
  <c r="AG92" i="91"/>
  <c r="AF92" i="91"/>
  <c r="AE92" i="91"/>
  <c r="AD92" i="91"/>
  <c r="Y68" i="91"/>
  <c r="AY68" i="91" s="1"/>
  <c r="Q68" i="91"/>
  <c r="AQ70" i="91" s="1"/>
  <c r="Q70" i="91"/>
  <c r="Y70" i="91"/>
  <c r="AY70" i="91" s="1"/>
  <c r="AZ70" i="91"/>
  <c r="AX70" i="91"/>
  <c r="AW70" i="91"/>
  <c r="AV70" i="91"/>
  <c r="AU70" i="91"/>
  <c r="AT70" i="91"/>
  <c r="AS70" i="91"/>
  <c r="AR70" i="91"/>
  <c r="AP70" i="91"/>
  <c r="AO70" i="91"/>
  <c r="AN70" i="91"/>
  <c r="AM70" i="91"/>
  <c r="AL70" i="91"/>
  <c r="AK70" i="91"/>
  <c r="AJ70" i="91"/>
  <c r="AI70" i="91"/>
  <c r="AH70" i="91"/>
  <c r="AG70" i="91"/>
  <c r="AF70" i="91"/>
  <c r="AE70" i="91"/>
  <c r="AD70" i="91"/>
  <c r="Q69" i="91"/>
  <c r="AQ69" i="91" s="1"/>
  <c r="Y69" i="91"/>
  <c r="AY69" i="91" s="1"/>
  <c r="AZ69" i="91"/>
  <c r="AX69" i="91"/>
  <c r="AW69" i="91"/>
  <c r="AV69" i="91"/>
  <c r="AU69" i="91"/>
  <c r="AT69" i="91"/>
  <c r="AS69" i="91"/>
  <c r="AR69" i="91"/>
  <c r="AP69" i="91"/>
  <c r="AO69" i="91"/>
  <c r="AN69" i="91"/>
  <c r="AM69" i="91"/>
  <c r="AL69" i="91"/>
  <c r="AK69" i="91"/>
  <c r="AJ69" i="91"/>
  <c r="AI69" i="91"/>
  <c r="AH69" i="91"/>
  <c r="AG69" i="91"/>
  <c r="AF69" i="91"/>
  <c r="AE69" i="91"/>
  <c r="AD69" i="91"/>
  <c r="AZ46" i="91"/>
  <c r="AX46" i="91"/>
  <c r="AW46" i="91"/>
  <c r="AV46" i="91"/>
  <c r="AU46" i="91"/>
  <c r="AT46" i="91"/>
  <c r="AS46" i="91"/>
  <c r="AR46" i="91"/>
  <c r="AP46" i="91"/>
  <c r="AO46" i="91"/>
  <c r="AN46" i="91"/>
  <c r="AM46" i="91"/>
  <c r="AL46" i="91"/>
  <c r="AK46" i="91"/>
  <c r="AJ46" i="91"/>
  <c r="AI46" i="91"/>
  <c r="AH46" i="91"/>
  <c r="AG46" i="91"/>
  <c r="AF46" i="91"/>
  <c r="AE46" i="91"/>
  <c r="AD46" i="91"/>
  <c r="AZ45" i="91"/>
  <c r="AY45" i="91"/>
  <c r="AX45" i="91"/>
  <c r="AW45" i="91"/>
  <c r="AV45" i="91"/>
  <c r="AU45" i="91"/>
  <c r="AT45" i="91"/>
  <c r="AS45" i="91"/>
  <c r="AR45" i="91"/>
  <c r="AP45" i="91"/>
  <c r="AO45" i="91"/>
  <c r="AN45" i="91"/>
  <c r="AM45" i="91"/>
  <c r="AL45" i="91"/>
  <c r="AK45" i="91"/>
  <c r="AJ45" i="91"/>
  <c r="AI45" i="91"/>
  <c r="AH45" i="91"/>
  <c r="AG45" i="91"/>
  <c r="AF45" i="91"/>
  <c r="AE45" i="91"/>
  <c r="AD45" i="91"/>
  <c r="AE26" i="91"/>
  <c r="AF26" i="91"/>
  <c r="AG26" i="91"/>
  <c r="AH26" i="91"/>
  <c r="AI26" i="91"/>
  <c r="AJ26" i="91"/>
  <c r="AK26" i="91"/>
  <c r="AL26" i="91"/>
  <c r="AM26" i="91"/>
  <c r="AN26" i="91"/>
  <c r="AO26" i="91"/>
  <c r="AP26" i="91"/>
  <c r="AR26" i="91"/>
  <c r="AS26" i="91"/>
  <c r="AT26" i="91"/>
  <c r="AU26" i="91"/>
  <c r="AV26" i="91"/>
  <c r="AW26" i="91"/>
  <c r="AX26" i="91"/>
  <c r="AZ26" i="91"/>
  <c r="AE27" i="91"/>
  <c r="AF27" i="91"/>
  <c r="AG27" i="91"/>
  <c r="AH27" i="91"/>
  <c r="AI27" i="91"/>
  <c r="AJ27" i="91"/>
  <c r="AK27" i="91"/>
  <c r="AL27" i="91"/>
  <c r="AM27" i="91"/>
  <c r="AN27" i="91"/>
  <c r="AO27" i="91"/>
  <c r="AP27" i="91"/>
  <c r="AR27" i="91"/>
  <c r="AS27" i="91"/>
  <c r="AT27" i="91"/>
  <c r="AU27" i="91"/>
  <c r="AV27" i="91"/>
  <c r="AW27" i="91"/>
  <c r="AX27" i="91"/>
  <c r="AY27" i="91"/>
  <c r="AZ27" i="91"/>
  <c r="AD27" i="91"/>
  <c r="AD26" i="91"/>
  <c r="X27" i="30"/>
  <c r="D25" i="30"/>
  <c r="X26" i="30"/>
  <c r="P26" i="30"/>
  <c r="D136" i="30"/>
  <c r="D135" i="30"/>
  <c r="Y129" i="91"/>
  <c r="Q129" i="91"/>
  <c r="Y128" i="91"/>
  <c r="Q128" i="91"/>
  <c r="Y127" i="91"/>
  <c r="AY127" i="91" s="1"/>
  <c r="Q127" i="91"/>
  <c r="Y125" i="91"/>
  <c r="BD125" i="91" s="1"/>
  <c r="Q125" i="91"/>
  <c r="Y124" i="91"/>
  <c r="Q124" i="91"/>
  <c r="Y123" i="91"/>
  <c r="BD123" i="91" s="1"/>
  <c r="Q123" i="91"/>
  <c r="Y122" i="91"/>
  <c r="BD122" i="91" s="1"/>
  <c r="Q122" i="91"/>
  <c r="AQ121" i="91" s="1"/>
  <c r="Y121" i="91"/>
  <c r="Q121" i="91"/>
  <c r="Y120" i="91"/>
  <c r="BD120" i="91"/>
  <c r="Q120" i="91"/>
  <c r="Y119" i="91"/>
  <c r="BD119" i="91" s="1"/>
  <c r="Q119" i="91"/>
  <c r="Y118" i="91"/>
  <c r="AY121" i="91" s="1"/>
  <c r="Q118" i="91"/>
  <c r="Y117" i="91"/>
  <c r="BD117" i="91"/>
  <c r="Q117" i="91"/>
  <c r="Y116" i="91"/>
  <c r="BD116" i="91" s="1"/>
  <c r="Q116" i="91"/>
  <c r="Y115" i="91"/>
  <c r="BD115" i="91" s="1"/>
  <c r="Q115" i="91"/>
  <c r="Y110" i="91"/>
  <c r="Q110" i="91"/>
  <c r="Y109" i="91"/>
  <c r="Q109" i="91"/>
  <c r="Y108" i="91"/>
  <c r="Q108" i="91"/>
  <c r="Y106" i="91"/>
  <c r="Q106" i="91"/>
  <c r="Y105" i="91"/>
  <c r="Q105" i="91"/>
  <c r="Y104" i="91"/>
  <c r="Q104" i="91"/>
  <c r="Y103" i="91"/>
  <c r="Q103" i="91"/>
  <c r="Y102" i="91"/>
  <c r="Q102" i="91"/>
  <c r="Y101" i="91"/>
  <c r="Q101" i="91"/>
  <c r="Y100" i="91"/>
  <c r="Q100" i="91"/>
  <c r="Y99" i="91"/>
  <c r="Q99" i="91"/>
  <c r="AQ102" i="91" s="1"/>
  <c r="Y98" i="91"/>
  <c r="Q98" i="91"/>
  <c r="Y97" i="91"/>
  <c r="Q97" i="91"/>
  <c r="Y96" i="91"/>
  <c r="Q96" i="91"/>
  <c r="Y84" i="91"/>
  <c r="Q84" i="91"/>
  <c r="Y83" i="91"/>
  <c r="BD83" i="91" s="1"/>
  <c r="Q83" i="91"/>
  <c r="Y82" i="91"/>
  <c r="Q82" i="91"/>
  <c r="AQ82" i="91" s="1"/>
  <c r="Y81" i="91"/>
  <c r="Q81" i="91"/>
  <c r="Q67" i="91"/>
  <c r="Y67" i="91"/>
  <c r="Q57" i="91"/>
  <c r="Y57" i="91"/>
  <c r="Q56" i="91"/>
  <c r="Y56" i="91"/>
  <c r="Q55" i="91"/>
  <c r="Y55" i="91"/>
  <c r="BD55" i="91" s="1"/>
  <c r="Q54" i="91"/>
  <c r="Y54" i="91"/>
  <c r="Q53" i="91"/>
  <c r="Y53" i="91"/>
  <c r="Q51" i="91"/>
  <c r="Y51" i="91"/>
  <c r="Q50" i="91"/>
  <c r="Y50" i="91"/>
  <c r="Q39" i="91"/>
  <c r="Y39" i="91"/>
  <c r="BD39" i="91" s="1"/>
  <c r="Q38" i="91"/>
  <c r="Y38" i="91"/>
  <c r="Q37" i="91"/>
  <c r="Y37" i="91"/>
  <c r="BD37" i="91" s="1"/>
  <c r="Q36" i="91"/>
  <c r="Y36" i="91"/>
  <c r="BD36" i="91" s="1"/>
  <c r="Q35" i="91"/>
  <c r="AQ35" i="91" s="1"/>
  <c r="Y35" i="91"/>
  <c r="BD35" i="91" s="1"/>
  <c r="Q34" i="91"/>
  <c r="Y34" i="91"/>
  <c r="Q33" i="91"/>
  <c r="Y33" i="91"/>
  <c r="Q32" i="91"/>
  <c r="Y32" i="91"/>
  <c r="AY32" i="91" s="1"/>
  <c r="M27" i="30"/>
  <c r="M26" i="30"/>
  <c r="AA26" i="30" s="1"/>
  <c r="Q22" i="91"/>
  <c r="Y22" i="91"/>
  <c r="Q21" i="91"/>
  <c r="BC21" i="91" s="1"/>
  <c r="Y21" i="91"/>
  <c r="Q20" i="91"/>
  <c r="BC20" i="91" s="1"/>
  <c r="Y20" i="91"/>
  <c r="Q19" i="91"/>
  <c r="AQ16" i="91" s="1"/>
  <c r="Y19" i="91"/>
  <c r="P10" i="30"/>
  <c r="M12" i="30"/>
  <c r="AA12" i="30"/>
  <c r="P25" i="30"/>
  <c r="P135" i="30"/>
  <c r="AA27" i="30"/>
  <c r="P136" i="30"/>
  <c r="X10" i="30"/>
  <c r="AA10" i="30"/>
  <c r="AD130" i="91"/>
  <c r="BC131" i="91"/>
  <c r="AD136" i="91"/>
  <c r="AQ59" i="91"/>
  <c r="AY59" i="91"/>
  <c r="AY82" i="91"/>
  <c r="AY102" i="91"/>
  <c r="AV68" i="91"/>
  <c r="BD68" i="91"/>
  <c r="AV72" i="91"/>
  <c r="AY72" i="91"/>
  <c r="AV91" i="91"/>
  <c r="AV111" i="91"/>
  <c r="AV130" i="91"/>
  <c r="AV136" i="91"/>
  <c r="AV137" i="91"/>
  <c r="AY76" i="91"/>
  <c r="BD78" i="91"/>
  <c r="AY79" i="91"/>
  <c r="BD79" i="91"/>
  <c r="BD80" i="91"/>
  <c r="BD81" i="91"/>
  <c r="BD82" i="91"/>
  <c r="BD84" i="91"/>
  <c r="BD85" i="91"/>
  <c r="BD86" i="91"/>
  <c r="AY88" i="91"/>
  <c r="BD88" i="91"/>
  <c r="BD89" i="91"/>
  <c r="BD90" i="91"/>
  <c r="BD92" i="91"/>
  <c r="BD93" i="91"/>
  <c r="AY96" i="91"/>
  <c r="BD96" i="91"/>
  <c r="BD97" i="91"/>
  <c r="BD98" i="91"/>
  <c r="AY99" i="91"/>
  <c r="BD99" i="91"/>
  <c r="BD100" i="91"/>
  <c r="BD101" i="91"/>
  <c r="BD102" i="91"/>
  <c r="BD103" i="91"/>
  <c r="BD104" i="91"/>
  <c r="BD105" i="91"/>
  <c r="BD106" i="91"/>
  <c r="AY108" i="91"/>
  <c r="BD108" i="91"/>
  <c r="BD109" i="91"/>
  <c r="BD110" i="91"/>
  <c r="BD112" i="91"/>
  <c r="BD113" i="91"/>
  <c r="AY118" i="91"/>
  <c r="BD121" i="91"/>
  <c r="BD124" i="91"/>
  <c r="BD128" i="91"/>
  <c r="BD129" i="91"/>
  <c r="BD131" i="91"/>
  <c r="BD132" i="91"/>
  <c r="AD10" i="91"/>
  <c r="AE10" i="91"/>
  <c r="AF10" i="91"/>
  <c r="AG10" i="91"/>
  <c r="AH10" i="91"/>
  <c r="AI10" i="91"/>
  <c r="AJ10" i="91"/>
  <c r="AK10" i="91"/>
  <c r="AL10" i="91"/>
  <c r="AM10" i="91"/>
  <c r="AN10" i="91"/>
  <c r="AO10" i="91"/>
  <c r="AP10" i="91"/>
  <c r="AQ10" i="91"/>
  <c r="AR10" i="91"/>
  <c r="AS10" i="91"/>
  <c r="AT10" i="91"/>
  <c r="AU10" i="91"/>
  <c r="AV10" i="91"/>
  <c r="AW10" i="91"/>
  <c r="AX10" i="91"/>
  <c r="AY10" i="91"/>
  <c r="AZ10" i="91"/>
  <c r="BC10" i="91"/>
  <c r="BD10" i="91"/>
  <c r="BC11" i="91"/>
  <c r="BD11" i="91"/>
  <c r="BC12" i="91"/>
  <c r="BD12" i="91"/>
  <c r="AD13" i="91"/>
  <c r="AE13" i="91"/>
  <c r="AF13" i="91"/>
  <c r="AG13" i="91"/>
  <c r="AH13" i="91"/>
  <c r="AI13" i="91"/>
  <c r="AJ13" i="91"/>
  <c r="AK13" i="91"/>
  <c r="AL13" i="91"/>
  <c r="AM13" i="91"/>
  <c r="AN13" i="91"/>
  <c r="AO13" i="91"/>
  <c r="AP13" i="91"/>
  <c r="AQ13" i="91"/>
  <c r="AR13" i="91"/>
  <c r="AS13" i="91"/>
  <c r="AT13" i="91"/>
  <c r="AU13" i="91"/>
  <c r="AV13" i="91"/>
  <c r="AW13" i="91"/>
  <c r="AX13" i="91"/>
  <c r="AY13" i="91"/>
  <c r="AZ13" i="91"/>
  <c r="BC13" i="91"/>
  <c r="BD13" i="91"/>
  <c r="BC14" i="91"/>
  <c r="BD14" i="91"/>
  <c r="BC15" i="91"/>
  <c r="BD15" i="91"/>
  <c r="AD16" i="91"/>
  <c r="AE16" i="91"/>
  <c r="AF16" i="91"/>
  <c r="AG16" i="91"/>
  <c r="AH16" i="91"/>
  <c r="AI16" i="91"/>
  <c r="AJ16" i="91"/>
  <c r="AK16" i="91"/>
  <c r="AL16" i="91"/>
  <c r="AM16" i="91"/>
  <c r="AN16" i="91"/>
  <c r="AO16" i="91"/>
  <c r="AP16" i="91"/>
  <c r="AR16" i="91"/>
  <c r="AS16" i="91"/>
  <c r="AT16" i="91"/>
  <c r="AU16" i="91"/>
  <c r="AV16" i="91"/>
  <c r="AW16" i="91"/>
  <c r="AX16" i="91"/>
  <c r="AY16" i="91"/>
  <c r="AZ16" i="91"/>
  <c r="BC16" i="91"/>
  <c r="BD16" i="91"/>
  <c r="BC17" i="91"/>
  <c r="BD17" i="91"/>
  <c r="BC18" i="91"/>
  <c r="BD18" i="91"/>
  <c r="BD19" i="91"/>
  <c r="BD20" i="91"/>
  <c r="BD21" i="91"/>
  <c r="AD22" i="91"/>
  <c r="AE22" i="91"/>
  <c r="AF22" i="91"/>
  <c r="AG22" i="91"/>
  <c r="AH22" i="91"/>
  <c r="AI22" i="91"/>
  <c r="AJ22" i="91"/>
  <c r="AK22" i="91"/>
  <c r="AL22" i="91"/>
  <c r="AM22" i="91"/>
  <c r="AN22" i="91"/>
  <c r="AO22" i="91"/>
  <c r="AP22" i="91"/>
  <c r="AQ22" i="91"/>
  <c r="AR22" i="91"/>
  <c r="AS22" i="91"/>
  <c r="AT22" i="91"/>
  <c r="AU22" i="91"/>
  <c r="AV22" i="91"/>
  <c r="AW22" i="91"/>
  <c r="AX22" i="91"/>
  <c r="AY22" i="91"/>
  <c r="AZ22" i="91"/>
  <c r="BC22" i="91"/>
  <c r="BD22" i="91"/>
  <c r="BC23" i="91"/>
  <c r="BD23" i="91"/>
  <c r="BC24" i="91"/>
  <c r="BD24" i="91"/>
  <c r="AD25" i="91"/>
  <c r="AE25" i="91"/>
  <c r="AF25" i="91"/>
  <c r="AG25" i="91"/>
  <c r="AH25" i="91"/>
  <c r="AI25" i="91"/>
  <c r="AJ25" i="91"/>
  <c r="AK25" i="91"/>
  <c r="AL25" i="91"/>
  <c r="AM25" i="91"/>
  <c r="AN25" i="91"/>
  <c r="AO25" i="91"/>
  <c r="AP25" i="91"/>
  <c r="AR25" i="91"/>
  <c r="AS25" i="91"/>
  <c r="AT25" i="91"/>
  <c r="AU25" i="91"/>
  <c r="AV25" i="91"/>
  <c r="AW25" i="91"/>
  <c r="AX25" i="91"/>
  <c r="AY25" i="91"/>
  <c r="AZ25" i="91"/>
  <c r="BD25" i="91"/>
  <c r="BC26" i="91"/>
  <c r="BD26" i="91"/>
  <c r="BC27" i="91"/>
  <c r="BD27" i="91"/>
  <c r="AD29" i="91"/>
  <c r="AE29" i="91"/>
  <c r="AF29" i="91"/>
  <c r="AG29" i="91"/>
  <c r="AH29" i="91"/>
  <c r="AI29" i="91"/>
  <c r="AJ29" i="91"/>
  <c r="AK29" i="91"/>
  <c r="AL29" i="91"/>
  <c r="AM29" i="91"/>
  <c r="AN29" i="91"/>
  <c r="AO29" i="91"/>
  <c r="AP29" i="91"/>
  <c r="AQ29" i="91"/>
  <c r="AR29" i="91"/>
  <c r="AS29" i="91"/>
  <c r="AT29" i="91"/>
  <c r="AU29" i="91"/>
  <c r="AV29" i="91"/>
  <c r="AW29" i="91"/>
  <c r="AX29" i="91"/>
  <c r="AY29" i="91"/>
  <c r="AZ29" i="91"/>
  <c r="BC29" i="91"/>
  <c r="BD29" i="91"/>
  <c r="BC30" i="91"/>
  <c r="BD30" i="91"/>
  <c r="BC31" i="91"/>
  <c r="BD31" i="91"/>
  <c r="AD32" i="91"/>
  <c r="AE32" i="91"/>
  <c r="AF32" i="91"/>
  <c r="AG32" i="91"/>
  <c r="AH32" i="91"/>
  <c r="AI32" i="91"/>
  <c r="AJ32" i="91"/>
  <c r="AK32" i="91"/>
  <c r="AL32" i="91"/>
  <c r="AM32" i="91"/>
  <c r="AN32" i="91"/>
  <c r="AO32" i="91"/>
  <c r="AP32" i="91"/>
  <c r="AQ32" i="91"/>
  <c r="AR32" i="91"/>
  <c r="AS32" i="91"/>
  <c r="AT32" i="91"/>
  <c r="AU32" i="91"/>
  <c r="AV32" i="91"/>
  <c r="AW32" i="91"/>
  <c r="AX32" i="91"/>
  <c r="AZ32" i="91"/>
  <c r="BC32" i="91"/>
  <c r="BD32" i="91"/>
  <c r="BC33" i="91"/>
  <c r="BD33" i="91"/>
  <c r="BC34" i="91"/>
  <c r="BD34" i="91"/>
  <c r="AD35" i="91"/>
  <c r="AE35" i="91"/>
  <c r="AF35" i="91"/>
  <c r="AG35" i="91"/>
  <c r="AH35" i="91"/>
  <c r="AI35" i="91"/>
  <c r="AJ35" i="91"/>
  <c r="AK35" i="91"/>
  <c r="AL35" i="91"/>
  <c r="AM35" i="91"/>
  <c r="AN35" i="91"/>
  <c r="AO35" i="91"/>
  <c r="AP35" i="91"/>
  <c r="AR35" i="91"/>
  <c r="AS35" i="91"/>
  <c r="AT35" i="91"/>
  <c r="AU35" i="91"/>
  <c r="AV35" i="91"/>
  <c r="AW35" i="91"/>
  <c r="AX35" i="91"/>
  <c r="AZ35" i="91"/>
  <c r="BC35" i="91"/>
  <c r="BC36" i="91"/>
  <c r="BC37" i="91"/>
  <c r="BC38" i="91"/>
  <c r="BD38" i="91"/>
  <c r="BC39" i="91"/>
  <c r="AD41" i="91"/>
  <c r="AE41" i="91"/>
  <c r="AF41" i="91"/>
  <c r="AG41" i="91"/>
  <c r="AH41" i="91"/>
  <c r="AI41" i="91"/>
  <c r="AJ41" i="91"/>
  <c r="AK41" i="91"/>
  <c r="AL41" i="91"/>
  <c r="AM41" i="91"/>
  <c r="AN41" i="91"/>
  <c r="AO41" i="91"/>
  <c r="AP41" i="91"/>
  <c r="AQ41" i="91"/>
  <c r="AR41" i="91"/>
  <c r="AS41" i="91"/>
  <c r="AT41" i="91"/>
  <c r="AU41" i="91"/>
  <c r="AV41" i="91"/>
  <c r="AW41" i="91"/>
  <c r="AX41" i="91"/>
  <c r="AY41" i="91"/>
  <c r="AZ41" i="91"/>
  <c r="BC41" i="91"/>
  <c r="BD41" i="91"/>
  <c r="BC42" i="91"/>
  <c r="BD42" i="91"/>
  <c r="BC43" i="91"/>
  <c r="BD43" i="91"/>
  <c r="AD44" i="91"/>
  <c r="AE44" i="91"/>
  <c r="AF44" i="91"/>
  <c r="AG44" i="91"/>
  <c r="AH44" i="91"/>
  <c r="AI44" i="91"/>
  <c r="AJ44" i="91"/>
  <c r="AK44" i="91"/>
  <c r="AL44" i="91"/>
  <c r="AM44" i="91"/>
  <c r="AN44" i="91"/>
  <c r="AO44" i="91"/>
  <c r="AP44" i="91"/>
  <c r="AR44" i="91"/>
  <c r="AS44" i="91"/>
  <c r="AT44" i="91"/>
  <c r="AU44" i="91"/>
  <c r="AV44" i="91"/>
  <c r="AW44" i="91"/>
  <c r="AX44" i="91"/>
  <c r="AY44" i="91"/>
  <c r="AZ44" i="91"/>
  <c r="BD44" i="91"/>
  <c r="BC45" i="91"/>
  <c r="BD45" i="91"/>
  <c r="BC46" i="91"/>
  <c r="BD46" i="91"/>
  <c r="AD49" i="91"/>
  <c r="AE49" i="91"/>
  <c r="AF49" i="91"/>
  <c r="AG49" i="91"/>
  <c r="AH49" i="91"/>
  <c r="AI49" i="91"/>
  <c r="AJ49" i="91"/>
  <c r="AK49" i="91"/>
  <c r="AL49" i="91"/>
  <c r="AM49" i="91"/>
  <c r="AN49" i="91"/>
  <c r="AO49" i="91"/>
  <c r="AP49" i="91"/>
  <c r="AR49" i="91"/>
  <c r="AS49" i="91"/>
  <c r="AT49" i="91"/>
  <c r="AU49" i="91"/>
  <c r="AV49" i="91"/>
  <c r="AW49" i="91"/>
  <c r="AX49" i="91"/>
  <c r="AY49" i="91"/>
  <c r="AZ49" i="91"/>
  <c r="BC49" i="91"/>
  <c r="BD49" i="91"/>
  <c r="BC50" i="91"/>
  <c r="BD50" i="91"/>
  <c r="BC51" i="91"/>
  <c r="BD51" i="91"/>
  <c r="AD53" i="91"/>
  <c r="AE53" i="91"/>
  <c r="AF53" i="91"/>
  <c r="AG53" i="91"/>
  <c r="AH53" i="91"/>
  <c r="AI53" i="91"/>
  <c r="AJ53" i="91"/>
  <c r="AK53" i="91"/>
  <c r="AL53" i="91"/>
  <c r="AM53" i="91"/>
  <c r="AN53" i="91"/>
  <c r="AO53" i="91"/>
  <c r="AP53" i="91"/>
  <c r="AQ53" i="91"/>
  <c r="AR53" i="91"/>
  <c r="AS53" i="91"/>
  <c r="AT53" i="91"/>
  <c r="AU53" i="91"/>
  <c r="AV53" i="91"/>
  <c r="AW53" i="91"/>
  <c r="AX53" i="91"/>
  <c r="AY53" i="91"/>
  <c r="AZ53" i="91"/>
  <c r="BC53" i="91"/>
  <c r="BD53" i="91"/>
  <c r="BC54" i="91"/>
  <c r="BD54" i="91"/>
  <c r="BC55" i="91"/>
  <c r="AD56" i="91"/>
  <c r="AE56" i="91"/>
  <c r="AF56" i="91"/>
  <c r="AG56" i="91"/>
  <c r="AH56" i="91"/>
  <c r="AI56" i="91"/>
  <c r="AJ56" i="91"/>
  <c r="AK56" i="91"/>
  <c r="AL56" i="91"/>
  <c r="AM56" i="91"/>
  <c r="AN56" i="91"/>
  <c r="AO56" i="91"/>
  <c r="AP56" i="91"/>
  <c r="AQ56" i="91"/>
  <c r="AR56" i="91"/>
  <c r="AS56" i="91"/>
  <c r="AT56" i="91"/>
  <c r="AU56" i="91"/>
  <c r="AV56" i="91"/>
  <c r="AW56" i="91"/>
  <c r="AX56" i="91"/>
  <c r="AY56" i="91"/>
  <c r="AZ56" i="91"/>
  <c r="BC56" i="91"/>
  <c r="BD56" i="91"/>
  <c r="BC57" i="91"/>
  <c r="BD57" i="91"/>
  <c r="BC58" i="91"/>
  <c r="BD58" i="91"/>
  <c r="AD59" i="91"/>
  <c r="AE59" i="91"/>
  <c r="AF59" i="91"/>
  <c r="AG59" i="91"/>
  <c r="AH59" i="91"/>
  <c r="AI59" i="91"/>
  <c r="AJ59" i="91"/>
  <c r="AK59" i="91"/>
  <c r="AL59" i="91"/>
  <c r="AM59" i="91"/>
  <c r="AN59" i="91"/>
  <c r="AO59" i="91"/>
  <c r="AP59" i="91"/>
  <c r="AR59" i="91"/>
  <c r="AS59" i="91"/>
  <c r="AT59" i="91"/>
  <c r="AU59" i="91"/>
  <c r="AV59" i="91"/>
  <c r="AW59" i="91"/>
  <c r="AX59" i="91"/>
  <c r="AZ59" i="91"/>
  <c r="BC59" i="91"/>
  <c r="BD59" i="91"/>
  <c r="BC60" i="91"/>
  <c r="BD60" i="91"/>
  <c r="BC61" i="91"/>
  <c r="BD61" i="91"/>
  <c r="BC62" i="91"/>
  <c r="BD62" i="91"/>
  <c r="BC63" i="91"/>
  <c r="BD63" i="91"/>
  <c r="AD65" i="91"/>
  <c r="AE65" i="91"/>
  <c r="AF65" i="91"/>
  <c r="AG65" i="91"/>
  <c r="AH65" i="91"/>
  <c r="AI65" i="91"/>
  <c r="AJ65" i="91"/>
  <c r="AK65" i="91"/>
  <c r="AL65" i="91"/>
  <c r="AM65" i="91"/>
  <c r="AN65" i="91"/>
  <c r="AO65" i="91"/>
  <c r="AP65" i="91"/>
  <c r="AQ65" i="91"/>
  <c r="AR65" i="91"/>
  <c r="AS65" i="91"/>
  <c r="AT65" i="91"/>
  <c r="AU65" i="91"/>
  <c r="AV65" i="91"/>
  <c r="AW65" i="91"/>
  <c r="AX65" i="91"/>
  <c r="AY65" i="91"/>
  <c r="AZ65" i="91"/>
  <c r="BC65" i="91"/>
  <c r="BD65" i="91"/>
  <c r="BC66" i="91"/>
  <c r="BD66" i="91"/>
  <c r="BC67" i="91"/>
  <c r="BD67" i="91"/>
  <c r="AD68" i="91"/>
  <c r="AE68" i="91"/>
  <c r="AF68" i="91"/>
  <c r="AG68" i="91"/>
  <c r="AH68" i="91"/>
  <c r="AI68" i="91"/>
  <c r="AJ68" i="91"/>
  <c r="AK68" i="91"/>
  <c r="AL68" i="91"/>
  <c r="AM68" i="91"/>
  <c r="AN68" i="91"/>
  <c r="AO68" i="91"/>
  <c r="AP68" i="91"/>
  <c r="AQ68" i="91"/>
  <c r="AR68" i="91"/>
  <c r="AS68" i="91"/>
  <c r="AT68" i="91"/>
  <c r="AU68" i="91"/>
  <c r="AW68" i="91"/>
  <c r="AX68" i="91"/>
  <c r="AZ68" i="91"/>
  <c r="BC68" i="91"/>
  <c r="BC69" i="91"/>
  <c r="BD69" i="91"/>
  <c r="BC70" i="91"/>
  <c r="BD70" i="91"/>
  <c r="AE72" i="91"/>
  <c r="AF72" i="91"/>
  <c r="AG72" i="91"/>
  <c r="AH72" i="91"/>
  <c r="AI72" i="91"/>
  <c r="AJ72" i="91"/>
  <c r="AK72" i="91"/>
  <c r="AL72" i="91"/>
  <c r="AM72" i="91"/>
  <c r="AN72" i="91"/>
  <c r="AO72" i="91"/>
  <c r="AP72" i="91"/>
  <c r="AR72" i="91"/>
  <c r="AS72" i="91"/>
  <c r="AT72" i="91"/>
  <c r="AU72" i="91"/>
  <c r="AW72" i="91"/>
  <c r="AX72" i="91"/>
  <c r="AZ72" i="91"/>
  <c r="BD72" i="91"/>
  <c r="BC73" i="91"/>
  <c r="BD73" i="91"/>
  <c r="BC74" i="91"/>
  <c r="BD74" i="91"/>
  <c r="AD76" i="91"/>
  <c r="AE76" i="91"/>
  <c r="AF76" i="91"/>
  <c r="AG76" i="91"/>
  <c r="AH76" i="91"/>
  <c r="AI76" i="91"/>
  <c r="AJ76" i="91"/>
  <c r="AK76" i="91"/>
  <c r="AL76" i="91"/>
  <c r="AM76" i="91"/>
  <c r="AN76" i="91"/>
  <c r="AO76" i="91"/>
  <c r="AP76" i="91"/>
  <c r="AQ76" i="91"/>
  <c r="AR76" i="91"/>
  <c r="AS76" i="91"/>
  <c r="AT76" i="91"/>
  <c r="AU76" i="91"/>
  <c r="AV76" i="91"/>
  <c r="AW76" i="91"/>
  <c r="AX76" i="91"/>
  <c r="AZ76" i="91"/>
  <c r="BC76" i="91"/>
  <c r="BD76" i="91"/>
  <c r="BC77" i="91"/>
  <c r="BD77" i="91"/>
  <c r="BC78" i="91"/>
  <c r="AD79" i="91"/>
  <c r="AE79" i="91"/>
  <c r="AF79" i="91"/>
  <c r="AG79" i="91"/>
  <c r="AH79" i="91"/>
  <c r="AI79" i="91"/>
  <c r="AJ79" i="91"/>
  <c r="AK79" i="91"/>
  <c r="AL79" i="91"/>
  <c r="AM79" i="91"/>
  <c r="AN79" i="91"/>
  <c r="AO79" i="91"/>
  <c r="AP79" i="91"/>
  <c r="AQ79" i="91"/>
  <c r="AR79" i="91"/>
  <c r="AS79" i="91"/>
  <c r="AT79" i="91"/>
  <c r="AU79" i="91"/>
  <c r="AV79" i="91"/>
  <c r="AW79" i="91"/>
  <c r="AX79" i="91"/>
  <c r="AZ79" i="91"/>
  <c r="BC79" i="91"/>
  <c r="BC80" i="91"/>
  <c r="BC81" i="91"/>
  <c r="AD82" i="91"/>
  <c r="AE82" i="91"/>
  <c r="AF82" i="91"/>
  <c r="AG82" i="91"/>
  <c r="AH82" i="91"/>
  <c r="AI82" i="91"/>
  <c r="AJ82" i="91"/>
  <c r="AK82" i="91"/>
  <c r="AL82" i="91"/>
  <c r="AM82" i="91"/>
  <c r="AN82" i="91"/>
  <c r="AO82" i="91"/>
  <c r="AP82" i="91"/>
  <c r="AR82" i="91"/>
  <c r="AS82" i="91"/>
  <c r="AT82" i="91"/>
  <c r="AU82" i="91"/>
  <c r="AV82" i="91"/>
  <c r="AW82" i="91"/>
  <c r="AX82" i="91"/>
  <c r="AZ82" i="91"/>
  <c r="BC82" i="91"/>
  <c r="BC83" i="91"/>
  <c r="BC84" i="91"/>
  <c r="BC85" i="91"/>
  <c r="BC86" i="91"/>
  <c r="AD88" i="91"/>
  <c r="AE88" i="91"/>
  <c r="AF88" i="91"/>
  <c r="AG88" i="91"/>
  <c r="AH88" i="91"/>
  <c r="AI88" i="91"/>
  <c r="AJ88" i="91"/>
  <c r="AK88" i="91"/>
  <c r="AL88" i="91"/>
  <c r="AM88" i="91"/>
  <c r="AN88" i="91"/>
  <c r="AO88" i="91"/>
  <c r="AP88" i="91"/>
  <c r="AQ88" i="91"/>
  <c r="AR88" i="91"/>
  <c r="AS88" i="91"/>
  <c r="AT88" i="91"/>
  <c r="AU88" i="91"/>
  <c r="AV88" i="91"/>
  <c r="AW88" i="91"/>
  <c r="AX88" i="91"/>
  <c r="AZ88" i="91"/>
  <c r="BC88" i="91"/>
  <c r="BC89" i="91"/>
  <c r="BC90" i="91"/>
  <c r="AD91" i="91"/>
  <c r="AE91" i="91"/>
  <c r="AF91" i="91"/>
  <c r="AG91" i="91"/>
  <c r="AH91" i="91"/>
  <c r="AI91" i="91"/>
  <c r="AJ91" i="91"/>
  <c r="AK91" i="91"/>
  <c r="AL91" i="91"/>
  <c r="AM91" i="91"/>
  <c r="AN91" i="91"/>
  <c r="AO91" i="91"/>
  <c r="AP91" i="91"/>
  <c r="AQ91" i="91"/>
  <c r="AR91" i="91"/>
  <c r="AS91" i="91"/>
  <c r="AT91" i="91"/>
  <c r="AU91" i="91"/>
  <c r="AW91" i="91"/>
  <c r="AX91" i="91"/>
  <c r="AZ91" i="91"/>
  <c r="BC91" i="91"/>
  <c r="BC92" i="91"/>
  <c r="BC93" i="91"/>
  <c r="AD96" i="91"/>
  <c r="AE96" i="91"/>
  <c r="AF96" i="91"/>
  <c r="AG96" i="91"/>
  <c r="AH96" i="91"/>
  <c r="AI96" i="91"/>
  <c r="AJ96" i="91"/>
  <c r="AK96" i="91"/>
  <c r="AL96" i="91"/>
  <c r="AM96" i="91"/>
  <c r="AN96" i="91"/>
  <c r="AO96" i="91"/>
  <c r="AP96" i="91"/>
  <c r="AQ96" i="91"/>
  <c r="AR96" i="91"/>
  <c r="AS96" i="91"/>
  <c r="AT96" i="91"/>
  <c r="AU96" i="91"/>
  <c r="AV96" i="91"/>
  <c r="AW96" i="91"/>
  <c r="AX96" i="91"/>
  <c r="AZ96" i="91"/>
  <c r="BC96" i="91"/>
  <c r="BC97" i="91"/>
  <c r="BC98" i="91"/>
  <c r="AD99" i="91"/>
  <c r="AE99" i="91"/>
  <c r="AF99" i="91"/>
  <c r="AG99" i="91"/>
  <c r="AH99" i="91"/>
  <c r="AI99" i="91"/>
  <c r="AJ99" i="91"/>
  <c r="AK99" i="91"/>
  <c r="AL99" i="91"/>
  <c r="AM99" i="91"/>
  <c r="AN99" i="91"/>
  <c r="AO99" i="91"/>
  <c r="AP99" i="91"/>
  <c r="AQ99" i="91"/>
  <c r="AR99" i="91"/>
  <c r="AS99" i="91"/>
  <c r="AT99" i="91"/>
  <c r="AU99" i="91"/>
  <c r="AV99" i="91"/>
  <c r="AW99" i="91"/>
  <c r="AX99" i="91"/>
  <c r="AZ99" i="91"/>
  <c r="BC99" i="91"/>
  <c r="BC100" i="91"/>
  <c r="BC101" i="91"/>
  <c r="AD102" i="91"/>
  <c r="AE102" i="91"/>
  <c r="AF102" i="91"/>
  <c r="AG102" i="91"/>
  <c r="AH102" i="91"/>
  <c r="AI102" i="91"/>
  <c r="AJ102" i="91"/>
  <c r="AK102" i="91"/>
  <c r="AL102" i="91"/>
  <c r="AM102" i="91"/>
  <c r="AN102" i="91"/>
  <c r="AO102" i="91"/>
  <c r="AP102" i="91"/>
  <c r="AR102" i="91"/>
  <c r="AS102" i="91"/>
  <c r="AT102" i="91"/>
  <c r="AU102" i="91"/>
  <c r="AV102" i="91"/>
  <c r="AW102" i="91"/>
  <c r="AX102" i="91"/>
  <c r="AZ102" i="91"/>
  <c r="BC102" i="91"/>
  <c r="BC103" i="91"/>
  <c r="BC104" i="91"/>
  <c r="BC105" i="91"/>
  <c r="BC106" i="91"/>
  <c r="AD108" i="91"/>
  <c r="AE108" i="91"/>
  <c r="AF108" i="91"/>
  <c r="AG108" i="91"/>
  <c r="AH108" i="91"/>
  <c r="AI108" i="91"/>
  <c r="AJ108" i="91"/>
  <c r="AK108" i="91"/>
  <c r="AL108" i="91"/>
  <c r="AM108" i="91"/>
  <c r="AN108" i="91"/>
  <c r="AO108" i="91"/>
  <c r="AP108" i="91"/>
  <c r="AQ108" i="91"/>
  <c r="AR108" i="91"/>
  <c r="AS108" i="91"/>
  <c r="AT108" i="91"/>
  <c r="AU108" i="91"/>
  <c r="AV108" i="91"/>
  <c r="AW108" i="91"/>
  <c r="AX108" i="91"/>
  <c r="AZ108" i="91"/>
  <c r="BC108" i="91"/>
  <c r="BC109" i="91"/>
  <c r="BC110" i="91"/>
  <c r="AD111" i="91"/>
  <c r="AE111" i="91"/>
  <c r="AF111" i="91"/>
  <c r="AG111" i="91"/>
  <c r="AH111" i="91"/>
  <c r="AI111" i="91"/>
  <c r="AJ111" i="91"/>
  <c r="AK111" i="91"/>
  <c r="AL111" i="91"/>
  <c r="AM111" i="91"/>
  <c r="AN111" i="91"/>
  <c r="AO111" i="91"/>
  <c r="AP111" i="91"/>
  <c r="AR111" i="91"/>
  <c r="AS111" i="91"/>
  <c r="AT111" i="91"/>
  <c r="AU111" i="91"/>
  <c r="AW111" i="91"/>
  <c r="AX111" i="91"/>
  <c r="AZ111" i="91"/>
  <c r="BC112" i="91"/>
  <c r="BC113" i="91"/>
  <c r="AD115" i="91"/>
  <c r="AE115" i="91"/>
  <c r="AF115" i="91"/>
  <c r="AG115" i="91"/>
  <c r="AH115" i="91"/>
  <c r="AI115" i="91"/>
  <c r="AJ115" i="91"/>
  <c r="AK115" i="91"/>
  <c r="AL115" i="91"/>
  <c r="AM115" i="91"/>
  <c r="AN115" i="91"/>
  <c r="AO115" i="91"/>
  <c r="AP115" i="91"/>
  <c r="AQ115" i="91"/>
  <c r="AR115" i="91"/>
  <c r="AS115" i="91"/>
  <c r="AT115" i="91"/>
  <c r="AU115" i="91"/>
  <c r="AV115" i="91"/>
  <c r="AW115" i="91"/>
  <c r="AX115" i="91"/>
  <c r="AZ115" i="91"/>
  <c r="BC115" i="91"/>
  <c r="BC116" i="91"/>
  <c r="BC117" i="91"/>
  <c r="AD118" i="91"/>
  <c r="AE118" i="91"/>
  <c r="AF118" i="91"/>
  <c r="AG118" i="91"/>
  <c r="AH118" i="91"/>
  <c r="AI118" i="91"/>
  <c r="AJ118" i="91"/>
  <c r="AK118" i="91"/>
  <c r="AL118" i="91"/>
  <c r="AM118" i="91"/>
  <c r="AN118" i="91"/>
  <c r="AO118" i="91"/>
  <c r="AP118" i="91"/>
  <c r="AQ118" i="91"/>
  <c r="AR118" i="91"/>
  <c r="AS118" i="91"/>
  <c r="AT118" i="91"/>
  <c r="AU118" i="91"/>
  <c r="AV118" i="91"/>
  <c r="AW118" i="91"/>
  <c r="AX118" i="91"/>
  <c r="AZ118" i="91"/>
  <c r="BC118" i="91"/>
  <c r="BC119" i="91"/>
  <c r="BC120" i="91"/>
  <c r="AD121" i="91"/>
  <c r="AE121" i="91"/>
  <c r="AF121" i="91"/>
  <c r="AG121" i="91"/>
  <c r="AH121" i="91"/>
  <c r="AI121" i="91"/>
  <c r="AJ121" i="91"/>
  <c r="AK121" i="91"/>
  <c r="AL121" i="91"/>
  <c r="AM121" i="91"/>
  <c r="AN121" i="91"/>
  <c r="AO121" i="91"/>
  <c r="AP121" i="91"/>
  <c r="AR121" i="91"/>
  <c r="AS121" i="91"/>
  <c r="AT121" i="91"/>
  <c r="AU121" i="91"/>
  <c r="AV121" i="91"/>
  <c r="AW121" i="91"/>
  <c r="AX121" i="91"/>
  <c r="AZ121" i="91"/>
  <c r="BC121" i="91"/>
  <c r="BC122" i="91"/>
  <c r="BC123" i="91"/>
  <c r="BC124" i="91"/>
  <c r="BC125" i="91"/>
  <c r="AD127" i="91"/>
  <c r="AE127" i="91"/>
  <c r="AF127" i="91"/>
  <c r="AG127" i="91"/>
  <c r="AH127" i="91"/>
  <c r="AI127" i="91"/>
  <c r="AJ127" i="91"/>
  <c r="AK127" i="91"/>
  <c r="AL127" i="91"/>
  <c r="AM127" i="91"/>
  <c r="AN127" i="91"/>
  <c r="AO127" i="91"/>
  <c r="AP127" i="91"/>
  <c r="AQ127" i="91"/>
  <c r="AR127" i="91"/>
  <c r="AS127" i="91"/>
  <c r="AT127" i="91"/>
  <c r="AU127" i="91"/>
  <c r="AV127" i="91"/>
  <c r="AW127" i="91"/>
  <c r="AX127" i="91"/>
  <c r="AZ127" i="91"/>
  <c r="BC127" i="91"/>
  <c r="BC128" i="91"/>
  <c r="BC129" i="91"/>
  <c r="AE130" i="91"/>
  <c r="AF130" i="91"/>
  <c r="AG130" i="91"/>
  <c r="AH130" i="91"/>
  <c r="AI130" i="91"/>
  <c r="AJ130" i="91"/>
  <c r="AK130" i="91"/>
  <c r="AL130" i="91"/>
  <c r="AM130" i="91"/>
  <c r="AN130" i="91"/>
  <c r="AO130" i="91"/>
  <c r="AP130" i="91"/>
  <c r="AR130" i="91"/>
  <c r="AS130" i="91"/>
  <c r="AT130" i="91"/>
  <c r="AU130" i="91"/>
  <c r="AW130" i="91"/>
  <c r="AX130" i="91"/>
  <c r="AZ130" i="91"/>
  <c r="BC132" i="91"/>
  <c r="AE136" i="91"/>
  <c r="AF136" i="91"/>
  <c r="AG136" i="91"/>
  <c r="AH136" i="91"/>
  <c r="AI136" i="91"/>
  <c r="AJ136" i="91"/>
  <c r="AK136" i="91"/>
  <c r="AL136" i="91"/>
  <c r="AM136" i="91"/>
  <c r="AN136" i="91"/>
  <c r="AO136" i="91"/>
  <c r="AP136" i="91"/>
  <c r="AR136" i="91"/>
  <c r="AS136" i="91"/>
  <c r="AT136" i="91"/>
  <c r="AU136" i="91"/>
  <c r="AW136" i="91"/>
  <c r="AX136" i="91"/>
  <c r="AZ136" i="91"/>
  <c r="AD137" i="91"/>
  <c r="AE137" i="91"/>
  <c r="AF137" i="91"/>
  <c r="AG137" i="91"/>
  <c r="AH137" i="91"/>
  <c r="AI137" i="91"/>
  <c r="AJ137" i="91"/>
  <c r="AK137" i="91"/>
  <c r="AL137" i="91"/>
  <c r="AM137" i="91"/>
  <c r="AN137" i="91"/>
  <c r="AO137" i="91"/>
  <c r="AP137" i="91"/>
  <c r="AR137" i="91"/>
  <c r="AS137" i="91"/>
  <c r="AT137" i="91"/>
  <c r="AU137" i="91"/>
  <c r="AW137" i="91"/>
  <c r="AX137" i="91"/>
  <c r="AZ137" i="91"/>
  <c r="AW9" i="38"/>
  <c r="AX9" i="38"/>
  <c r="AY9" i="38"/>
  <c r="AZ9" i="38"/>
  <c r="BA9" i="38"/>
  <c r="BB9" i="38"/>
  <c r="BC9" i="38"/>
  <c r="BD9" i="38"/>
  <c r="BE9" i="38"/>
  <c r="BF9" i="38"/>
  <c r="BG9" i="38"/>
  <c r="BH9" i="38"/>
  <c r="BI9" i="38"/>
  <c r="BJ9" i="38"/>
  <c r="BK9" i="38"/>
  <c r="BL9" i="38"/>
  <c r="BM9" i="38"/>
  <c r="BN9" i="38"/>
  <c r="BO9" i="38"/>
  <c r="BP9" i="38"/>
  <c r="BQ9" i="38"/>
  <c r="BR9" i="38"/>
  <c r="BS9" i="38"/>
  <c r="BT9" i="38"/>
  <c r="BU9" i="38"/>
  <c r="BV9" i="38"/>
  <c r="BW9" i="38"/>
  <c r="BX9" i="38"/>
  <c r="BY9" i="38"/>
  <c r="BZ9" i="38"/>
  <c r="CA9" i="38"/>
  <c r="CB9" i="38"/>
  <c r="CC9" i="38"/>
  <c r="CD9" i="38"/>
  <c r="CE9" i="38"/>
  <c r="CF9" i="38"/>
  <c r="CG9" i="38"/>
  <c r="CH9" i="38"/>
  <c r="CI9" i="38"/>
  <c r="CJ9" i="38"/>
  <c r="AW12" i="38"/>
  <c r="AX12" i="38"/>
  <c r="AY12" i="38"/>
  <c r="AZ12" i="38"/>
  <c r="BA12" i="38"/>
  <c r="BB12" i="38"/>
  <c r="BC12" i="38"/>
  <c r="BD12" i="38"/>
  <c r="BE12" i="38"/>
  <c r="BF12" i="38"/>
  <c r="BG12" i="38"/>
  <c r="BH12" i="38"/>
  <c r="BI12" i="38"/>
  <c r="BJ12" i="38"/>
  <c r="BK12" i="38"/>
  <c r="BL12" i="38"/>
  <c r="BM12" i="38"/>
  <c r="BN12" i="38"/>
  <c r="BO12" i="38"/>
  <c r="BP12" i="38"/>
  <c r="BQ12" i="38"/>
  <c r="BR12" i="38"/>
  <c r="BS12" i="38"/>
  <c r="BT12" i="38"/>
  <c r="BU12" i="38"/>
  <c r="BV12" i="38"/>
  <c r="BW12" i="38"/>
  <c r="BX12" i="38"/>
  <c r="BY12" i="38"/>
  <c r="BZ12" i="38"/>
  <c r="CA12" i="38"/>
  <c r="CB12" i="38"/>
  <c r="CC12" i="38"/>
  <c r="CD12" i="38"/>
  <c r="CE12" i="38"/>
  <c r="CF12" i="38"/>
  <c r="CG12" i="38"/>
  <c r="CH12" i="38"/>
  <c r="CI12" i="38"/>
  <c r="CJ12" i="38"/>
  <c r="AW15" i="38"/>
  <c r="AX15" i="38"/>
  <c r="AY15" i="38"/>
  <c r="AZ15" i="38"/>
  <c r="BA15" i="38"/>
  <c r="BB15" i="38"/>
  <c r="BC15" i="38"/>
  <c r="BD15" i="38"/>
  <c r="BE15" i="38"/>
  <c r="BF15" i="38"/>
  <c r="BG15" i="38"/>
  <c r="BH15" i="38"/>
  <c r="BI15" i="38"/>
  <c r="BJ15" i="38"/>
  <c r="BK15" i="38"/>
  <c r="BL15" i="38"/>
  <c r="BM15" i="38"/>
  <c r="BN15" i="38"/>
  <c r="BO15" i="38"/>
  <c r="BP15" i="38"/>
  <c r="BQ15" i="38"/>
  <c r="BR15" i="38"/>
  <c r="BS15" i="38"/>
  <c r="BT15" i="38"/>
  <c r="BU15" i="38"/>
  <c r="BV15" i="38"/>
  <c r="BW15" i="38"/>
  <c r="BX15" i="38"/>
  <c r="BY15" i="38"/>
  <c r="BZ15" i="38"/>
  <c r="CA15" i="38"/>
  <c r="CB15" i="38"/>
  <c r="CC15" i="38"/>
  <c r="CD15" i="38"/>
  <c r="CE15" i="38"/>
  <c r="CF15" i="38"/>
  <c r="CG15" i="38"/>
  <c r="CH15" i="38"/>
  <c r="CI15" i="38"/>
  <c r="CJ15" i="38"/>
  <c r="AW20" i="38"/>
  <c r="AX20" i="38"/>
  <c r="AY20" i="38"/>
  <c r="AZ20" i="38"/>
  <c r="BA20" i="38"/>
  <c r="BB20" i="38"/>
  <c r="BC20" i="38"/>
  <c r="BD20" i="38"/>
  <c r="BE20" i="38"/>
  <c r="BF20" i="38"/>
  <c r="BG20" i="38"/>
  <c r="BH20" i="38"/>
  <c r="BI20" i="38"/>
  <c r="BJ20" i="38"/>
  <c r="BK20" i="38"/>
  <c r="BL20" i="38"/>
  <c r="BM20" i="38"/>
  <c r="BN20" i="38"/>
  <c r="BO20" i="38"/>
  <c r="BP20" i="38"/>
  <c r="BQ20" i="38"/>
  <c r="BR20" i="38"/>
  <c r="BS20" i="38"/>
  <c r="BT20" i="38"/>
  <c r="BU20" i="38"/>
  <c r="BV20" i="38"/>
  <c r="BW20" i="38"/>
  <c r="BX20" i="38"/>
  <c r="BY20" i="38"/>
  <c r="BZ20" i="38"/>
  <c r="CA20" i="38"/>
  <c r="CB20" i="38"/>
  <c r="CC20" i="38"/>
  <c r="CD20" i="38"/>
  <c r="CE20" i="38"/>
  <c r="CF20" i="38"/>
  <c r="CG20" i="38"/>
  <c r="CH20" i="38"/>
  <c r="CI20" i="38"/>
  <c r="CJ20" i="38"/>
  <c r="AW23" i="38"/>
  <c r="AX23" i="38"/>
  <c r="AY23" i="38"/>
  <c r="AZ23" i="38"/>
  <c r="BA23" i="38"/>
  <c r="BB23" i="38"/>
  <c r="BC23" i="38"/>
  <c r="BD23" i="38"/>
  <c r="BE23" i="38"/>
  <c r="BF23" i="38"/>
  <c r="BG23" i="38"/>
  <c r="BH23" i="38"/>
  <c r="BI23" i="38"/>
  <c r="BJ23" i="38"/>
  <c r="BK23" i="38"/>
  <c r="BL23" i="38"/>
  <c r="BM23" i="38"/>
  <c r="BN23" i="38"/>
  <c r="BO23" i="38"/>
  <c r="BP23" i="38"/>
  <c r="BQ23" i="38"/>
  <c r="BR23" i="38"/>
  <c r="BS23" i="38"/>
  <c r="BT23" i="38"/>
  <c r="BU23" i="38"/>
  <c r="BV23" i="38"/>
  <c r="BW23" i="38"/>
  <c r="BX23" i="38"/>
  <c r="BY23" i="38"/>
  <c r="BZ23" i="38"/>
  <c r="CA23" i="38"/>
  <c r="CB23" i="38"/>
  <c r="CC23" i="38"/>
  <c r="CD23" i="38"/>
  <c r="CE23" i="38"/>
  <c r="CF23" i="38"/>
  <c r="CG23" i="38"/>
  <c r="CH23" i="38"/>
  <c r="CI23" i="38"/>
  <c r="CJ23" i="38"/>
  <c r="AW26" i="38"/>
  <c r="AX26" i="38"/>
  <c r="AY26" i="38"/>
  <c r="AZ26" i="38"/>
  <c r="BA26" i="38"/>
  <c r="BB26" i="38"/>
  <c r="BC26" i="38"/>
  <c r="BD26" i="38"/>
  <c r="BE26" i="38"/>
  <c r="BF26" i="38"/>
  <c r="BG26" i="38"/>
  <c r="BH26" i="38"/>
  <c r="BI26" i="38"/>
  <c r="BJ26" i="38"/>
  <c r="BK26" i="38"/>
  <c r="BL26" i="38"/>
  <c r="BM26" i="38"/>
  <c r="BN26" i="38"/>
  <c r="BO26" i="38"/>
  <c r="BP26" i="38"/>
  <c r="BQ26" i="38"/>
  <c r="BR26" i="38"/>
  <c r="BS26" i="38"/>
  <c r="BT26" i="38"/>
  <c r="BU26" i="38"/>
  <c r="BV26" i="38"/>
  <c r="BW26" i="38"/>
  <c r="BX26" i="38"/>
  <c r="BY26" i="38"/>
  <c r="BZ26" i="38"/>
  <c r="CA26" i="38"/>
  <c r="CB26" i="38"/>
  <c r="CC26" i="38"/>
  <c r="CD26" i="38"/>
  <c r="CE26" i="38"/>
  <c r="CF26" i="38"/>
  <c r="CG26" i="38"/>
  <c r="CH26" i="38"/>
  <c r="CI26" i="38"/>
  <c r="CJ26" i="38"/>
  <c r="AW32" i="38"/>
  <c r="AX32" i="38"/>
  <c r="AY32" i="38"/>
  <c r="AZ32" i="38"/>
  <c r="BA32" i="38"/>
  <c r="BB32" i="38"/>
  <c r="BC32" i="38"/>
  <c r="BD32" i="38"/>
  <c r="BE32" i="38"/>
  <c r="BF32" i="38"/>
  <c r="BG32" i="38"/>
  <c r="BH32" i="38"/>
  <c r="BI32" i="38"/>
  <c r="BJ32" i="38"/>
  <c r="BK32" i="38"/>
  <c r="BL32" i="38"/>
  <c r="BM32" i="38"/>
  <c r="BN32" i="38"/>
  <c r="BO32" i="38"/>
  <c r="BP32" i="38"/>
  <c r="BQ32" i="38"/>
  <c r="BR32" i="38"/>
  <c r="BS32" i="38"/>
  <c r="BT32" i="38"/>
  <c r="BU32" i="38"/>
  <c r="BV32" i="38"/>
  <c r="BW32" i="38"/>
  <c r="BX32" i="38"/>
  <c r="BY32" i="38"/>
  <c r="BZ32" i="38"/>
  <c r="CA32" i="38"/>
  <c r="CB32" i="38"/>
  <c r="CC32" i="38"/>
  <c r="CD32" i="38"/>
  <c r="CE32" i="38"/>
  <c r="CF32" i="38"/>
  <c r="CG32" i="38"/>
  <c r="CH32" i="38"/>
  <c r="CI32" i="38"/>
  <c r="CJ32" i="38"/>
  <c r="AW35" i="38"/>
  <c r="AX35" i="38"/>
  <c r="AY35" i="38"/>
  <c r="AZ35" i="38"/>
  <c r="BA35" i="38"/>
  <c r="BB35" i="38"/>
  <c r="BC35" i="38"/>
  <c r="BD35" i="38"/>
  <c r="BE35" i="38"/>
  <c r="BF35" i="38"/>
  <c r="BG35" i="38"/>
  <c r="BH35" i="38"/>
  <c r="BI35" i="38"/>
  <c r="BJ35" i="38"/>
  <c r="BK35" i="38"/>
  <c r="BL35" i="38"/>
  <c r="BM35" i="38"/>
  <c r="BN35" i="38"/>
  <c r="BO35" i="38"/>
  <c r="BP35" i="38"/>
  <c r="BQ35" i="38"/>
  <c r="BR35" i="38"/>
  <c r="BS35" i="38"/>
  <c r="BT35" i="38"/>
  <c r="BU35" i="38"/>
  <c r="BV35" i="38"/>
  <c r="BW35" i="38"/>
  <c r="BX35" i="38"/>
  <c r="BY35" i="38"/>
  <c r="BZ35" i="38"/>
  <c r="CA35" i="38"/>
  <c r="CB35" i="38"/>
  <c r="CC35" i="38"/>
  <c r="CD35" i="38"/>
  <c r="CE35" i="38"/>
  <c r="CF35" i="38"/>
  <c r="CG35" i="38"/>
  <c r="CH35" i="38"/>
  <c r="CI35" i="38"/>
  <c r="CJ35" i="38"/>
  <c r="AW38" i="38"/>
  <c r="AX38" i="38"/>
  <c r="AY38" i="38"/>
  <c r="AZ38" i="38"/>
  <c r="BA38" i="38"/>
  <c r="BB38" i="38"/>
  <c r="BC38" i="38"/>
  <c r="BD38" i="38"/>
  <c r="BE38" i="38"/>
  <c r="BF38" i="38"/>
  <c r="BG38" i="38"/>
  <c r="BH38" i="38"/>
  <c r="BI38" i="38"/>
  <c r="BJ38" i="38"/>
  <c r="BK38" i="38"/>
  <c r="BL38" i="38"/>
  <c r="BM38" i="38"/>
  <c r="BN38" i="38"/>
  <c r="BO38" i="38"/>
  <c r="BP38" i="38"/>
  <c r="BQ38" i="38"/>
  <c r="BR38" i="38"/>
  <c r="BS38" i="38"/>
  <c r="BT38" i="38"/>
  <c r="BU38" i="38"/>
  <c r="BV38" i="38"/>
  <c r="BW38" i="38"/>
  <c r="BX38" i="38"/>
  <c r="BY38" i="38"/>
  <c r="BZ38" i="38"/>
  <c r="CA38" i="38"/>
  <c r="CB38" i="38"/>
  <c r="CC38" i="38"/>
  <c r="CD38" i="38"/>
  <c r="CE38" i="38"/>
  <c r="CF38" i="38"/>
  <c r="CG38" i="38"/>
  <c r="CH38" i="38"/>
  <c r="CI38" i="38"/>
  <c r="CJ38" i="38"/>
  <c r="AW43" i="38"/>
  <c r="AX43" i="38"/>
  <c r="AY43" i="38"/>
  <c r="AZ43" i="38"/>
  <c r="BA43" i="38"/>
  <c r="BB43" i="38"/>
  <c r="BC43" i="38"/>
  <c r="BD43" i="38"/>
  <c r="BE43" i="38"/>
  <c r="BF43" i="38"/>
  <c r="BG43" i="38"/>
  <c r="BH43" i="38"/>
  <c r="BI43" i="38"/>
  <c r="BJ43" i="38"/>
  <c r="BK43" i="38"/>
  <c r="BL43" i="38"/>
  <c r="BM43" i="38"/>
  <c r="BN43" i="38"/>
  <c r="BO43" i="38"/>
  <c r="BP43" i="38"/>
  <c r="BQ43" i="38"/>
  <c r="BR43" i="38"/>
  <c r="BS43" i="38"/>
  <c r="BT43" i="38"/>
  <c r="BU43" i="38"/>
  <c r="BV43" i="38"/>
  <c r="BW43" i="38"/>
  <c r="BX43" i="38"/>
  <c r="BY43" i="38"/>
  <c r="BZ43" i="38"/>
  <c r="CA43" i="38"/>
  <c r="CB43" i="38"/>
  <c r="CC43" i="38"/>
  <c r="CD43" i="38"/>
  <c r="CE43" i="38"/>
  <c r="CF43" i="38"/>
  <c r="CG43" i="38"/>
  <c r="CH43" i="38"/>
  <c r="CI43" i="38"/>
  <c r="CJ43" i="38"/>
  <c r="AW46" i="38"/>
  <c r="AX46" i="38"/>
  <c r="AY46" i="38"/>
  <c r="AZ46" i="38"/>
  <c r="BA46" i="38"/>
  <c r="BB46" i="38"/>
  <c r="BC46" i="38"/>
  <c r="BD46" i="38"/>
  <c r="BE46" i="38"/>
  <c r="BF46" i="38"/>
  <c r="BG46" i="38"/>
  <c r="BH46" i="38"/>
  <c r="BI46" i="38"/>
  <c r="BJ46" i="38"/>
  <c r="BK46" i="38"/>
  <c r="BL46" i="38"/>
  <c r="BM46" i="38"/>
  <c r="BN46" i="38"/>
  <c r="BO46" i="38"/>
  <c r="BP46" i="38"/>
  <c r="BQ46" i="38"/>
  <c r="BR46" i="38"/>
  <c r="BS46" i="38"/>
  <c r="BT46" i="38"/>
  <c r="BU46" i="38"/>
  <c r="BV46" i="38"/>
  <c r="BW46" i="38"/>
  <c r="BX46" i="38"/>
  <c r="BY46" i="38"/>
  <c r="BZ46" i="38"/>
  <c r="CA46" i="38"/>
  <c r="CB46" i="38"/>
  <c r="CC46" i="38"/>
  <c r="CD46" i="38"/>
  <c r="CE46" i="38"/>
  <c r="CF46" i="38"/>
  <c r="CG46" i="38"/>
  <c r="CH46" i="38"/>
  <c r="CI46" i="38"/>
  <c r="CJ46" i="38"/>
  <c r="AW49" i="38"/>
  <c r="AX49" i="38"/>
  <c r="AY49" i="38"/>
  <c r="AZ49" i="38"/>
  <c r="BA49" i="38"/>
  <c r="BB49" i="38"/>
  <c r="BC49" i="38"/>
  <c r="BD49" i="38"/>
  <c r="BE49" i="38"/>
  <c r="BF49" i="38"/>
  <c r="BG49" i="38"/>
  <c r="BH49" i="38"/>
  <c r="BI49" i="38"/>
  <c r="BJ49" i="38"/>
  <c r="BK49" i="38"/>
  <c r="BL49" i="38"/>
  <c r="BM49" i="38"/>
  <c r="BN49" i="38"/>
  <c r="BO49" i="38"/>
  <c r="BP49" i="38"/>
  <c r="BQ49" i="38"/>
  <c r="BR49" i="38"/>
  <c r="BS49" i="38"/>
  <c r="BT49" i="38"/>
  <c r="BU49" i="38"/>
  <c r="BV49" i="38"/>
  <c r="BW49" i="38"/>
  <c r="BX49" i="38"/>
  <c r="BY49" i="38"/>
  <c r="BZ49" i="38"/>
  <c r="CA49" i="38"/>
  <c r="CB49" i="38"/>
  <c r="CC49" i="38"/>
  <c r="CD49" i="38"/>
  <c r="CE49" i="38"/>
  <c r="CF49" i="38"/>
  <c r="CG49" i="38"/>
  <c r="CH49" i="38"/>
  <c r="CI49" i="38"/>
  <c r="CJ49" i="38"/>
  <c r="AV9" i="38"/>
  <c r="AS9" i="38"/>
  <c r="D18" i="38"/>
  <c r="O11" i="95"/>
  <c r="D16" i="95"/>
  <c r="O16" i="95"/>
  <c r="V39" i="95"/>
  <c r="U39" i="95"/>
  <c r="T39" i="95"/>
  <c r="S39" i="95"/>
  <c r="R39" i="95"/>
  <c r="Q39" i="95"/>
  <c r="P39" i="95"/>
  <c r="O39" i="95"/>
  <c r="V32" i="95"/>
  <c r="U32" i="95"/>
  <c r="T32" i="95"/>
  <c r="S32" i="95"/>
  <c r="R32" i="95"/>
  <c r="Q32" i="95"/>
  <c r="P32" i="95"/>
  <c r="O32" i="95"/>
  <c r="V25" i="95"/>
  <c r="U25" i="95"/>
  <c r="T25" i="95"/>
  <c r="S25" i="95"/>
  <c r="Q25" i="95"/>
  <c r="P25" i="95"/>
  <c r="O25" i="95"/>
  <c r="V18" i="95"/>
  <c r="U18" i="95"/>
  <c r="T18" i="95"/>
  <c r="S18" i="95"/>
  <c r="R18" i="95"/>
  <c r="Q18" i="95"/>
  <c r="P18" i="95"/>
  <c r="O18" i="95"/>
  <c r="P11" i="95"/>
  <c r="Q11" i="95"/>
  <c r="R11" i="95"/>
  <c r="S11" i="95"/>
  <c r="T11" i="95"/>
  <c r="U11" i="95"/>
  <c r="W7" i="95"/>
  <c r="V7" i="95"/>
  <c r="Y9" i="95"/>
  <c r="Q7" i="95"/>
  <c r="Q9" i="95"/>
  <c r="R9" i="95"/>
  <c r="S9" i="95"/>
  <c r="T9" i="95"/>
  <c r="U9" i="95"/>
  <c r="P8" i="95"/>
  <c r="Q8" i="95"/>
  <c r="S8" i="95"/>
  <c r="O7" i="95"/>
  <c r="O8" i="95"/>
  <c r="AV49" i="38"/>
  <c r="AV46" i="38"/>
  <c r="AV43" i="38"/>
  <c r="AV38" i="38"/>
  <c r="AV35" i="38"/>
  <c r="AV32" i="38"/>
  <c r="AV26" i="38"/>
  <c r="AV23" i="38"/>
  <c r="AV20" i="38"/>
  <c r="AV15" i="38"/>
  <c r="AV12" i="38"/>
  <c r="CK7" i="38"/>
  <c r="CM7" i="38"/>
  <c r="CJ7" i="38"/>
  <c r="CI7" i="38"/>
  <c r="CH7" i="38"/>
  <c r="CG7" i="38"/>
  <c r="CF7" i="38"/>
  <c r="CE7" i="38"/>
  <c r="CD7" i="38"/>
  <c r="CC7" i="38"/>
  <c r="CB7" i="38"/>
  <c r="CA7" i="38"/>
  <c r="BZ7" i="38"/>
  <c r="BY7" i="38"/>
  <c r="BX7" i="38"/>
  <c r="BW7" i="38"/>
  <c r="BV7" i="38"/>
  <c r="BU7" i="38"/>
  <c r="BT7" i="38"/>
  <c r="BS7" i="38"/>
  <c r="BR7" i="38"/>
  <c r="BQ7" i="38"/>
  <c r="BP7" i="38"/>
  <c r="BO7" i="38"/>
  <c r="BN7" i="38"/>
  <c r="BM7" i="38"/>
  <c r="BL7" i="38"/>
  <c r="BK7" i="38"/>
  <c r="BJ7" i="38"/>
  <c r="BI7" i="38"/>
  <c r="BH7" i="38"/>
  <c r="BG7" i="38"/>
  <c r="BF7" i="38"/>
  <c r="BE7" i="38"/>
  <c r="BD7" i="38"/>
  <c r="BC7" i="38"/>
  <c r="BB7" i="38"/>
  <c r="BA7" i="38"/>
  <c r="AZ7" i="38"/>
  <c r="AY7" i="38"/>
  <c r="AX7" i="38"/>
  <c r="AW7" i="38"/>
  <c r="AV7" i="38"/>
  <c r="AX121" i="90"/>
  <c r="AW121" i="90"/>
  <c r="AV121" i="90"/>
  <c r="AU121" i="90"/>
  <c r="AT121" i="90"/>
  <c r="AS121" i="90"/>
  <c r="AR121" i="90"/>
  <c r="AQ121" i="90"/>
  <c r="AP121" i="90"/>
  <c r="AO121" i="90"/>
  <c r="AN121" i="90"/>
  <c r="AM121" i="90"/>
  <c r="AL121" i="90"/>
  <c r="AK121" i="90"/>
  <c r="AJ121" i="90"/>
  <c r="AI121" i="90"/>
  <c r="AH121" i="90"/>
  <c r="AG121" i="90"/>
  <c r="AF121" i="90"/>
  <c r="AE121" i="90"/>
  <c r="AD121" i="90"/>
  <c r="AC121" i="90"/>
  <c r="AX102" i="90"/>
  <c r="AW102" i="90"/>
  <c r="AV102" i="90"/>
  <c r="AU102" i="90"/>
  <c r="AT102" i="90"/>
  <c r="AS102" i="90"/>
  <c r="AR102" i="90"/>
  <c r="AQ102" i="90"/>
  <c r="AP102" i="90"/>
  <c r="AO102" i="90"/>
  <c r="AN102" i="90"/>
  <c r="AM102" i="90"/>
  <c r="AL102" i="90"/>
  <c r="AK102" i="90"/>
  <c r="AJ102" i="90"/>
  <c r="AI102" i="90"/>
  <c r="AH102" i="90"/>
  <c r="AG102" i="90"/>
  <c r="AF102" i="90"/>
  <c r="AE102" i="90"/>
  <c r="AD102" i="90"/>
  <c r="AC102" i="90"/>
  <c r="AX82" i="90"/>
  <c r="AW82" i="90"/>
  <c r="AV82" i="90"/>
  <c r="AU82" i="90"/>
  <c r="AT82" i="90"/>
  <c r="AS82" i="90"/>
  <c r="AR82" i="90"/>
  <c r="AQ82" i="90"/>
  <c r="AP82" i="90"/>
  <c r="AO82" i="90"/>
  <c r="AN82" i="90"/>
  <c r="AM82" i="90"/>
  <c r="AL82" i="90"/>
  <c r="AK82" i="90"/>
  <c r="AJ82" i="90"/>
  <c r="AI82" i="90"/>
  <c r="AH82" i="90"/>
  <c r="AG82" i="90"/>
  <c r="AF82" i="90"/>
  <c r="AE82" i="90"/>
  <c r="AD82" i="90"/>
  <c r="AC82" i="90"/>
  <c r="AX59" i="90"/>
  <c r="AW59" i="90"/>
  <c r="AV59" i="90"/>
  <c r="AU59" i="90"/>
  <c r="AT59" i="90"/>
  <c r="AS59" i="90"/>
  <c r="AR59" i="90"/>
  <c r="AQ59" i="90"/>
  <c r="AP59" i="90"/>
  <c r="AO59" i="90"/>
  <c r="AN59" i="90"/>
  <c r="AM59" i="90"/>
  <c r="AL59" i="90"/>
  <c r="AK59" i="90"/>
  <c r="AJ59" i="90"/>
  <c r="AI59" i="90"/>
  <c r="AH59" i="90"/>
  <c r="AG59" i="90"/>
  <c r="AF59" i="90"/>
  <c r="AE59" i="90"/>
  <c r="AD59" i="90"/>
  <c r="AC59" i="90"/>
  <c r="AX35" i="90"/>
  <c r="AW35" i="90"/>
  <c r="AV35" i="90"/>
  <c r="AU35" i="90"/>
  <c r="AT35" i="90"/>
  <c r="AS35" i="90"/>
  <c r="AR35" i="90"/>
  <c r="AQ35" i="90"/>
  <c r="AP35" i="90"/>
  <c r="AO35" i="90"/>
  <c r="AN35" i="90"/>
  <c r="AM35" i="90"/>
  <c r="AL35" i="90"/>
  <c r="AK35" i="90"/>
  <c r="AJ35" i="90"/>
  <c r="AI35" i="90"/>
  <c r="AH35" i="90"/>
  <c r="AG35" i="90"/>
  <c r="AF35" i="90"/>
  <c r="AE35" i="90"/>
  <c r="AD35" i="90"/>
  <c r="AC35" i="90"/>
  <c r="AD16" i="90"/>
  <c r="AE16" i="90"/>
  <c r="AF16" i="90"/>
  <c r="AG16" i="90"/>
  <c r="AH16" i="90"/>
  <c r="AI16" i="90"/>
  <c r="AJ16" i="90"/>
  <c r="AK16" i="90"/>
  <c r="AL16" i="90"/>
  <c r="AM16" i="90"/>
  <c r="AN16" i="90"/>
  <c r="AO16" i="90"/>
  <c r="AP16" i="90"/>
  <c r="AQ16" i="90"/>
  <c r="AR16" i="90"/>
  <c r="AS16" i="90"/>
  <c r="AT16" i="90"/>
  <c r="AU16" i="90"/>
  <c r="AV16" i="90"/>
  <c r="AW16" i="90"/>
  <c r="AX16" i="90"/>
  <c r="AC16" i="90"/>
  <c r="Z126" i="90"/>
  <c r="BA126" i="90" s="1"/>
  <c r="Z107" i="90"/>
  <c r="BA107" i="90" s="1"/>
  <c r="Z87" i="90"/>
  <c r="BA87" i="90" s="1"/>
  <c r="Z64" i="90"/>
  <c r="BA64" i="90" s="1"/>
  <c r="Z40" i="90"/>
  <c r="BA40" i="90" s="1"/>
  <c r="Z21" i="90"/>
  <c r="BA21" i="90" s="1"/>
  <c r="M126" i="30"/>
  <c r="AA126" i="103" s="1"/>
  <c r="BE126" i="103" s="1"/>
  <c r="M107" i="30"/>
  <c r="AA107" i="30" s="1"/>
  <c r="AA87" i="30"/>
  <c r="M64" i="30"/>
  <c r="AA64" i="30"/>
  <c r="M40" i="30"/>
  <c r="AA40" i="30"/>
  <c r="Z16" i="90"/>
  <c r="M20" i="30"/>
  <c r="AA20" i="30" s="1"/>
  <c r="J16" i="95"/>
  <c r="U16" i="95" s="1"/>
  <c r="J23" i="95"/>
  <c r="U23" i="95" s="1"/>
  <c r="J30" i="95"/>
  <c r="U30" i="95" s="1"/>
  <c r="J37" i="95"/>
  <c r="U37" i="95" s="1"/>
  <c r="J44" i="95"/>
  <c r="U44" i="95" s="1"/>
  <c r="D23" i="95"/>
  <c r="O23" i="95" s="1"/>
  <c r="D30" i="95"/>
  <c r="O30" i="95" s="1"/>
  <c r="D37" i="95"/>
  <c r="O37" i="95" s="1"/>
  <c r="D44" i="95"/>
  <c r="O44" i="95" s="1"/>
  <c r="E16" i="95"/>
  <c r="E23" i="95"/>
  <c r="P23" i="95"/>
  <c r="E30" i="95"/>
  <c r="P30" i="95"/>
  <c r="E37" i="95"/>
  <c r="P37" i="95"/>
  <c r="E44" i="95"/>
  <c r="P44" i="95"/>
  <c r="F16" i="95"/>
  <c r="Q16" i="95"/>
  <c r="F23" i="95"/>
  <c r="Q23" i="95"/>
  <c r="F30" i="95"/>
  <c r="Q30" i="95"/>
  <c r="F37" i="95"/>
  <c r="Q37" i="95"/>
  <c r="F44" i="95"/>
  <c r="Q44" i="95"/>
  <c r="G16" i="95"/>
  <c r="R16" i="95"/>
  <c r="G23" i="95"/>
  <c r="R23" i="95"/>
  <c r="G37" i="95"/>
  <c r="R37" i="95"/>
  <c r="G44" i="95"/>
  <c r="R44" i="95"/>
  <c r="H16" i="95"/>
  <c r="S16" i="95"/>
  <c r="H23" i="95"/>
  <c r="S23" i="95"/>
  <c r="H30" i="95"/>
  <c r="S30" i="95"/>
  <c r="H37" i="95"/>
  <c r="S37" i="95"/>
  <c r="H44" i="95"/>
  <c r="S44" i="95"/>
  <c r="I16" i="95"/>
  <c r="T16" i="95"/>
  <c r="I23" i="95"/>
  <c r="T23" i="95"/>
  <c r="I30" i="95"/>
  <c r="T30" i="95"/>
  <c r="I37" i="95"/>
  <c r="T37" i="95"/>
  <c r="I44" i="95"/>
  <c r="T44" i="95"/>
  <c r="K23" i="95"/>
  <c r="V23" i="95"/>
  <c r="K30" i="95"/>
  <c r="V30" i="95"/>
  <c r="K37" i="95"/>
  <c r="V37" i="95"/>
  <c r="K44" i="95"/>
  <c r="V44" i="95"/>
  <c r="E25" i="30"/>
  <c r="F25" i="30"/>
  <c r="R25" i="30" s="1"/>
  <c r="AY8" i="91"/>
  <c r="AQ8" i="91"/>
  <c r="AR7" i="91"/>
  <c r="AD7" i="91"/>
  <c r="AW8" i="91"/>
  <c r="AV8" i="91"/>
  <c r="AU8" i="91"/>
  <c r="AT8" i="91"/>
  <c r="AS8" i="91"/>
  <c r="AR8" i="91"/>
  <c r="AO8" i="91"/>
  <c r="AN8" i="91"/>
  <c r="AM8" i="91"/>
  <c r="AL8" i="91"/>
  <c r="AK8" i="91"/>
  <c r="AJ8" i="91"/>
  <c r="AI8" i="91"/>
  <c r="AH8" i="91"/>
  <c r="AG8" i="91"/>
  <c r="AF8" i="91"/>
  <c r="AE8" i="91"/>
  <c r="AD8" i="91"/>
  <c r="BA16" i="90"/>
  <c r="BA114" i="90"/>
  <c r="BA95" i="90"/>
  <c r="BA94" i="90"/>
  <c r="BA75" i="90"/>
  <c r="BA71" i="90"/>
  <c r="BA52" i="90"/>
  <c r="BA48" i="90"/>
  <c r="BA28" i="90"/>
  <c r="BA8" i="90"/>
  <c r="AY8" i="90"/>
  <c r="AX127" i="90"/>
  <c r="AW127" i="90"/>
  <c r="AV127" i="90"/>
  <c r="AU127" i="90"/>
  <c r="AT127" i="90"/>
  <c r="AS127" i="90"/>
  <c r="AR127" i="90"/>
  <c r="AQ127" i="90"/>
  <c r="AP127" i="90"/>
  <c r="AO127" i="90"/>
  <c r="AN127" i="90"/>
  <c r="AM127" i="90"/>
  <c r="AL127" i="90"/>
  <c r="AK127" i="90"/>
  <c r="AJ127" i="90"/>
  <c r="AI127" i="90"/>
  <c r="AH127" i="90"/>
  <c r="AG127" i="90"/>
  <c r="AF127" i="90"/>
  <c r="AE127" i="90"/>
  <c r="AD127" i="90"/>
  <c r="AX118" i="90"/>
  <c r="AW118" i="90"/>
  <c r="AV118" i="90"/>
  <c r="AU118" i="90"/>
  <c r="AT118" i="90"/>
  <c r="AS118" i="90"/>
  <c r="AR118" i="90"/>
  <c r="AQ118" i="90"/>
  <c r="AP118" i="90"/>
  <c r="AO118" i="90"/>
  <c r="AN118" i="90"/>
  <c r="AM118" i="90"/>
  <c r="AL118" i="90"/>
  <c r="AK118" i="90"/>
  <c r="AJ118" i="90"/>
  <c r="AI118" i="90"/>
  <c r="AH118" i="90"/>
  <c r="AG118" i="90"/>
  <c r="AF118" i="90"/>
  <c r="AE118" i="90"/>
  <c r="AD118" i="90"/>
  <c r="AX115" i="90"/>
  <c r="AW115" i="90"/>
  <c r="AV115" i="90"/>
  <c r="AU115" i="90"/>
  <c r="AT115" i="90"/>
  <c r="AS115" i="90"/>
  <c r="AR115" i="90"/>
  <c r="AQ115" i="90"/>
  <c r="AP115" i="90"/>
  <c r="AO115" i="90"/>
  <c r="AN115" i="90"/>
  <c r="AM115" i="90"/>
  <c r="AL115" i="90"/>
  <c r="AK115" i="90"/>
  <c r="AJ115" i="90"/>
  <c r="AI115" i="90"/>
  <c r="AH115" i="90"/>
  <c r="AG115" i="90"/>
  <c r="AF115" i="90"/>
  <c r="AE115" i="90"/>
  <c r="AD115" i="90"/>
  <c r="AX108" i="90"/>
  <c r="AW108" i="90"/>
  <c r="AV108" i="90"/>
  <c r="AU108" i="90"/>
  <c r="AT108" i="90"/>
  <c r="AS108" i="90"/>
  <c r="AR108" i="90"/>
  <c r="AQ108" i="90"/>
  <c r="AP108" i="90"/>
  <c r="AO108" i="90"/>
  <c r="AN108" i="90"/>
  <c r="AM108" i="90"/>
  <c r="AL108" i="90"/>
  <c r="AK108" i="90"/>
  <c r="AJ108" i="90"/>
  <c r="AI108" i="90"/>
  <c r="AH108" i="90"/>
  <c r="AG108" i="90"/>
  <c r="AF108" i="90"/>
  <c r="AE108" i="90"/>
  <c r="AD108" i="90"/>
  <c r="AX99" i="90"/>
  <c r="AW99" i="90"/>
  <c r="AV99" i="90"/>
  <c r="AU99" i="90"/>
  <c r="AT99" i="90"/>
  <c r="AS99" i="90"/>
  <c r="AR99" i="90"/>
  <c r="AQ99" i="90"/>
  <c r="AP99" i="90"/>
  <c r="AO99" i="90"/>
  <c r="AN99" i="90"/>
  <c r="AM99" i="90"/>
  <c r="AL99" i="90"/>
  <c r="AK99" i="90"/>
  <c r="AJ99" i="90"/>
  <c r="AI99" i="90"/>
  <c r="AH99" i="90"/>
  <c r="AG99" i="90"/>
  <c r="AF99" i="90"/>
  <c r="AE99" i="90"/>
  <c r="AD99" i="90"/>
  <c r="AX96" i="90"/>
  <c r="AW96" i="90"/>
  <c r="AV96" i="90"/>
  <c r="AU96" i="90"/>
  <c r="AT96" i="90"/>
  <c r="AS96" i="90"/>
  <c r="AR96" i="90"/>
  <c r="AQ96" i="90"/>
  <c r="AP96" i="90"/>
  <c r="AO96" i="90"/>
  <c r="AN96" i="90"/>
  <c r="AM96" i="90"/>
  <c r="AL96" i="90"/>
  <c r="AK96" i="90"/>
  <c r="AJ96" i="90"/>
  <c r="AI96" i="90"/>
  <c r="AH96" i="90"/>
  <c r="AG96" i="90"/>
  <c r="AF96" i="90"/>
  <c r="AE96" i="90"/>
  <c r="AD96" i="90"/>
  <c r="AS91" i="90"/>
  <c r="AX88" i="90"/>
  <c r="AW88" i="90"/>
  <c r="AV88" i="90"/>
  <c r="AU88" i="90"/>
  <c r="AT88" i="90"/>
  <c r="AS88" i="90"/>
  <c r="AR88" i="90"/>
  <c r="AQ88" i="90"/>
  <c r="AP88" i="90"/>
  <c r="AO88" i="90"/>
  <c r="AN88" i="90"/>
  <c r="AM88" i="90"/>
  <c r="AL88" i="90"/>
  <c r="AK88" i="90"/>
  <c r="AJ88" i="90"/>
  <c r="AI88" i="90"/>
  <c r="AH88" i="90"/>
  <c r="AG88" i="90"/>
  <c r="AF88" i="90"/>
  <c r="AE88" i="90"/>
  <c r="AD88" i="90"/>
  <c r="AX79" i="90"/>
  <c r="AW79" i="90"/>
  <c r="AV79" i="90"/>
  <c r="AU79" i="90"/>
  <c r="AT79" i="90"/>
  <c r="AS79" i="90"/>
  <c r="AR79" i="90"/>
  <c r="AQ79" i="90"/>
  <c r="AP79" i="90"/>
  <c r="AO79" i="90"/>
  <c r="AN79" i="90"/>
  <c r="AM79" i="90"/>
  <c r="AL79" i="90"/>
  <c r="AK79" i="90"/>
  <c r="AJ79" i="90"/>
  <c r="AI79" i="90"/>
  <c r="AH79" i="90"/>
  <c r="AG79" i="90"/>
  <c r="AF79" i="90"/>
  <c r="AE79" i="90"/>
  <c r="AD79" i="90"/>
  <c r="AX76" i="90"/>
  <c r="AW76" i="90"/>
  <c r="AV76" i="90"/>
  <c r="AU76" i="90"/>
  <c r="AT76" i="90"/>
  <c r="AS76" i="90"/>
  <c r="AR76" i="90"/>
  <c r="AQ76" i="90"/>
  <c r="AP76" i="90"/>
  <c r="AO76" i="90"/>
  <c r="AN76" i="90"/>
  <c r="AM76" i="90"/>
  <c r="AL76" i="90"/>
  <c r="AK76" i="90"/>
  <c r="AJ76" i="90"/>
  <c r="AI76" i="90"/>
  <c r="AH76" i="90"/>
  <c r="AG76" i="90"/>
  <c r="AF76" i="90"/>
  <c r="AE76" i="90"/>
  <c r="AD76" i="90"/>
  <c r="AX65" i="90"/>
  <c r="AW65" i="90"/>
  <c r="AV65" i="90"/>
  <c r="AU65" i="90"/>
  <c r="AT65" i="90"/>
  <c r="AS65" i="90"/>
  <c r="AR65" i="90"/>
  <c r="AQ65" i="90"/>
  <c r="AP65" i="90"/>
  <c r="AO65" i="90"/>
  <c r="AN65" i="90"/>
  <c r="AM65" i="90"/>
  <c r="AL65" i="90"/>
  <c r="AK65" i="90"/>
  <c r="AJ65" i="90"/>
  <c r="AI65" i="90"/>
  <c r="AH65" i="90"/>
  <c r="AG65" i="90"/>
  <c r="AF65" i="90"/>
  <c r="AE65" i="90"/>
  <c r="AD65" i="90"/>
  <c r="AX56" i="90"/>
  <c r="AW56" i="90"/>
  <c r="AV56" i="90"/>
  <c r="AU56" i="90"/>
  <c r="AT56" i="90"/>
  <c r="AS56" i="90"/>
  <c r="AR56" i="90"/>
  <c r="AQ56" i="90"/>
  <c r="AP56" i="90"/>
  <c r="AO56" i="90"/>
  <c r="AN56" i="90"/>
  <c r="AM56" i="90"/>
  <c r="AL56" i="90"/>
  <c r="AK56" i="90"/>
  <c r="AJ56" i="90"/>
  <c r="AI56" i="90"/>
  <c r="AH56" i="90"/>
  <c r="AG56" i="90"/>
  <c r="AF56" i="90"/>
  <c r="AE56" i="90"/>
  <c r="AD56" i="90"/>
  <c r="AX53" i="90"/>
  <c r="AW53" i="90"/>
  <c r="AV53" i="90"/>
  <c r="AU53" i="90"/>
  <c r="AT53" i="90"/>
  <c r="AS53" i="90"/>
  <c r="AR53" i="90"/>
  <c r="AQ53" i="90"/>
  <c r="AP53" i="90"/>
  <c r="AO53" i="90"/>
  <c r="AN53" i="90"/>
  <c r="AM53" i="90"/>
  <c r="AL53" i="90"/>
  <c r="AK53" i="90"/>
  <c r="AJ53" i="90"/>
  <c r="AI53" i="90"/>
  <c r="AH53" i="90"/>
  <c r="AG53" i="90"/>
  <c r="AF53" i="90"/>
  <c r="AE53" i="90"/>
  <c r="AD53" i="90"/>
  <c r="AX41" i="90"/>
  <c r="AW41" i="90"/>
  <c r="AV41" i="90"/>
  <c r="AU41" i="90"/>
  <c r="AT41" i="90"/>
  <c r="AS41" i="90"/>
  <c r="AR41" i="90"/>
  <c r="AQ41" i="90"/>
  <c r="AP41" i="90"/>
  <c r="AO41" i="90"/>
  <c r="AN41" i="90"/>
  <c r="AM41" i="90"/>
  <c r="AL41" i="90"/>
  <c r="AK41" i="90"/>
  <c r="AJ41" i="90"/>
  <c r="AI41" i="90"/>
  <c r="AH41" i="90"/>
  <c r="AG41" i="90"/>
  <c r="AF41" i="90"/>
  <c r="AE41" i="90"/>
  <c r="AD41" i="90"/>
  <c r="AX32" i="90"/>
  <c r="AW32" i="90"/>
  <c r="AV32" i="90"/>
  <c r="AU32" i="90"/>
  <c r="AT32" i="90"/>
  <c r="AS32" i="90"/>
  <c r="AR32" i="90"/>
  <c r="AQ32" i="90"/>
  <c r="AP32" i="90"/>
  <c r="AO32" i="90"/>
  <c r="AN32" i="90"/>
  <c r="AM32" i="90"/>
  <c r="AL32" i="90"/>
  <c r="AK32" i="90"/>
  <c r="AJ32" i="90"/>
  <c r="AI32" i="90"/>
  <c r="AH32" i="90"/>
  <c r="AG32" i="90"/>
  <c r="AF32" i="90"/>
  <c r="AE32" i="90"/>
  <c r="AD32" i="90"/>
  <c r="AX29" i="90"/>
  <c r="AW29" i="90"/>
  <c r="AV29" i="90"/>
  <c r="AU29" i="90"/>
  <c r="AT29" i="90"/>
  <c r="AS29" i="90"/>
  <c r="AR29" i="90"/>
  <c r="AQ29" i="90"/>
  <c r="AP29" i="90"/>
  <c r="AO29" i="90"/>
  <c r="AN29" i="90"/>
  <c r="AM29" i="90"/>
  <c r="AL29" i="90"/>
  <c r="AK29" i="90"/>
  <c r="AJ29" i="90"/>
  <c r="AI29" i="90"/>
  <c r="AH29" i="90"/>
  <c r="AG29" i="90"/>
  <c r="AF29" i="90"/>
  <c r="AE29" i="90"/>
  <c r="AD29" i="90"/>
  <c r="AX22" i="90"/>
  <c r="AW22" i="90"/>
  <c r="AV22" i="90"/>
  <c r="AU22" i="90"/>
  <c r="AT22" i="90"/>
  <c r="AS22" i="90"/>
  <c r="AR22" i="90"/>
  <c r="AQ22" i="90"/>
  <c r="AP22" i="90"/>
  <c r="AO22" i="90"/>
  <c r="AN22" i="90"/>
  <c r="AM22" i="90"/>
  <c r="AL22" i="90"/>
  <c r="AK22" i="90"/>
  <c r="AJ22" i="90"/>
  <c r="AI22" i="90"/>
  <c r="AH22" i="90"/>
  <c r="AG22" i="90"/>
  <c r="AF22" i="90"/>
  <c r="AE22" i="90"/>
  <c r="AD22" i="90"/>
  <c r="AX13" i="90"/>
  <c r="AW13" i="90"/>
  <c r="AV13" i="90"/>
  <c r="AU13" i="90"/>
  <c r="AT13" i="90"/>
  <c r="AS13" i="90"/>
  <c r="AR13" i="90"/>
  <c r="AQ13" i="90"/>
  <c r="AP13" i="90"/>
  <c r="AO13" i="90"/>
  <c r="AN13" i="90"/>
  <c r="AM13" i="90"/>
  <c r="AL13" i="90"/>
  <c r="AK13" i="90"/>
  <c r="AJ13" i="90"/>
  <c r="AI13" i="90"/>
  <c r="AH13" i="90"/>
  <c r="AG13" i="90"/>
  <c r="AF13" i="90"/>
  <c r="AE13" i="90"/>
  <c r="AD13" i="90"/>
  <c r="AX10" i="90"/>
  <c r="AW10" i="90"/>
  <c r="AV10" i="90"/>
  <c r="AU10" i="90"/>
  <c r="AT10" i="90"/>
  <c r="AS10" i="90"/>
  <c r="AR10" i="90"/>
  <c r="AQ10" i="90"/>
  <c r="AP10" i="90"/>
  <c r="AO10" i="90"/>
  <c r="AN10" i="90"/>
  <c r="AM10" i="90"/>
  <c r="AL10" i="90"/>
  <c r="AK10" i="90"/>
  <c r="AJ10" i="90"/>
  <c r="AI10" i="90"/>
  <c r="AH10" i="90"/>
  <c r="AG10" i="90"/>
  <c r="AF10" i="90"/>
  <c r="AE10" i="90"/>
  <c r="AD10" i="90"/>
  <c r="AW8" i="90"/>
  <c r="AV8" i="90"/>
  <c r="AU8" i="90"/>
  <c r="AT8" i="90"/>
  <c r="AS8" i="90"/>
  <c r="AR8" i="90"/>
  <c r="AQ8" i="90"/>
  <c r="AP8" i="90"/>
  <c r="AO8" i="90"/>
  <c r="AN8" i="90"/>
  <c r="AM8" i="90"/>
  <c r="AL8" i="90"/>
  <c r="AK8" i="90"/>
  <c r="AJ8" i="90"/>
  <c r="AI8" i="90"/>
  <c r="AH8" i="90"/>
  <c r="AG8" i="90"/>
  <c r="AF8" i="90"/>
  <c r="AE8" i="90"/>
  <c r="AD8" i="90"/>
  <c r="AC127" i="90"/>
  <c r="AC118" i="90"/>
  <c r="AC115" i="90"/>
  <c r="AC108" i="90"/>
  <c r="AC99" i="90"/>
  <c r="AC96" i="90"/>
  <c r="AC88" i="90"/>
  <c r="AC79" i="90"/>
  <c r="AC76" i="90"/>
  <c r="AC65" i="90"/>
  <c r="AC56" i="90"/>
  <c r="AC53" i="90"/>
  <c r="AC41" i="90"/>
  <c r="AC32" i="90"/>
  <c r="AC29" i="90"/>
  <c r="AC22" i="90"/>
  <c r="AC13" i="90"/>
  <c r="AC10" i="90"/>
  <c r="AC8" i="90"/>
  <c r="AC7" i="90"/>
  <c r="R25" i="90"/>
  <c r="AQ49" i="90"/>
  <c r="R68" i="90"/>
  <c r="AQ70" i="90" s="1"/>
  <c r="R91" i="90"/>
  <c r="AQ91" i="90" s="1"/>
  <c r="R111" i="90"/>
  <c r="R130" i="90"/>
  <c r="AQ130" i="90" s="1"/>
  <c r="Q25" i="90"/>
  <c r="Q68" i="90"/>
  <c r="AP69" i="90"/>
  <c r="Q91" i="90"/>
  <c r="Q111" i="90"/>
  <c r="Q130" i="90"/>
  <c r="S25" i="90"/>
  <c r="T25" i="90"/>
  <c r="AS25" i="90"/>
  <c r="AS49" i="90"/>
  <c r="S68" i="90"/>
  <c r="AR69" i="90" s="1"/>
  <c r="T68" i="90"/>
  <c r="AS68" i="90" s="1"/>
  <c r="S91" i="90"/>
  <c r="T91" i="90"/>
  <c r="S111" i="90"/>
  <c r="T111" i="90"/>
  <c r="AS111" i="90"/>
  <c r="S130" i="90"/>
  <c r="T130" i="90"/>
  <c r="AS130" i="90" s="1"/>
  <c r="P7" i="30"/>
  <c r="D29" i="38"/>
  <c r="AV29" i="38"/>
  <c r="D41" i="38"/>
  <c r="AV41" i="38"/>
  <c r="Y136" i="90"/>
  <c r="AX136" i="90"/>
  <c r="X136" i="90"/>
  <c r="AW136" i="90" s="1"/>
  <c r="W136" i="90"/>
  <c r="AV136" i="90"/>
  <c r="V136" i="90"/>
  <c r="AU136" i="90"/>
  <c r="U136" i="90"/>
  <c r="AT136" i="90"/>
  <c r="T136" i="90"/>
  <c r="AS136" i="90" s="1"/>
  <c r="S136" i="90"/>
  <c r="AR136" i="90"/>
  <c r="R136" i="90"/>
  <c r="AQ136" i="90"/>
  <c r="Q136" i="90"/>
  <c r="AP136" i="90"/>
  <c r="P136" i="90"/>
  <c r="AO136" i="90" s="1"/>
  <c r="O136" i="90"/>
  <c r="AN136" i="90"/>
  <c r="N136" i="90"/>
  <c r="AM136" i="90"/>
  <c r="M136" i="90"/>
  <c r="AL136" i="90"/>
  <c r="L136" i="90"/>
  <c r="AK136" i="90" s="1"/>
  <c r="K136" i="90"/>
  <c r="AJ136" i="90"/>
  <c r="J136" i="90"/>
  <c r="AI136" i="90"/>
  <c r="I136" i="90"/>
  <c r="AH136" i="90"/>
  <c r="H136" i="90"/>
  <c r="AG136" i="90" s="1"/>
  <c r="G136" i="90"/>
  <c r="AF136" i="90"/>
  <c r="F136" i="90"/>
  <c r="AE136" i="90"/>
  <c r="E136" i="90"/>
  <c r="AD136" i="90"/>
  <c r="D136" i="90"/>
  <c r="Z136" i="90" s="1"/>
  <c r="L136" i="30"/>
  <c r="CE136" i="104" s="1"/>
  <c r="K136" i="30"/>
  <c r="W136" i="30" s="1"/>
  <c r="J136" i="30"/>
  <c r="V136" i="30" s="1"/>
  <c r="I136" i="30"/>
  <c r="U136" i="30" s="1"/>
  <c r="H136" i="30"/>
  <c r="T136" i="30" s="1"/>
  <c r="G136" i="30"/>
  <c r="S136" i="30" s="1"/>
  <c r="F136" i="30"/>
  <c r="R136" i="30" s="1"/>
  <c r="E136" i="30"/>
  <c r="M136" i="30" s="1"/>
  <c r="Z132" i="90"/>
  <c r="Z113" i="90"/>
  <c r="Z93" i="90"/>
  <c r="BA93" i="90" s="1"/>
  <c r="Z70" i="90"/>
  <c r="Z46" i="90"/>
  <c r="BA46" i="90" s="1"/>
  <c r="Z27" i="90"/>
  <c r="M132" i="30"/>
  <c r="AA132" i="30" s="1"/>
  <c r="M113" i="30"/>
  <c r="AA113" i="30" s="1"/>
  <c r="M93" i="30"/>
  <c r="AA93" i="30" s="1"/>
  <c r="M70" i="30"/>
  <c r="AA70" i="30" s="1"/>
  <c r="M46" i="30"/>
  <c r="AA46" i="30" s="1"/>
  <c r="M11" i="30"/>
  <c r="AA11" i="30" s="1"/>
  <c r="G25" i="30"/>
  <c r="H25" i="30"/>
  <c r="T25" i="30" s="1"/>
  <c r="I25" i="30"/>
  <c r="J25" i="30"/>
  <c r="V25" i="30"/>
  <c r="K25" i="30"/>
  <c r="M13" i="30"/>
  <c r="Y13" i="30" s="1"/>
  <c r="M22" i="30"/>
  <c r="D44" i="30"/>
  <c r="D68" i="30"/>
  <c r="P72" i="30" s="1"/>
  <c r="D91" i="30"/>
  <c r="D130" i="30"/>
  <c r="D133" i="30" s="1"/>
  <c r="D111" i="30"/>
  <c r="E44" i="30"/>
  <c r="E68" i="30"/>
  <c r="Q68" i="30" s="1"/>
  <c r="E91" i="30"/>
  <c r="E130" i="30"/>
  <c r="Q130" i="30" s="1"/>
  <c r="E111" i="30"/>
  <c r="F44" i="30"/>
  <c r="R44" i="30" s="1"/>
  <c r="F68" i="30"/>
  <c r="F91" i="30"/>
  <c r="M91" i="30" s="1"/>
  <c r="Y91" i="30" s="1"/>
  <c r="F130" i="30"/>
  <c r="F133" i="30" s="1"/>
  <c r="R133" i="30" s="1"/>
  <c r="F111" i="30"/>
  <c r="R111" i="30" s="1"/>
  <c r="G44" i="30"/>
  <c r="S49" i="30" s="1"/>
  <c r="G68" i="30"/>
  <c r="G91" i="30"/>
  <c r="S91" i="30" s="1"/>
  <c r="G130" i="30"/>
  <c r="G133" i="30" s="1"/>
  <c r="S133" i="30" s="1"/>
  <c r="G111" i="30"/>
  <c r="H44" i="30"/>
  <c r="H68" i="30"/>
  <c r="T68" i="30" s="1"/>
  <c r="H91" i="30"/>
  <c r="H130" i="30"/>
  <c r="H111" i="30"/>
  <c r="T111" i="30" s="1"/>
  <c r="I44" i="30"/>
  <c r="I68" i="30"/>
  <c r="I91" i="30"/>
  <c r="I130" i="30"/>
  <c r="I111" i="30"/>
  <c r="I133" i="30" s="1"/>
  <c r="U133" i="30" s="1"/>
  <c r="J44" i="30"/>
  <c r="V44" i="30" s="1"/>
  <c r="J68" i="30"/>
  <c r="V68" i="30" s="1"/>
  <c r="J91" i="30"/>
  <c r="J130" i="30"/>
  <c r="J111" i="30"/>
  <c r="K44" i="30"/>
  <c r="W44" i="30" s="1"/>
  <c r="K68" i="30"/>
  <c r="K91" i="30"/>
  <c r="W91" i="30" s="1"/>
  <c r="K130" i="30"/>
  <c r="W130" i="30" s="1"/>
  <c r="K111" i="30"/>
  <c r="L44" i="30"/>
  <c r="M44" i="30"/>
  <c r="L68" i="30"/>
  <c r="L91" i="30"/>
  <c r="L130" i="30"/>
  <c r="L111" i="30"/>
  <c r="Q10" i="30"/>
  <c r="R10" i="30"/>
  <c r="S10" i="30"/>
  <c r="T10" i="30"/>
  <c r="U10" i="30"/>
  <c r="V10" i="30"/>
  <c r="W10" i="30"/>
  <c r="P13" i="30"/>
  <c r="Q13" i="30"/>
  <c r="R13" i="30"/>
  <c r="S13" i="30"/>
  <c r="T13" i="30"/>
  <c r="U13" i="30"/>
  <c r="V13" i="30"/>
  <c r="W13" i="30"/>
  <c r="X13" i="30"/>
  <c r="M14" i="30"/>
  <c r="M15" i="30"/>
  <c r="AA13" i="30"/>
  <c r="AA15" i="30"/>
  <c r="P16" i="30"/>
  <c r="Q16" i="30"/>
  <c r="R16" i="30"/>
  <c r="S16" i="30"/>
  <c r="T16" i="30"/>
  <c r="U16" i="30"/>
  <c r="V16" i="30"/>
  <c r="W16" i="30"/>
  <c r="X16" i="30"/>
  <c r="M16" i="30"/>
  <c r="AA16" i="30" s="1"/>
  <c r="M17" i="30"/>
  <c r="M18" i="30"/>
  <c r="AA18" i="103" s="1"/>
  <c r="BE18" i="103" s="1"/>
  <c r="M19" i="30"/>
  <c r="M21" i="30"/>
  <c r="AA21" i="103" s="1"/>
  <c r="BE21" i="103" s="1"/>
  <c r="AA17" i="30"/>
  <c r="AA19" i="30"/>
  <c r="P22" i="30"/>
  <c r="Q22" i="30"/>
  <c r="R22" i="30"/>
  <c r="S22" i="30"/>
  <c r="T22" i="30"/>
  <c r="U22" i="30"/>
  <c r="V22" i="30"/>
  <c r="W22" i="30"/>
  <c r="X22" i="30"/>
  <c r="M23" i="30"/>
  <c r="M24" i="30"/>
  <c r="AA22" i="30"/>
  <c r="AA23" i="30"/>
  <c r="P29" i="30"/>
  <c r="Q29" i="30"/>
  <c r="R29" i="30"/>
  <c r="S29" i="30"/>
  <c r="T29" i="30"/>
  <c r="U29" i="30"/>
  <c r="V29" i="30"/>
  <c r="W29" i="30"/>
  <c r="X29" i="30"/>
  <c r="M29" i="30"/>
  <c r="M30" i="30"/>
  <c r="AA30" i="103" s="1"/>
  <c r="BE30" i="103" s="1"/>
  <c r="M31" i="30"/>
  <c r="AA31" i="103" s="1"/>
  <c r="BE31" i="103" s="1"/>
  <c r="AA29" i="30"/>
  <c r="P32" i="30"/>
  <c r="Q32" i="30"/>
  <c r="R32" i="30"/>
  <c r="S32" i="30"/>
  <c r="T32" i="30"/>
  <c r="U32" i="30"/>
  <c r="V32" i="30"/>
  <c r="W32" i="30"/>
  <c r="X32" i="30"/>
  <c r="M32" i="30"/>
  <c r="Y32" i="30"/>
  <c r="M33" i="30"/>
  <c r="AA33" i="103" s="1"/>
  <c r="BE33" i="103" s="1"/>
  <c r="M34" i="30"/>
  <c r="AA34" i="103" s="1"/>
  <c r="BE34" i="103" s="1"/>
  <c r="AA32" i="30"/>
  <c r="M35" i="30"/>
  <c r="M36" i="30"/>
  <c r="M37" i="30"/>
  <c r="AA37" i="103" s="1"/>
  <c r="BE37" i="103" s="1"/>
  <c r="M38" i="30"/>
  <c r="AA38" i="30" s="1"/>
  <c r="M39" i="30"/>
  <c r="AA36" i="30"/>
  <c r="P41" i="30"/>
  <c r="Q41" i="30"/>
  <c r="R41" i="30"/>
  <c r="S41" i="30"/>
  <c r="T41" i="30"/>
  <c r="U41" i="30"/>
  <c r="V41" i="30"/>
  <c r="W41" i="30"/>
  <c r="X41" i="30"/>
  <c r="M41" i="30"/>
  <c r="M42" i="30"/>
  <c r="M43" i="30"/>
  <c r="AA42" i="30"/>
  <c r="P44" i="30"/>
  <c r="Q44" i="30"/>
  <c r="S44" i="30"/>
  <c r="T44" i="30"/>
  <c r="U44" i="30"/>
  <c r="X44" i="30"/>
  <c r="M45" i="30"/>
  <c r="AA45" i="30" s="1"/>
  <c r="P49" i="30"/>
  <c r="Q49" i="30"/>
  <c r="U49" i="30"/>
  <c r="M49" i="30"/>
  <c r="AA49" i="103" s="1"/>
  <c r="BE49" i="103" s="1"/>
  <c r="M50" i="30"/>
  <c r="M51" i="30"/>
  <c r="AA50" i="30"/>
  <c r="P53" i="30"/>
  <c r="Q53" i="30"/>
  <c r="R53" i="30"/>
  <c r="S53" i="30"/>
  <c r="T53" i="30"/>
  <c r="U53" i="30"/>
  <c r="V53" i="30"/>
  <c r="W53" i="30"/>
  <c r="X53" i="30"/>
  <c r="M53" i="30"/>
  <c r="M54" i="30"/>
  <c r="M55" i="30"/>
  <c r="AA53" i="30"/>
  <c r="AA55" i="30"/>
  <c r="P56" i="30"/>
  <c r="Q56" i="30"/>
  <c r="R56" i="30"/>
  <c r="S56" i="30"/>
  <c r="T56" i="30"/>
  <c r="U56" i="30"/>
  <c r="V56" i="30"/>
  <c r="W56" i="30"/>
  <c r="X56" i="30"/>
  <c r="M56" i="30"/>
  <c r="AA56" i="30" s="1"/>
  <c r="M57" i="30"/>
  <c r="M58" i="30"/>
  <c r="AA57" i="30"/>
  <c r="M59" i="30"/>
  <c r="M60" i="30"/>
  <c r="M61" i="30"/>
  <c r="M62" i="30"/>
  <c r="M63" i="30"/>
  <c r="AA63" i="30" s="1"/>
  <c r="AA59" i="30"/>
  <c r="P65" i="30"/>
  <c r="Q65" i="30"/>
  <c r="R65" i="30"/>
  <c r="S65" i="30"/>
  <c r="T65" i="30"/>
  <c r="U65" i="30"/>
  <c r="V65" i="30"/>
  <c r="W65" i="30"/>
  <c r="X65" i="30"/>
  <c r="M65" i="30"/>
  <c r="AA65" i="30" s="1"/>
  <c r="M66" i="30"/>
  <c r="AA66" i="30" s="1"/>
  <c r="M67" i="30"/>
  <c r="AA67" i="103" s="1"/>
  <c r="BE67" i="103" s="1"/>
  <c r="AA67" i="30"/>
  <c r="S68" i="30"/>
  <c r="U68" i="30"/>
  <c r="W68" i="30"/>
  <c r="X68" i="30"/>
  <c r="M69" i="30"/>
  <c r="R72" i="30"/>
  <c r="V72" i="30"/>
  <c r="X72" i="30"/>
  <c r="M72" i="30"/>
  <c r="M73" i="30"/>
  <c r="M74" i="30"/>
  <c r="P76" i="30"/>
  <c r="Q76" i="30"/>
  <c r="R76" i="30"/>
  <c r="S76" i="30"/>
  <c r="T76" i="30"/>
  <c r="U76" i="30"/>
  <c r="V76" i="30"/>
  <c r="W76" i="30"/>
  <c r="X76" i="30"/>
  <c r="AA76" i="91"/>
  <c r="AA76" i="30"/>
  <c r="AA77" i="30"/>
  <c r="AA78" i="30"/>
  <c r="P79" i="30"/>
  <c r="Q79" i="30"/>
  <c r="R79" i="30"/>
  <c r="S79" i="30"/>
  <c r="T79" i="30"/>
  <c r="U79" i="30"/>
  <c r="V79" i="30"/>
  <c r="W79" i="30"/>
  <c r="X79" i="30"/>
  <c r="AA79" i="30"/>
  <c r="AA80" i="30"/>
  <c r="AA81" i="30"/>
  <c r="AA82" i="30"/>
  <c r="AA84" i="30"/>
  <c r="AA86" i="30"/>
  <c r="P88" i="30"/>
  <c r="Q88" i="30"/>
  <c r="R88" i="30"/>
  <c r="S88" i="30"/>
  <c r="T88" i="30"/>
  <c r="U88" i="30"/>
  <c r="V88" i="30"/>
  <c r="W88" i="30"/>
  <c r="X88" i="30"/>
  <c r="AA88" i="30"/>
  <c r="AA89" i="30"/>
  <c r="AA90" i="30"/>
  <c r="P91" i="30"/>
  <c r="Q91" i="30"/>
  <c r="R91" i="30"/>
  <c r="U91" i="30"/>
  <c r="M92" i="30"/>
  <c r="P96" i="30"/>
  <c r="Q96" i="30"/>
  <c r="R96" i="30"/>
  <c r="S96" i="30"/>
  <c r="T96" i="30"/>
  <c r="U96" i="30"/>
  <c r="V96" i="30"/>
  <c r="W96" i="30"/>
  <c r="X96" i="30"/>
  <c r="M96" i="30"/>
  <c r="M97" i="30"/>
  <c r="Y96" i="30" s="1"/>
  <c r="M98" i="30"/>
  <c r="AA96" i="30"/>
  <c r="AA98" i="30"/>
  <c r="P99" i="30"/>
  <c r="Q99" i="30"/>
  <c r="R99" i="30"/>
  <c r="S99" i="30"/>
  <c r="T99" i="30"/>
  <c r="U99" i="30"/>
  <c r="V99" i="30"/>
  <c r="W99" i="30"/>
  <c r="X99" i="30"/>
  <c r="M99" i="30"/>
  <c r="M100" i="30"/>
  <c r="M101" i="30"/>
  <c r="Y99" i="30"/>
  <c r="AA99" i="30"/>
  <c r="AA101" i="30"/>
  <c r="M102" i="30"/>
  <c r="AA102" i="103" s="1"/>
  <c r="BE102" i="103" s="1"/>
  <c r="M103" i="30"/>
  <c r="M104" i="30"/>
  <c r="M105" i="30"/>
  <c r="M106" i="30"/>
  <c r="AA106" i="103" s="1"/>
  <c r="BE106" i="103" s="1"/>
  <c r="AA103" i="30"/>
  <c r="AA105" i="30"/>
  <c r="P108" i="30"/>
  <c r="Q108" i="30"/>
  <c r="R108" i="30"/>
  <c r="S108" i="30"/>
  <c r="T108" i="30"/>
  <c r="U108" i="30"/>
  <c r="V108" i="30"/>
  <c r="W108" i="30"/>
  <c r="X108" i="30"/>
  <c r="M108" i="30"/>
  <c r="M109" i="30"/>
  <c r="M110" i="30"/>
  <c r="AA108" i="30"/>
  <c r="AA110" i="30"/>
  <c r="P111" i="30"/>
  <c r="Q111" i="30"/>
  <c r="S111" i="30"/>
  <c r="U111" i="30"/>
  <c r="V111" i="30"/>
  <c r="W111" i="30"/>
  <c r="X111" i="30"/>
  <c r="M112" i="30"/>
  <c r="AA112" i="30" s="1"/>
  <c r="P115" i="30"/>
  <c r="Q115" i="30"/>
  <c r="R115" i="30"/>
  <c r="S115" i="30"/>
  <c r="T115" i="30"/>
  <c r="U115" i="30"/>
  <c r="V115" i="30"/>
  <c r="W115" i="30"/>
  <c r="X115" i="30"/>
  <c r="M115" i="30"/>
  <c r="M116" i="30"/>
  <c r="M117" i="30"/>
  <c r="AA117" i="103" s="1"/>
  <c r="BE117" i="103" s="1"/>
  <c r="AA115" i="30"/>
  <c r="AA117" i="30"/>
  <c r="P118" i="30"/>
  <c r="Q118" i="30"/>
  <c r="R118" i="30"/>
  <c r="S118" i="30"/>
  <c r="T118" i="30"/>
  <c r="U118" i="30"/>
  <c r="V118" i="30"/>
  <c r="W118" i="30"/>
  <c r="X118" i="30"/>
  <c r="M118" i="30"/>
  <c r="AA118" i="30" s="1"/>
  <c r="M119" i="30"/>
  <c r="M120" i="30"/>
  <c r="AA120" i="30" s="1"/>
  <c r="M121" i="30"/>
  <c r="AA121" i="103" s="1"/>
  <c r="BE121" i="103" s="1"/>
  <c r="M122" i="30"/>
  <c r="AA122" i="103" s="1"/>
  <c r="BE122" i="103" s="1"/>
  <c r="M123" i="30"/>
  <c r="M124" i="30"/>
  <c r="AA124" i="103" s="1"/>
  <c r="BE124" i="103" s="1"/>
  <c r="M125" i="30"/>
  <c r="AA125" i="103" s="1"/>
  <c r="BE125" i="103" s="1"/>
  <c r="AA123" i="30"/>
  <c r="P127" i="30"/>
  <c r="Q127" i="30"/>
  <c r="R127" i="30"/>
  <c r="S127" i="30"/>
  <c r="T127" i="30"/>
  <c r="U127" i="30"/>
  <c r="V127" i="30"/>
  <c r="W127" i="30"/>
  <c r="X127" i="30"/>
  <c r="M127" i="30"/>
  <c r="M128" i="30"/>
  <c r="M129" i="30"/>
  <c r="AA127" i="30"/>
  <c r="S130" i="30"/>
  <c r="T130" i="30"/>
  <c r="U130" i="30"/>
  <c r="V130" i="30"/>
  <c r="X130" i="30"/>
  <c r="M131" i="30"/>
  <c r="E135" i="30"/>
  <c r="Q135" i="30" s="1"/>
  <c r="F135" i="30"/>
  <c r="R135" i="30"/>
  <c r="G135" i="30"/>
  <c r="S135" i="30"/>
  <c r="H135" i="30"/>
  <c r="T135" i="30" s="1"/>
  <c r="I135" i="30"/>
  <c r="U135" i="30"/>
  <c r="J135" i="30"/>
  <c r="V135" i="30"/>
  <c r="K135" i="30"/>
  <c r="W135" i="30"/>
  <c r="L135" i="30"/>
  <c r="Z22" i="90"/>
  <c r="BA22" i="90" s="1"/>
  <c r="Z41" i="90"/>
  <c r="BA41" i="90" s="1"/>
  <c r="Z65" i="90"/>
  <c r="BA65" i="90" s="1"/>
  <c r="Z88" i="90"/>
  <c r="BA88" i="90" s="1"/>
  <c r="Z108" i="90"/>
  <c r="BA108" i="90" s="1"/>
  <c r="Z127" i="90"/>
  <c r="AA127" i="91" s="1"/>
  <c r="Z23" i="90"/>
  <c r="BA23" i="90" s="1"/>
  <c r="Z24" i="90"/>
  <c r="BA24" i="90" s="1"/>
  <c r="L23" i="95"/>
  <c r="L43" i="95"/>
  <c r="L42" i="95"/>
  <c r="L41" i="95"/>
  <c r="L40" i="95"/>
  <c r="W39" i="95" s="1"/>
  <c r="L39" i="95"/>
  <c r="L36" i="95"/>
  <c r="L35" i="95"/>
  <c r="L34" i="95"/>
  <c r="L33" i="95"/>
  <c r="L32" i="95"/>
  <c r="W32" i="95"/>
  <c r="L29" i="95"/>
  <c r="L28" i="95"/>
  <c r="L27" i="95"/>
  <c r="L26" i="95"/>
  <c r="L22" i="95"/>
  <c r="L21" i="95"/>
  <c r="L20" i="95"/>
  <c r="L19" i="95"/>
  <c r="L18" i="95"/>
  <c r="L15" i="95"/>
  <c r="L14" i="95"/>
  <c r="Y14" i="95" s="1"/>
  <c r="L13" i="95"/>
  <c r="L12" i="95"/>
  <c r="Z74" i="90"/>
  <c r="BA74" i="90" s="1"/>
  <c r="Z73" i="90"/>
  <c r="BA73" i="90" s="1"/>
  <c r="Z72" i="90"/>
  <c r="BA72" i="90" s="1"/>
  <c r="Z131" i="90"/>
  <c r="BA131" i="90" s="1"/>
  <c r="D130" i="90"/>
  <c r="E130" i="90"/>
  <c r="F130" i="90"/>
  <c r="G130" i="90"/>
  <c r="H130" i="90"/>
  <c r="I130" i="90"/>
  <c r="J130" i="90"/>
  <c r="K130" i="90"/>
  <c r="L130" i="90"/>
  <c r="M130" i="90"/>
  <c r="N130" i="90"/>
  <c r="O130" i="90"/>
  <c r="P130" i="90"/>
  <c r="U130" i="90"/>
  <c r="V130" i="90"/>
  <c r="W130" i="90"/>
  <c r="X130" i="90"/>
  <c r="Y130" i="90"/>
  <c r="Z129" i="90"/>
  <c r="BA129" i="90"/>
  <c r="Z128" i="90"/>
  <c r="BA128" i="90"/>
  <c r="Z125" i="90"/>
  <c r="BA125" i="90"/>
  <c r="Z124" i="90"/>
  <c r="BA124" i="90" s="1"/>
  <c r="Z123" i="90"/>
  <c r="BA123" i="90"/>
  <c r="Z122" i="90"/>
  <c r="BA122" i="90"/>
  <c r="Z121" i="90"/>
  <c r="BA121" i="90"/>
  <c r="Z120" i="90"/>
  <c r="BA120" i="90" s="1"/>
  <c r="Z119" i="90"/>
  <c r="BA119" i="90"/>
  <c r="Z118" i="90"/>
  <c r="AY121" i="90"/>
  <c r="Z117" i="90"/>
  <c r="BA117" i="90"/>
  <c r="Z116" i="90"/>
  <c r="BA116" i="90" s="1"/>
  <c r="Z115" i="90"/>
  <c r="AA115" i="91"/>
  <c r="Z112" i="90"/>
  <c r="D111" i="90"/>
  <c r="AC111" i="90" s="1"/>
  <c r="E111" i="90"/>
  <c r="F111" i="90"/>
  <c r="AE111" i="90" s="1"/>
  <c r="G111" i="90"/>
  <c r="H111" i="90"/>
  <c r="AG111" i="90" s="1"/>
  <c r="I111" i="90"/>
  <c r="J111" i="90"/>
  <c r="AI111" i="90"/>
  <c r="K111" i="90"/>
  <c r="L111" i="90"/>
  <c r="AK111" i="90" s="1"/>
  <c r="M111" i="90"/>
  <c r="N111" i="90"/>
  <c r="AM111" i="90"/>
  <c r="O111" i="90"/>
  <c r="P111" i="90"/>
  <c r="AO111" i="90"/>
  <c r="U111" i="90"/>
  <c r="V111" i="90"/>
  <c r="AU111" i="90"/>
  <c r="W111" i="90"/>
  <c r="X111" i="90"/>
  <c r="AW111" i="90" s="1"/>
  <c r="Y111" i="90"/>
  <c r="Z110" i="90"/>
  <c r="BA110" i="90" s="1"/>
  <c r="Z109" i="90"/>
  <c r="AA109" i="91"/>
  <c r="Z106" i="90"/>
  <c r="BA106" i="90"/>
  <c r="Z105" i="90"/>
  <c r="BA105" i="90"/>
  <c r="Z104" i="90"/>
  <c r="BA104" i="90" s="1"/>
  <c r="Z103" i="90"/>
  <c r="BA103" i="90"/>
  <c r="Z102" i="90"/>
  <c r="BA102" i="90"/>
  <c r="Z101" i="90"/>
  <c r="BA101" i="90"/>
  <c r="Z100" i="90"/>
  <c r="BA100" i="90" s="1"/>
  <c r="Z99" i="90"/>
  <c r="BA99" i="90"/>
  <c r="Z98" i="90"/>
  <c r="BA98" i="90"/>
  <c r="Z97" i="90"/>
  <c r="BA97" i="90"/>
  <c r="Z96" i="90"/>
  <c r="BA96" i="90" s="1"/>
  <c r="Z92" i="90"/>
  <c r="D91" i="90"/>
  <c r="Z91" i="90" s="1"/>
  <c r="E91" i="90"/>
  <c r="F91" i="90"/>
  <c r="G91" i="90"/>
  <c r="H91" i="90"/>
  <c r="I91" i="90"/>
  <c r="J91" i="90"/>
  <c r="K91" i="90"/>
  <c r="L91" i="90"/>
  <c r="M91" i="90"/>
  <c r="N91" i="90"/>
  <c r="O91" i="90"/>
  <c r="P91" i="90"/>
  <c r="U91" i="90"/>
  <c r="V91" i="90"/>
  <c r="W91" i="90"/>
  <c r="X91" i="90"/>
  <c r="Y91" i="90"/>
  <c r="Z90" i="90"/>
  <c r="AA90" i="91" s="1"/>
  <c r="BE90" i="91" s="1"/>
  <c r="Z89" i="90"/>
  <c r="BA89" i="90" s="1"/>
  <c r="Z86" i="90"/>
  <c r="BA86" i="90" s="1"/>
  <c r="Z85" i="90"/>
  <c r="BA85" i="90"/>
  <c r="Z84" i="90"/>
  <c r="BA84" i="90" s="1"/>
  <c r="Z83" i="90"/>
  <c r="BA83" i="90" s="1"/>
  <c r="Z82" i="90"/>
  <c r="BA82" i="90" s="1"/>
  <c r="Z81" i="90"/>
  <c r="BA81" i="90"/>
  <c r="Z80" i="90"/>
  <c r="BA80" i="90" s="1"/>
  <c r="Z79" i="90"/>
  <c r="BA79" i="90" s="1"/>
  <c r="Z78" i="90"/>
  <c r="Z77" i="90"/>
  <c r="BA77" i="90" s="1"/>
  <c r="Z76" i="90"/>
  <c r="BA76" i="90" s="1"/>
  <c r="Z69" i="90"/>
  <c r="D68" i="90"/>
  <c r="E68" i="90"/>
  <c r="F68" i="90"/>
  <c r="AE68" i="90"/>
  <c r="G68" i="90"/>
  <c r="H68" i="90"/>
  <c r="AG72" i="90" s="1"/>
  <c r="I68" i="90"/>
  <c r="J68" i="90"/>
  <c r="AI68" i="90"/>
  <c r="K68" i="90"/>
  <c r="L68" i="90"/>
  <c r="AK72" i="90"/>
  <c r="M68" i="90"/>
  <c r="N68" i="90"/>
  <c r="AM68" i="90"/>
  <c r="O68" i="90"/>
  <c r="P68" i="90"/>
  <c r="AO72" i="90" s="1"/>
  <c r="U68" i="90"/>
  <c r="V68" i="90"/>
  <c r="AU72" i="90" s="1"/>
  <c r="W68" i="90"/>
  <c r="X68" i="90"/>
  <c r="AW68" i="90" s="1"/>
  <c r="Y68" i="90"/>
  <c r="Z67" i="90"/>
  <c r="BA67" i="90"/>
  <c r="Z66" i="90"/>
  <c r="BA66" i="90" s="1"/>
  <c r="Z63" i="90"/>
  <c r="BA63" i="90"/>
  <c r="Z62" i="90"/>
  <c r="AA62" i="91"/>
  <c r="BE62" i="91" s="1"/>
  <c r="BA62" i="90"/>
  <c r="Z61" i="90"/>
  <c r="BA61" i="90" s="1"/>
  <c r="Z60" i="90"/>
  <c r="BA60" i="90" s="1"/>
  <c r="AA60" i="91"/>
  <c r="Z59" i="90"/>
  <c r="BA59" i="90" s="1"/>
  <c r="Z58" i="90"/>
  <c r="BA58" i="90" s="1"/>
  <c r="AA58" i="91"/>
  <c r="BE58" i="91" s="1"/>
  <c r="Z57" i="90"/>
  <c r="BA57" i="90" s="1"/>
  <c r="Z56" i="90"/>
  <c r="AY59" i="90" s="1"/>
  <c r="Z55" i="90"/>
  <c r="BA55" i="90" s="1"/>
  <c r="Z54" i="90"/>
  <c r="BA54" i="90" s="1"/>
  <c r="Z53" i="90"/>
  <c r="BA53" i="90" s="1"/>
  <c r="Z51" i="90"/>
  <c r="BA51" i="90" s="1"/>
  <c r="Z50" i="90"/>
  <c r="BA50" i="90" s="1"/>
  <c r="Z49" i="90"/>
  <c r="BA49" i="90" s="1"/>
  <c r="Z45" i="90"/>
  <c r="D44" i="90"/>
  <c r="E44" i="90"/>
  <c r="AD44" i="90" s="1"/>
  <c r="F44" i="90"/>
  <c r="AE49" i="90"/>
  <c r="G44" i="90"/>
  <c r="H44" i="90"/>
  <c r="AG49" i="90" s="1"/>
  <c r="AI49" i="90"/>
  <c r="AK49" i="90"/>
  <c r="AM49" i="90"/>
  <c r="AO49" i="90"/>
  <c r="AU49" i="90"/>
  <c r="AW49" i="90"/>
  <c r="Z43" i="90"/>
  <c r="BA43" i="90" s="1"/>
  <c r="Z42" i="90"/>
  <c r="BA42" i="90" s="1"/>
  <c r="Z39" i="90"/>
  <c r="BA39" i="90" s="1"/>
  <c r="Z38" i="90"/>
  <c r="BA38" i="90" s="1"/>
  <c r="Z37" i="90"/>
  <c r="BA37" i="90" s="1"/>
  <c r="Z36" i="90"/>
  <c r="BA36" i="90" s="1"/>
  <c r="Z35" i="90"/>
  <c r="AY35" i="90" s="1"/>
  <c r="BA34" i="90"/>
  <c r="BA33" i="90"/>
  <c r="BA32" i="90"/>
  <c r="BA31" i="90"/>
  <c r="BA30" i="90"/>
  <c r="BA29" i="90"/>
  <c r="Z26" i="90"/>
  <c r="Z11" i="90"/>
  <c r="BA11" i="90"/>
  <c r="Z12" i="90"/>
  <c r="BA12" i="90" s="1"/>
  <c r="Z13" i="90"/>
  <c r="Z14" i="90"/>
  <c r="Z15" i="90"/>
  <c r="BA15" i="90"/>
  <c r="Z17" i="90"/>
  <c r="BA17" i="90" s="1"/>
  <c r="Z18" i="90"/>
  <c r="BA18" i="90"/>
  <c r="Z19" i="90"/>
  <c r="AA19" i="91"/>
  <c r="BE19" i="91" s="1"/>
  <c r="Z20" i="90"/>
  <c r="BA20" i="90"/>
  <c r="D25" i="90"/>
  <c r="AC25" i="90" s="1"/>
  <c r="E25" i="90"/>
  <c r="F25" i="90"/>
  <c r="AE25" i="90"/>
  <c r="G25" i="90"/>
  <c r="H25" i="90"/>
  <c r="AG25" i="90" s="1"/>
  <c r="I25" i="90"/>
  <c r="J25" i="90"/>
  <c r="AI25" i="90"/>
  <c r="K25" i="90"/>
  <c r="L25" i="90"/>
  <c r="AK25" i="90" s="1"/>
  <c r="M25" i="90"/>
  <c r="N25" i="90"/>
  <c r="AM25" i="90" s="1"/>
  <c r="O25" i="90"/>
  <c r="P25" i="90"/>
  <c r="AO25" i="90" s="1"/>
  <c r="U25" i="90"/>
  <c r="V25" i="90"/>
  <c r="AU25" i="90"/>
  <c r="W25" i="90"/>
  <c r="X25" i="90"/>
  <c r="AW25" i="90" s="1"/>
  <c r="Y25" i="90"/>
  <c r="Z10" i="90"/>
  <c r="AA10" i="91"/>
  <c r="Y135" i="90"/>
  <c r="AX135" i="90" s="1"/>
  <c r="X135" i="90"/>
  <c r="AW135" i="90" s="1"/>
  <c r="W135" i="90"/>
  <c r="AV135" i="90" s="1"/>
  <c r="V135" i="90"/>
  <c r="AU135" i="90"/>
  <c r="U135" i="90"/>
  <c r="AT135" i="90" s="1"/>
  <c r="T135" i="90"/>
  <c r="AS135" i="90" s="1"/>
  <c r="S135" i="90"/>
  <c r="AR135" i="90" s="1"/>
  <c r="R135" i="90"/>
  <c r="AQ135" i="90" s="1"/>
  <c r="Q135" i="90"/>
  <c r="AP135" i="90" s="1"/>
  <c r="P135" i="90"/>
  <c r="AO135" i="90" s="1"/>
  <c r="O135" i="90"/>
  <c r="AN135" i="90" s="1"/>
  <c r="N135" i="90"/>
  <c r="AM135" i="90"/>
  <c r="M135" i="90"/>
  <c r="AL135" i="90" s="1"/>
  <c r="Y8" i="30"/>
  <c r="Q8" i="30"/>
  <c r="R8" i="30"/>
  <c r="S8" i="30"/>
  <c r="T8" i="30"/>
  <c r="U8" i="30"/>
  <c r="V8" i="30"/>
  <c r="W8" i="30"/>
  <c r="P8" i="30"/>
  <c r="D52" i="38"/>
  <c r="AV52" i="38"/>
  <c r="E18" i="38"/>
  <c r="AW18" i="38"/>
  <c r="E29" i="38"/>
  <c r="AW29" i="38"/>
  <c r="E41" i="38"/>
  <c r="E52" i="38"/>
  <c r="AW52" i="38"/>
  <c r="F18" i="38"/>
  <c r="AX18" i="38"/>
  <c r="F29" i="38"/>
  <c r="AX29" i="38"/>
  <c r="F41" i="38"/>
  <c r="F52" i="38"/>
  <c r="AX52" i="38"/>
  <c r="G18" i="38"/>
  <c r="AY18" i="38"/>
  <c r="G29" i="38"/>
  <c r="AY29" i="38" s="1"/>
  <c r="G41" i="38"/>
  <c r="AY41" i="38"/>
  <c r="G52" i="38"/>
  <c r="AY52" i="38"/>
  <c r="H18" i="38"/>
  <c r="AZ18" i="38"/>
  <c r="H29" i="38"/>
  <c r="H41" i="38"/>
  <c r="AZ41" i="38"/>
  <c r="H52" i="38"/>
  <c r="AZ52" i="38"/>
  <c r="I18" i="38"/>
  <c r="BA18" i="38" s="1"/>
  <c r="I29" i="38"/>
  <c r="BA29" i="38"/>
  <c r="I41" i="38"/>
  <c r="BA41" i="38"/>
  <c r="I52" i="38"/>
  <c r="BA52" i="38"/>
  <c r="J18" i="38"/>
  <c r="BB18" i="38" s="1"/>
  <c r="J29" i="38"/>
  <c r="BB29" i="38"/>
  <c r="J41" i="38"/>
  <c r="BB41" i="38"/>
  <c r="J52" i="38"/>
  <c r="BB52" i="38"/>
  <c r="J55" i="38"/>
  <c r="BB55" i="38" s="1"/>
  <c r="K18" i="38"/>
  <c r="BC18" i="38"/>
  <c r="K29" i="38"/>
  <c r="BC29" i="38"/>
  <c r="K41" i="38"/>
  <c r="BC41" i="38"/>
  <c r="K52" i="38"/>
  <c r="BC52" i="38" s="1"/>
  <c r="L18" i="38"/>
  <c r="BD18" i="38"/>
  <c r="L29" i="38"/>
  <c r="BD29" i="38"/>
  <c r="L41" i="38"/>
  <c r="BD41" i="38"/>
  <c r="L52" i="38"/>
  <c r="M18" i="38"/>
  <c r="BE18" i="38"/>
  <c r="M29" i="38"/>
  <c r="BE29" i="38"/>
  <c r="M41" i="38"/>
  <c r="M52" i="38"/>
  <c r="BE52" i="38"/>
  <c r="N18" i="38"/>
  <c r="BF18" i="38"/>
  <c r="N29" i="38"/>
  <c r="BF29" i="38"/>
  <c r="N41" i="38"/>
  <c r="N52" i="38"/>
  <c r="BF52" i="38"/>
  <c r="O18" i="38"/>
  <c r="BG18" i="38"/>
  <c r="O29" i="38"/>
  <c r="BG29" i="38" s="1"/>
  <c r="O41" i="38"/>
  <c r="BG41" i="38"/>
  <c r="O52" i="38"/>
  <c r="BG52" i="38"/>
  <c r="P18" i="38"/>
  <c r="BH18" i="38"/>
  <c r="P29" i="38"/>
  <c r="P41" i="38"/>
  <c r="BH41" i="38"/>
  <c r="P52" i="38"/>
  <c r="BH52" i="38"/>
  <c r="Q18" i="38"/>
  <c r="BI18" i="38" s="1"/>
  <c r="Q29" i="38"/>
  <c r="BI29" i="38"/>
  <c r="Q41" i="38"/>
  <c r="BI41" i="38"/>
  <c r="Q52" i="38"/>
  <c r="BI52" i="38"/>
  <c r="R18" i="38"/>
  <c r="BJ18" i="38" s="1"/>
  <c r="R29" i="38"/>
  <c r="BJ29" i="38"/>
  <c r="R41" i="38"/>
  <c r="BJ41" i="38"/>
  <c r="R52" i="38"/>
  <c r="BJ52" i="38"/>
  <c r="S18" i="38"/>
  <c r="BK18" i="38"/>
  <c r="S29" i="38"/>
  <c r="BK29" i="38"/>
  <c r="S41" i="38"/>
  <c r="BK41" i="38"/>
  <c r="S52" i="38"/>
  <c r="BK52" i="38"/>
  <c r="T18" i="38"/>
  <c r="BL18" i="38"/>
  <c r="T29" i="38"/>
  <c r="BL29" i="38"/>
  <c r="T41" i="38"/>
  <c r="BL41" i="38"/>
  <c r="T52" i="38"/>
  <c r="T55" i="38" s="1"/>
  <c r="BL52" i="38"/>
  <c r="BL55" i="38"/>
  <c r="U18" i="38"/>
  <c r="BM18" i="38"/>
  <c r="U29" i="38"/>
  <c r="BM29" i="38"/>
  <c r="U41" i="38"/>
  <c r="BM41" i="38" s="1"/>
  <c r="U52" i="38"/>
  <c r="BM52" i="38" s="1"/>
  <c r="V18" i="38"/>
  <c r="BN18" i="38"/>
  <c r="V29" i="38"/>
  <c r="BN29" i="38"/>
  <c r="V41" i="38"/>
  <c r="V55" i="38" s="1"/>
  <c r="BN55" i="38" s="1"/>
  <c r="V52" i="38"/>
  <c r="BN52" i="38" s="1"/>
  <c r="W18" i="38"/>
  <c r="BO18" i="38"/>
  <c r="W29" i="38"/>
  <c r="BO29" i="38"/>
  <c r="W41" i="38"/>
  <c r="W53" i="38" s="1"/>
  <c r="BO41" i="38"/>
  <c r="W52" i="38"/>
  <c r="BO52" i="38"/>
  <c r="X18" i="38"/>
  <c r="BP18" i="38"/>
  <c r="X29" i="38"/>
  <c r="X55" i="38" s="1"/>
  <c r="BP55" i="38" s="1"/>
  <c r="BP29" i="38"/>
  <c r="X41" i="38"/>
  <c r="BP41" i="38"/>
  <c r="X52" i="38"/>
  <c r="BP52" i="38"/>
  <c r="Y18" i="38"/>
  <c r="BQ18" i="38"/>
  <c r="Y29" i="38"/>
  <c r="BQ29" i="38" s="1"/>
  <c r="Y41" i="38"/>
  <c r="BQ41" i="38"/>
  <c r="Y52" i="38"/>
  <c r="BQ52" i="38"/>
  <c r="Z18" i="38"/>
  <c r="BR18" i="38"/>
  <c r="Z29" i="38"/>
  <c r="Z55" i="38" s="1"/>
  <c r="BR55" i="38" s="1"/>
  <c r="Z41" i="38"/>
  <c r="BR41" i="38"/>
  <c r="Z52" i="38"/>
  <c r="BR52" i="38"/>
  <c r="AA18" i="38"/>
  <c r="BS18" i="38" s="1"/>
  <c r="AA29" i="38"/>
  <c r="BS29" i="38"/>
  <c r="AA41" i="38"/>
  <c r="BS41" i="38"/>
  <c r="AA52" i="38"/>
  <c r="BS52" i="38"/>
  <c r="AB18" i="38"/>
  <c r="BT18" i="38" s="1"/>
  <c r="AB29" i="38"/>
  <c r="BT29" i="38"/>
  <c r="AB41" i="38"/>
  <c r="BT41" i="38"/>
  <c r="AB52" i="38"/>
  <c r="BT52" i="38"/>
  <c r="AB55" i="38"/>
  <c r="BT55" i="38" s="1"/>
  <c r="AC18" i="38"/>
  <c r="BU18" i="38"/>
  <c r="AC29" i="38"/>
  <c r="BU29" i="38"/>
  <c r="AC41" i="38"/>
  <c r="BU41" i="38"/>
  <c r="AC52" i="38"/>
  <c r="AC53" i="38" s="1"/>
  <c r="AD18" i="38"/>
  <c r="BV18" i="38"/>
  <c r="AD29" i="38"/>
  <c r="BV29" i="38"/>
  <c r="AD41" i="38"/>
  <c r="BV41" i="38"/>
  <c r="AD52" i="38"/>
  <c r="BV52" i="38" s="1"/>
  <c r="AE18" i="38"/>
  <c r="BW18" i="38"/>
  <c r="AE29" i="38"/>
  <c r="BW29" i="38" s="1"/>
  <c r="AE41" i="38"/>
  <c r="AE53" i="38" s="1"/>
  <c r="BW41" i="38"/>
  <c r="AE52" i="38"/>
  <c r="BW52" i="38"/>
  <c r="AF18" i="38"/>
  <c r="BX18" i="38"/>
  <c r="AF29" i="38"/>
  <c r="BX29" i="38" s="1"/>
  <c r="AF41" i="38"/>
  <c r="BX41" i="38"/>
  <c r="AF52" i="38"/>
  <c r="BX52" i="38"/>
  <c r="AG18" i="38"/>
  <c r="BY18" i="38"/>
  <c r="AG29" i="38"/>
  <c r="BY29" i="38"/>
  <c r="AG41" i="38"/>
  <c r="BY41" i="38"/>
  <c r="AG52" i="38"/>
  <c r="BY52" i="38"/>
  <c r="AH18" i="38"/>
  <c r="BZ18" i="38"/>
  <c r="AH29" i="38"/>
  <c r="AH55" i="38" s="1"/>
  <c r="BZ55" i="38" s="1"/>
  <c r="BZ29" i="38"/>
  <c r="AH41" i="38"/>
  <c r="BZ41" i="38"/>
  <c r="AH52" i="38"/>
  <c r="BZ52" i="38"/>
  <c r="AI18" i="38"/>
  <c r="CA18" i="38"/>
  <c r="AI29" i="38"/>
  <c r="CA29" i="38"/>
  <c r="AI41" i="38"/>
  <c r="CA41" i="38"/>
  <c r="AI52" i="38"/>
  <c r="CA52" i="38"/>
  <c r="AJ18" i="38"/>
  <c r="CB18" i="38"/>
  <c r="AJ29" i="38"/>
  <c r="CB29" i="38"/>
  <c r="AJ41" i="38"/>
  <c r="CB41" i="38"/>
  <c r="AJ52" i="38"/>
  <c r="CB52" i="38"/>
  <c r="AJ55" i="38"/>
  <c r="CB55" i="38"/>
  <c r="AK18" i="38"/>
  <c r="CC18" i="38"/>
  <c r="AK29" i="38"/>
  <c r="CC29" i="38"/>
  <c r="AK41" i="38"/>
  <c r="CC41" i="38"/>
  <c r="AK52" i="38"/>
  <c r="AK53" i="38" s="1"/>
  <c r="CC52" i="38"/>
  <c r="AL18" i="38"/>
  <c r="CD18" i="38"/>
  <c r="AL29" i="38"/>
  <c r="CD29" i="38"/>
  <c r="AL41" i="38"/>
  <c r="CD41" i="38"/>
  <c r="AL52" i="38"/>
  <c r="CD52" i="38"/>
  <c r="AM18" i="38"/>
  <c r="CE18" i="38"/>
  <c r="AM29" i="38"/>
  <c r="CE29" i="38" s="1"/>
  <c r="AM41" i="38"/>
  <c r="AM53" i="38" s="1"/>
  <c r="CE53" i="38" s="1"/>
  <c r="AM52" i="38"/>
  <c r="CE52" i="38"/>
  <c r="AN18" i="38"/>
  <c r="CF18" i="38"/>
  <c r="AN29" i="38"/>
  <c r="CF29" i="38" s="1"/>
  <c r="AN41" i="38"/>
  <c r="CF41" i="38" s="1"/>
  <c r="AN52" i="38"/>
  <c r="CF52" i="38"/>
  <c r="AO18" i="38"/>
  <c r="CG18" i="38"/>
  <c r="AO29" i="38"/>
  <c r="CG29" i="38"/>
  <c r="AO41" i="38"/>
  <c r="CG41" i="38"/>
  <c r="AO52" i="38"/>
  <c r="CG52" i="38"/>
  <c r="AP18" i="38"/>
  <c r="CH18" i="38"/>
  <c r="AP29" i="38"/>
  <c r="CH29" i="38"/>
  <c r="AP41" i="38"/>
  <c r="CH41" i="38"/>
  <c r="AP52" i="38"/>
  <c r="CH52" i="38"/>
  <c r="AP55" i="38"/>
  <c r="CH55" i="38"/>
  <c r="AQ18" i="38"/>
  <c r="CI18" i="38"/>
  <c r="AQ29" i="38"/>
  <c r="CI29" i="38"/>
  <c r="AQ41" i="38"/>
  <c r="CI41" i="38"/>
  <c r="AQ52" i="38"/>
  <c r="AQ53" i="38" s="1"/>
  <c r="CI53" i="38" s="1"/>
  <c r="CI52" i="38"/>
  <c r="AR18" i="38"/>
  <c r="CJ18" i="38"/>
  <c r="AR29" i="38"/>
  <c r="CJ29" i="38"/>
  <c r="AR41" i="38"/>
  <c r="CJ41" i="38"/>
  <c r="AR52" i="38"/>
  <c r="AR55" i="38" s="1"/>
  <c r="CJ55" i="38" s="1"/>
  <c r="CJ52" i="38"/>
  <c r="G53" i="38"/>
  <c r="AY53" i="38"/>
  <c r="I53" i="38"/>
  <c r="BA53" i="38"/>
  <c r="K53" i="38"/>
  <c r="BC53" i="38" s="1"/>
  <c r="O53" i="38"/>
  <c r="BG53" i="38"/>
  <c r="Q53" i="38"/>
  <c r="BI53" i="38" s="1"/>
  <c r="S53" i="38"/>
  <c r="BK53" i="38"/>
  <c r="BO53" i="38"/>
  <c r="Y53" i="38"/>
  <c r="BQ53" i="38"/>
  <c r="AA53" i="38"/>
  <c r="BS53" i="38" s="1"/>
  <c r="BU53" i="38"/>
  <c r="BW53" i="38"/>
  <c r="AG53" i="38"/>
  <c r="BY53" i="38"/>
  <c r="AI53" i="38"/>
  <c r="CA53" i="38"/>
  <c r="CC53" i="38"/>
  <c r="AO53" i="38"/>
  <c r="CG53" i="38"/>
  <c r="AS51" i="38"/>
  <c r="CM51" i="38"/>
  <c r="AS50" i="38"/>
  <c r="CM50" i="38" s="1"/>
  <c r="AS49" i="38"/>
  <c r="CK49" i="38"/>
  <c r="AS48" i="38"/>
  <c r="CM48" i="38" s="1"/>
  <c r="AS47" i="38"/>
  <c r="CM47" i="38"/>
  <c r="AS46" i="38"/>
  <c r="CM46" i="38" s="1"/>
  <c r="CK46" i="38"/>
  <c r="AS45" i="38"/>
  <c r="CM45" i="38"/>
  <c r="AS44" i="38"/>
  <c r="CM44" i="38" s="1"/>
  <c r="AS43" i="38"/>
  <c r="CK43" i="38" s="1"/>
  <c r="AS40" i="38"/>
  <c r="CM40" i="38" s="1"/>
  <c r="AS39" i="38"/>
  <c r="CM39" i="38" s="1"/>
  <c r="AS38" i="38"/>
  <c r="AS37" i="38"/>
  <c r="CM37" i="38" s="1"/>
  <c r="AS36" i="38"/>
  <c r="CM36" i="38"/>
  <c r="AS35" i="38"/>
  <c r="AS34" i="38"/>
  <c r="CM34" i="38" s="1"/>
  <c r="AS33" i="38"/>
  <c r="CM33" i="38" s="1"/>
  <c r="AS32" i="38"/>
  <c r="CK32" i="38" s="1"/>
  <c r="AS28" i="38"/>
  <c r="CM28" i="38"/>
  <c r="AS27" i="38"/>
  <c r="CM27" i="38" s="1"/>
  <c r="AS26" i="38"/>
  <c r="CK26" i="38" s="1"/>
  <c r="AS25" i="38"/>
  <c r="CM25" i="38" s="1"/>
  <c r="AS24" i="38"/>
  <c r="CM24" i="38"/>
  <c r="AS23" i="38"/>
  <c r="CM23" i="38" s="1"/>
  <c r="AS22" i="38"/>
  <c r="CM22" i="38" s="1"/>
  <c r="AS21" i="38"/>
  <c r="CK20" i="38" s="1"/>
  <c r="AS20" i="38"/>
  <c r="AS10" i="38"/>
  <c r="CM10" i="38" s="1"/>
  <c r="AS11" i="38"/>
  <c r="CM11" i="38" s="1"/>
  <c r="AS12" i="38"/>
  <c r="AS13" i="38"/>
  <c r="CM13" i="38" s="1"/>
  <c r="AS14" i="38"/>
  <c r="CM14" i="38"/>
  <c r="AS15" i="38"/>
  <c r="AS16" i="38"/>
  <c r="CK15" i="38" s="1"/>
  <c r="AS17" i="38"/>
  <c r="CM17" i="38" s="1"/>
  <c r="E135" i="90"/>
  <c r="AD135" i="90" s="1"/>
  <c r="F135" i="90"/>
  <c r="AE135" i="90"/>
  <c r="G135" i="90"/>
  <c r="AF135" i="90" s="1"/>
  <c r="H135" i="90"/>
  <c r="AG135" i="90" s="1"/>
  <c r="I135" i="90"/>
  <c r="AH135" i="90" s="1"/>
  <c r="J135" i="90"/>
  <c r="AI135" i="90" s="1"/>
  <c r="K135" i="90"/>
  <c r="AJ135" i="90" s="1"/>
  <c r="L135" i="90"/>
  <c r="AK135" i="90" s="1"/>
  <c r="D135" i="90"/>
  <c r="D133" i="90"/>
  <c r="AA8" i="30"/>
  <c r="AX27" i="90"/>
  <c r="AX26" i="90"/>
  <c r="AV27" i="90"/>
  <c r="AV26" i="90"/>
  <c r="AT27" i="90"/>
  <c r="AT26" i="90"/>
  <c r="AN27" i="90"/>
  <c r="AN26" i="90"/>
  <c r="AL27" i="90"/>
  <c r="AL26" i="90"/>
  <c r="AJ27" i="90"/>
  <c r="AJ26" i="90"/>
  <c r="AH27" i="90"/>
  <c r="AH26" i="90"/>
  <c r="AF27" i="90"/>
  <c r="AF26" i="90"/>
  <c r="AD27" i="90"/>
  <c r="AD26" i="90"/>
  <c r="AX47" i="90"/>
  <c r="AX45" i="90"/>
  <c r="AX46" i="90"/>
  <c r="AV47" i="90"/>
  <c r="AV45" i="90"/>
  <c r="AV46" i="90"/>
  <c r="AT45" i="90"/>
  <c r="AT46" i="90"/>
  <c r="AN45" i="90"/>
  <c r="AN46" i="90"/>
  <c r="AL45" i="90"/>
  <c r="AL46" i="90"/>
  <c r="AJ45" i="90"/>
  <c r="AJ46" i="90"/>
  <c r="AH45" i="90"/>
  <c r="AH46" i="90"/>
  <c r="AF45" i="90"/>
  <c r="AF46" i="90"/>
  <c r="AD47" i="90"/>
  <c r="AD45" i="90"/>
  <c r="AD46" i="90"/>
  <c r="AX69" i="90"/>
  <c r="AX70" i="90"/>
  <c r="AV69" i="90"/>
  <c r="AV70" i="90"/>
  <c r="AT69" i="90"/>
  <c r="AT70" i="90"/>
  <c r="AN69" i="90"/>
  <c r="AN70" i="90"/>
  <c r="AL69" i="90"/>
  <c r="AL70" i="90"/>
  <c r="AJ69" i="90"/>
  <c r="AJ70" i="90"/>
  <c r="AH69" i="90"/>
  <c r="AH70" i="90"/>
  <c r="AF69" i="90"/>
  <c r="AF70" i="90"/>
  <c r="AD69" i="90"/>
  <c r="AD70" i="90"/>
  <c r="AW93" i="90"/>
  <c r="AW92" i="90"/>
  <c r="AU93" i="90"/>
  <c r="AU92" i="90"/>
  <c r="AO93" i="90"/>
  <c r="AO92" i="90"/>
  <c r="AM93" i="90"/>
  <c r="AM92" i="90"/>
  <c r="AK93" i="90"/>
  <c r="AK92" i="90"/>
  <c r="AI93" i="90"/>
  <c r="AI92" i="90"/>
  <c r="AG93" i="90"/>
  <c r="AG92" i="90"/>
  <c r="AE93" i="90"/>
  <c r="AE92" i="90"/>
  <c r="AC93" i="90"/>
  <c r="AC92" i="90"/>
  <c r="AX112" i="90"/>
  <c r="AX113" i="90"/>
  <c r="AV112" i="90"/>
  <c r="AV113" i="90"/>
  <c r="AT112" i="90"/>
  <c r="AT113" i="90"/>
  <c r="AN112" i="90"/>
  <c r="AN113" i="90"/>
  <c r="AL112" i="90"/>
  <c r="AL113" i="90"/>
  <c r="AJ112" i="90"/>
  <c r="AJ113" i="90"/>
  <c r="AH112" i="90"/>
  <c r="AH113" i="90"/>
  <c r="AF112" i="90"/>
  <c r="AF113" i="90"/>
  <c r="AD112" i="90"/>
  <c r="AD113" i="90"/>
  <c r="AW132" i="90"/>
  <c r="X133" i="90"/>
  <c r="AW133" i="90"/>
  <c r="AW131" i="90"/>
  <c r="AU132" i="90"/>
  <c r="V133" i="90"/>
  <c r="AU133" i="90" s="1"/>
  <c r="AU131" i="90"/>
  <c r="AO132" i="90"/>
  <c r="P133" i="90"/>
  <c r="AO133" i="90"/>
  <c r="AO131" i="90"/>
  <c r="AM132" i="90"/>
  <c r="N133" i="90"/>
  <c r="AM133" i="90" s="1"/>
  <c r="AM131" i="90"/>
  <c r="AK132" i="90"/>
  <c r="L133" i="90"/>
  <c r="AK133" i="90"/>
  <c r="AK131" i="90"/>
  <c r="AI132" i="90"/>
  <c r="J133" i="90"/>
  <c r="AI133" i="90" s="1"/>
  <c r="AI131" i="90"/>
  <c r="AG132" i="90"/>
  <c r="H133" i="90"/>
  <c r="AG133" i="90"/>
  <c r="AG131" i="90"/>
  <c r="AE132" i="90"/>
  <c r="F133" i="90"/>
  <c r="AE133" i="90" s="1"/>
  <c r="AE131" i="90"/>
  <c r="AC132" i="90"/>
  <c r="AC131" i="90"/>
  <c r="AA131" i="91"/>
  <c r="AA124" i="91"/>
  <c r="BE124" i="91"/>
  <c r="AA122" i="91"/>
  <c r="BE122" i="91"/>
  <c r="AA120" i="91"/>
  <c r="BE120" i="91" s="1"/>
  <c r="Y121" i="30"/>
  <c r="AA118" i="91"/>
  <c r="AA106" i="91"/>
  <c r="BE106" i="91"/>
  <c r="AA104" i="91"/>
  <c r="BE104" i="91"/>
  <c r="AA102" i="91"/>
  <c r="BE102" i="91" s="1"/>
  <c r="AA100" i="91"/>
  <c r="BE100" i="91"/>
  <c r="Y92" i="30"/>
  <c r="AA92" i="91"/>
  <c r="AA85" i="91"/>
  <c r="BE85" i="91" s="1"/>
  <c r="AA83" i="91"/>
  <c r="BE83" i="91"/>
  <c r="AA81" i="91"/>
  <c r="BE81" i="91" s="1"/>
  <c r="Y82" i="30"/>
  <c r="AA79" i="91"/>
  <c r="AA35" i="101" s="1"/>
  <c r="BE76" i="91"/>
  <c r="AA73" i="91"/>
  <c r="BE73" i="91" s="1"/>
  <c r="AA73" i="30"/>
  <c r="AA69" i="91"/>
  <c r="AA67" i="91"/>
  <c r="BE67" i="91"/>
  <c r="AA65" i="91"/>
  <c r="Y59" i="30"/>
  <c r="AA56" i="91"/>
  <c r="BE56" i="91" s="1"/>
  <c r="AA55" i="91"/>
  <c r="AA27" i="101" s="1"/>
  <c r="BE55" i="91"/>
  <c r="AA53" i="91"/>
  <c r="AA25" i="101" s="1"/>
  <c r="BE53" i="91"/>
  <c r="AA39" i="91"/>
  <c r="BE39" i="91"/>
  <c r="AA37" i="91"/>
  <c r="BE37" i="91" s="1"/>
  <c r="AA35" i="91"/>
  <c r="BE35" i="91"/>
  <c r="AA33" i="91"/>
  <c r="BE33" i="91"/>
  <c r="X113" i="30"/>
  <c r="X112" i="30"/>
  <c r="X93" i="30"/>
  <c r="X92" i="30"/>
  <c r="X46" i="30"/>
  <c r="X45" i="30"/>
  <c r="W132" i="30"/>
  <c r="W131" i="30"/>
  <c r="W70" i="30"/>
  <c r="W69" i="30"/>
  <c r="V113" i="30"/>
  <c r="V112" i="30"/>
  <c r="V93" i="30"/>
  <c r="V92" i="30"/>
  <c r="V46" i="30"/>
  <c r="V45" i="30"/>
  <c r="U132" i="30"/>
  <c r="U131" i="30"/>
  <c r="U70" i="30"/>
  <c r="U69" i="30"/>
  <c r="T113" i="30"/>
  <c r="T112" i="30"/>
  <c r="T93" i="30"/>
  <c r="T92" i="30"/>
  <c r="T46" i="30"/>
  <c r="T45" i="30"/>
  <c r="S132" i="30"/>
  <c r="S131" i="30"/>
  <c r="S70" i="30"/>
  <c r="S69" i="30"/>
  <c r="R132" i="30"/>
  <c r="R131" i="30"/>
  <c r="R70" i="30"/>
  <c r="R69" i="30"/>
  <c r="Q132" i="30"/>
  <c r="Q131" i="30"/>
  <c r="Q70" i="30"/>
  <c r="Q69" i="30"/>
  <c r="P132" i="30"/>
  <c r="P131" i="30"/>
  <c r="P70" i="30"/>
  <c r="P69" i="30"/>
  <c r="AA22" i="91"/>
  <c r="W27" i="30"/>
  <c r="W26" i="30"/>
  <c r="U27" i="30"/>
  <c r="U26" i="30"/>
  <c r="S27" i="30"/>
  <c r="S26" i="30"/>
  <c r="AY136" i="90"/>
  <c r="BA136" i="90"/>
  <c r="AR131" i="90"/>
  <c r="AR132" i="90"/>
  <c r="S133" i="90"/>
  <c r="AR133" i="90"/>
  <c r="AR112" i="90"/>
  <c r="AR113" i="90"/>
  <c r="AR92" i="90"/>
  <c r="AR93" i="90"/>
  <c r="AR70" i="90"/>
  <c r="AR47" i="90"/>
  <c r="AR45" i="90"/>
  <c r="AR46" i="90"/>
  <c r="S134" i="90"/>
  <c r="AR134" i="90"/>
  <c r="AR27" i="90"/>
  <c r="AR26" i="90"/>
  <c r="AP112" i="90"/>
  <c r="AP113" i="90"/>
  <c r="AP70" i="90"/>
  <c r="AP27" i="90"/>
  <c r="AP26" i="90"/>
  <c r="AQ113" i="90"/>
  <c r="AQ112" i="90"/>
  <c r="AQ69" i="90"/>
  <c r="AQ27" i="90"/>
  <c r="AQ26" i="90"/>
  <c r="AC91" i="90"/>
  <c r="AC130" i="90"/>
  <c r="AY10" i="90"/>
  <c r="AY13" i="90"/>
  <c r="AY22" i="90"/>
  <c r="AQ25" i="90"/>
  <c r="AY29" i="90"/>
  <c r="AY32" i="90"/>
  <c r="AY41" i="90"/>
  <c r="AY53" i="90"/>
  <c r="AY56" i="90"/>
  <c r="AY65" i="90"/>
  <c r="AQ72" i="90"/>
  <c r="AY76" i="90"/>
  <c r="AY79" i="90"/>
  <c r="AY88" i="90"/>
  <c r="AE91" i="90"/>
  <c r="AG91" i="90"/>
  <c r="AI91" i="90"/>
  <c r="AK91" i="90"/>
  <c r="AM91" i="90"/>
  <c r="AO91" i="90"/>
  <c r="AU91" i="90"/>
  <c r="AW91" i="90"/>
  <c r="AY96" i="90"/>
  <c r="AY99" i="90"/>
  <c r="AY108" i="90"/>
  <c r="AQ111" i="90"/>
  <c r="AY115" i="90"/>
  <c r="AY118" i="90"/>
  <c r="AY127" i="90"/>
  <c r="AE130" i="90"/>
  <c r="AG130" i="90"/>
  <c r="AI130" i="90"/>
  <c r="AK130" i="90"/>
  <c r="AM130" i="90"/>
  <c r="AO130" i="90"/>
  <c r="AU130" i="90"/>
  <c r="AW130" i="90"/>
  <c r="BA13" i="90"/>
  <c r="BA27" i="90"/>
  <c r="BA35" i="90"/>
  <c r="BA70" i="90"/>
  <c r="BA112" i="90"/>
  <c r="BA118" i="90"/>
  <c r="Q136" i="30"/>
  <c r="AC136" i="90"/>
  <c r="R27" i="30"/>
  <c r="Q27" i="30"/>
  <c r="Q26" i="30"/>
  <c r="AY82" i="90"/>
  <c r="CM15" i="38"/>
  <c r="D134" i="90"/>
  <c r="AC134" i="90"/>
  <c r="Z135" i="90"/>
  <c r="CK12" i="38"/>
  <c r="CK23" i="38"/>
  <c r="AS29" i="38"/>
  <c r="AS41" i="38"/>
  <c r="AS52" i="38"/>
  <c r="AR53" i="38"/>
  <c r="CJ53" i="38"/>
  <c r="AP53" i="38"/>
  <c r="CH53" i="38"/>
  <c r="AN53" i="38"/>
  <c r="CF53" i="38"/>
  <c r="AL53" i="38"/>
  <c r="CD53" i="38" s="1"/>
  <c r="AJ53" i="38"/>
  <c r="CB53" i="38"/>
  <c r="AH53" i="38"/>
  <c r="BZ53" i="38"/>
  <c r="AF53" i="38"/>
  <c r="BX53" i="38"/>
  <c r="AD53" i="38"/>
  <c r="BV53" i="38" s="1"/>
  <c r="AB53" i="38"/>
  <c r="BT53" i="38"/>
  <c r="Z53" i="38"/>
  <c r="BR53" i="38"/>
  <c r="X53" i="38"/>
  <c r="BP53" i="38"/>
  <c r="V53" i="38"/>
  <c r="BN53" i="38" s="1"/>
  <c r="T53" i="38"/>
  <c r="BL53" i="38"/>
  <c r="R53" i="38"/>
  <c r="BJ53" i="38"/>
  <c r="P53" i="38"/>
  <c r="BH53" i="38"/>
  <c r="N53" i="38"/>
  <c r="BF53" i="38" s="1"/>
  <c r="L53" i="38"/>
  <c r="BD53" i="38"/>
  <c r="J53" i="38"/>
  <c r="BB53" i="38"/>
  <c r="H53" i="38"/>
  <c r="AZ53" i="38"/>
  <c r="F53" i="38"/>
  <c r="AX53" i="38" s="1"/>
  <c r="D53" i="38"/>
  <c r="AQ55" i="38"/>
  <c r="CI55" i="38" s="1"/>
  <c r="AO55" i="38"/>
  <c r="CG55" i="38" s="1"/>
  <c r="AM55" i="38"/>
  <c r="CE55" i="38" s="1"/>
  <c r="AK55" i="38"/>
  <c r="CC55" i="38"/>
  <c r="AI55" i="38"/>
  <c r="CA55" i="38" s="1"/>
  <c r="AG55" i="38"/>
  <c r="BY55" i="38" s="1"/>
  <c r="AE55" i="38"/>
  <c r="BW55" i="38" s="1"/>
  <c r="AC55" i="38"/>
  <c r="BU55" i="38"/>
  <c r="AA55" i="38"/>
  <c r="BS55" i="38" s="1"/>
  <c r="Y55" i="38"/>
  <c r="BQ55" i="38" s="1"/>
  <c r="W55" i="38"/>
  <c r="BO55" i="38" s="1"/>
  <c r="U55" i="38"/>
  <c r="BM55" i="38"/>
  <c r="S55" i="38"/>
  <c r="BK55" i="38" s="1"/>
  <c r="Q55" i="38"/>
  <c r="BI55" i="38" s="1"/>
  <c r="O55" i="38"/>
  <c r="BG55" i="38" s="1"/>
  <c r="M55" i="38"/>
  <c r="BE55" i="38"/>
  <c r="K55" i="38"/>
  <c r="BC55" i="38" s="1"/>
  <c r="I55" i="38"/>
  <c r="BA55" i="38" s="1"/>
  <c r="G55" i="38"/>
  <c r="AY55" i="38" s="1"/>
  <c r="E55" i="38"/>
  <c r="AW55" i="38"/>
  <c r="Z25" i="90"/>
  <c r="AY27" i="90" s="1"/>
  <c r="AW27" i="90"/>
  <c r="AW26" i="90"/>
  <c r="X134" i="90"/>
  <c r="AW134" i="90" s="1"/>
  <c r="AU27" i="90"/>
  <c r="AU26" i="90"/>
  <c r="AO27" i="90"/>
  <c r="AO26" i="90"/>
  <c r="P134" i="90"/>
  <c r="AO134" i="90" s="1"/>
  <c r="AM27" i="90"/>
  <c r="AM26" i="90"/>
  <c r="AK27" i="90"/>
  <c r="AK26" i="90"/>
  <c r="L134" i="90"/>
  <c r="AK134" i="90" s="1"/>
  <c r="AI27" i="90"/>
  <c r="AI26" i="90"/>
  <c r="AG27" i="90"/>
  <c r="AG26" i="90"/>
  <c r="H134" i="90"/>
  <c r="AG134" i="90"/>
  <c r="AE27" i="90"/>
  <c r="AE26" i="90"/>
  <c r="AC27" i="90"/>
  <c r="AC26" i="90"/>
  <c r="AW46" i="90"/>
  <c r="AW45" i="90"/>
  <c r="AU46" i="90"/>
  <c r="AU45" i="90"/>
  <c r="AO46" i="90"/>
  <c r="AO45" i="90"/>
  <c r="AM47" i="90"/>
  <c r="AM46" i="90"/>
  <c r="AM45" i="90"/>
  <c r="AK47" i="90"/>
  <c r="AK46" i="90"/>
  <c r="AK45" i="90"/>
  <c r="AI46" i="90"/>
  <c r="AI45" i="90"/>
  <c r="AG47" i="90"/>
  <c r="AG46" i="90"/>
  <c r="AG45" i="90"/>
  <c r="AE46" i="90"/>
  <c r="AE45" i="90"/>
  <c r="AC46" i="90"/>
  <c r="AC45" i="90"/>
  <c r="AW69" i="90"/>
  <c r="AU69" i="90"/>
  <c r="AO69" i="90"/>
  <c r="AM69" i="90"/>
  <c r="AK69" i="90"/>
  <c r="AI69" i="90"/>
  <c r="AG69" i="90"/>
  <c r="AE69" i="90"/>
  <c r="AC69" i="90"/>
  <c r="AX92" i="90"/>
  <c r="AX93" i="90"/>
  <c r="AV92" i="90"/>
  <c r="AV93" i="90"/>
  <c r="AT92" i="90"/>
  <c r="AT93" i="90"/>
  <c r="AN92" i="90"/>
  <c r="AN93" i="90"/>
  <c r="AL92" i="90"/>
  <c r="AL93" i="90"/>
  <c r="AJ92" i="90"/>
  <c r="AJ93" i="90"/>
  <c r="AH92" i="90"/>
  <c r="AH93" i="90"/>
  <c r="AF92" i="90"/>
  <c r="AF93" i="90"/>
  <c r="AD92" i="90"/>
  <c r="AD93" i="90"/>
  <c r="Z111" i="90"/>
  <c r="AY113" i="90"/>
  <c r="AW113" i="90"/>
  <c r="AW112" i="90"/>
  <c r="AU113" i="90"/>
  <c r="AU112" i="90"/>
  <c r="AO113" i="90"/>
  <c r="AO112" i="90"/>
  <c r="AM113" i="90"/>
  <c r="AM112" i="90"/>
  <c r="AK113" i="90"/>
  <c r="AK112" i="90"/>
  <c r="AI113" i="90"/>
  <c r="AI112" i="90"/>
  <c r="AG113" i="90"/>
  <c r="AG112" i="90"/>
  <c r="AE113" i="90"/>
  <c r="AE112" i="90"/>
  <c r="AC113" i="90"/>
  <c r="AC112" i="90"/>
  <c r="AX131" i="90"/>
  <c r="AX132" i="90"/>
  <c r="Y133" i="90"/>
  <c r="AX133" i="90" s="1"/>
  <c r="AV131" i="90"/>
  <c r="AV132" i="90"/>
  <c r="W133" i="90"/>
  <c r="AV133" i="90" s="1"/>
  <c r="AT131" i="90"/>
  <c r="AT132" i="90"/>
  <c r="U133" i="90"/>
  <c r="AT133" i="90" s="1"/>
  <c r="AN131" i="90"/>
  <c r="AN132" i="90"/>
  <c r="O133" i="90"/>
  <c r="AN133" i="90" s="1"/>
  <c r="AL131" i="90"/>
  <c r="AL132" i="90"/>
  <c r="M133" i="90"/>
  <c r="AL133" i="90" s="1"/>
  <c r="AJ131" i="90"/>
  <c r="AJ132" i="90"/>
  <c r="K133" i="90"/>
  <c r="AJ133" i="90" s="1"/>
  <c r="AH131" i="90"/>
  <c r="AH132" i="90"/>
  <c r="I133" i="90"/>
  <c r="AH133" i="90" s="1"/>
  <c r="AF131" i="90"/>
  <c r="AF132" i="90"/>
  <c r="G133" i="90"/>
  <c r="AF133" i="90" s="1"/>
  <c r="AD131" i="90"/>
  <c r="AD132" i="90"/>
  <c r="E133" i="90"/>
  <c r="AD133" i="90" s="1"/>
  <c r="L37" i="95"/>
  <c r="L44" i="95"/>
  <c r="AA131" i="30"/>
  <c r="R130" i="30"/>
  <c r="P130" i="30"/>
  <c r="Y127" i="30"/>
  <c r="AA128" i="91"/>
  <c r="BE128" i="91"/>
  <c r="AA124" i="30"/>
  <c r="AA122" i="30"/>
  <c r="AA125" i="91"/>
  <c r="BE125" i="91" s="1"/>
  <c r="AA123" i="91"/>
  <c r="BE123" i="91" s="1"/>
  <c r="AA121" i="91"/>
  <c r="BE121" i="91"/>
  <c r="Y118" i="30"/>
  <c r="AA119" i="91"/>
  <c r="BE119" i="91"/>
  <c r="Y115" i="30"/>
  <c r="AA116" i="91"/>
  <c r="BE116" i="91" s="1"/>
  <c r="AA112" i="91"/>
  <c r="AA110" i="91"/>
  <c r="BE110" i="91"/>
  <c r="AA108" i="91"/>
  <c r="AA106" i="30"/>
  <c r="AA104" i="30"/>
  <c r="AA102" i="30"/>
  <c r="AA105" i="91"/>
  <c r="BE105" i="91" s="1"/>
  <c r="AA103" i="91"/>
  <c r="BE103" i="91"/>
  <c r="AA101" i="91"/>
  <c r="BE101" i="91"/>
  <c r="Y102" i="30"/>
  <c r="AA99" i="91"/>
  <c r="AA98" i="91"/>
  <c r="BE98" i="91" s="1"/>
  <c r="AA96" i="91"/>
  <c r="AA39" i="101" s="1"/>
  <c r="AA92" i="30"/>
  <c r="AA91" i="30"/>
  <c r="X91" i="30"/>
  <c r="V91" i="30"/>
  <c r="T91" i="30"/>
  <c r="Y88" i="30"/>
  <c r="AA89" i="91"/>
  <c r="BE89" i="91"/>
  <c r="AA85" i="30"/>
  <c r="AA83" i="30"/>
  <c r="AA86" i="91"/>
  <c r="BE86" i="91" s="1"/>
  <c r="AA84" i="91"/>
  <c r="BE84" i="91" s="1"/>
  <c r="AA82" i="91"/>
  <c r="BE82" i="91"/>
  <c r="Y79" i="30"/>
  <c r="AA80" i="91"/>
  <c r="BE80" i="91"/>
  <c r="Y76" i="30"/>
  <c r="AA77" i="91"/>
  <c r="BE77" i="91" s="1"/>
  <c r="AA74" i="30"/>
  <c r="AA72" i="30"/>
  <c r="W72" i="30"/>
  <c r="U72" i="30"/>
  <c r="S72" i="30"/>
  <c r="Q72" i="30"/>
  <c r="AA69" i="30"/>
  <c r="R68" i="30"/>
  <c r="P68" i="30"/>
  <c r="Y65" i="30"/>
  <c r="AA66" i="91"/>
  <c r="BE66" i="91" s="1"/>
  <c r="AA62" i="30"/>
  <c r="AA60" i="30"/>
  <c r="AA63" i="91"/>
  <c r="BE63" i="91" s="1"/>
  <c r="AA61" i="91"/>
  <c r="BE61" i="91"/>
  <c r="AA59" i="91"/>
  <c r="BE59" i="91" s="1"/>
  <c r="Y56" i="30"/>
  <c r="AA57" i="91"/>
  <c r="BE57" i="91"/>
  <c r="Y53" i="30"/>
  <c r="AA54" i="91"/>
  <c r="BE54" i="91"/>
  <c r="AA50" i="91"/>
  <c r="BE50" i="91" s="1"/>
  <c r="X49" i="30"/>
  <c r="V49" i="30"/>
  <c r="T49" i="30"/>
  <c r="AA45" i="91"/>
  <c r="AA43" i="91"/>
  <c r="BE43" i="91"/>
  <c r="AA41" i="91"/>
  <c r="AA39" i="30"/>
  <c r="AA37" i="30"/>
  <c r="AA35" i="30"/>
  <c r="AA38" i="91"/>
  <c r="BE38" i="91" s="1"/>
  <c r="AA36" i="91"/>
  <c r="BE36" i="91"/>
  <c r="AA34" i="91"/>
  <c r="BE34" i="91" s="1"/>
  <c r="Y35" i="30"/>
  <c r="AA32" i="91"/>
  <c r="AA21" i="101" s="1"/>
  <c r="AA31" i="91"/>
  <c r="BE31" i="91" s="1"/>
  <c r="AA29" i="91"/>
  <c r="W25" i="30"/>
  <c r="U25" i="30"/>
  <c r="S25" i="30"/>
  <c r="Q25" i="30"/>
  <c r="Y22" i="30"/>
  <c r="AA23" i="91"/>
  <c r="BE23" i="91" s="1"/>
  <c r="AA21" i="91"/>
  <c r="BE21" i="91"/>
  <c r="AA18" i="91"/>
  <c r="BE18" i="91" s="1"/>
  <c r="AA16" i="91"/>
  <c r="BE16" i="91" s="1"/>
  <c r="AA15" i="91"/>
  <c r="BE15" i="91" s="1"/>
  <c r="M111" i="30"/>
  <c r="Y112" i="30"/>
  <c r="M68" i="30"/>
  <c r="Y69" i="30" s="1"/>
  <c r="L133" i="30"/>
  <c r="X132" i="30"/>
  <c r="X131" i="30"/>
  <c r="X70" i="30"/>
  <c r="X69" i="30"/>
  <c r="W113" i="30"/>
  <c r="W112" i="30"/>
  <c r="W93" i="30"/>
  <c r="W92" i="30"/>
  <c r="W46" i="30"/>
  <c r="W45" i="30"/>
  <c r="J133" i="30"/>
  <c r="V132" i="30"/>
  <c r="V131" i="30"/>
  <c r="V70" i="30"/>
  <c r="V69" i="30"/>
  <c r="I134" i="30"/>
  <c r="U134" i="30"/>
  <c r="U113" i="30"/>
  <c r="U112" i="30"/>
  <c r="U93" i="30"/>
  <c r="U92" i="30"/>
  <c r="U46" i="30"/>
  <c r="U45" i="30"/>
  <c r="H133" i="30"/>
  <c r="T132" i="30"/>
  <c r="T131" i="30"/>
  <c r="T70" i="30"/>
  <c r="T69" i="30"/>
  <c r="G134" i="30"/>
  <c r="S134" i="30" s="1"/>
  <c r="S113" i="30"/>
  <c r="S112" i="30"/>
  <c r="S93" i="30"/>
  <c r="S92" i="30"/>
  <c r="S46" i="30"/>
  <c r="S45" i="30"/>
  <c r="R113" i="30"/>
  <c r="R112" i="30"/>
  <c r="R93" i="30"/>
  <c r="R92" i="30"/>
  <c r="R46" i="30"/>
  <c r="R45" i="30"/>
  <c r="Q113" i="30"/>
  <c r="Q112" i="30"/>
  <c r="Q93" i="30"/>
  <c r="Q92" i="30"/>
  <c r="Q46" i="30"/>
  <c r="Q45" i="30"/>
  <c r="P113" i="30"/>
  <c r="P112" i="30"/>
  <c r="P93" i="30"/>
  <c r="P92" i="30"/>
  <c r="P46" i="30"/>
  <c r="P45" i="30"/>
  <c r="V26" i="30"/>
  <c r="T26" i="30"/>
  <c r="AA11" i="91"/>
  <c r="AA12" i="101" s="1"/>
  <c r="Y10" i="30"/>
  <c r="AA46" i="91"/>
  <c r="Y70" i="30"/>
  <c r="AA70" i="91"/>
  <c r="AA93" i="91"/>
  <c r="Y93" i="30"/>
  <c r="Y113" i="30"/>
  <c r="AA113" i="91"/>
  <c r="AA132" i="91"/>
  <c r="AS132" i="90"/>
  <c r="T133" i="90"/>
  <c r="AS133" i="90"/>
  <c r="AS131" i="90"/>
  <c r="AS113" i="90"/>
  <c r="AS112" i="90"/>
  <c r="AS93" i="90"/>
  <c r="AS92" i="90"/>
  <c r="AS70" i="90"/>
  <c r="AS69" i="90"/>
  <c r="AS46" i="90"/>
  <c r="AS45" i="90"/>
  <c r="AS27" i="90"/>
  <c r="AS26" i="90"/>
  <c r="T134" i="90"/>
  <c r="AS134" i="90" s="1"/>
  <c r="AP131" i="90"/>
  <c r="AP132" i="90"/>
  <c r="Q133" i="90"/>
  <c r="AP133" i="90" s="1"/>
  <c r="AP92" i="90"/>
  <c r="AP93" i="90"/>
  <c r="AP45" i="90"/>
  <c r="AP46" i="90"/>
  <c r="AQ132" i="90"/>
  <c r="R133" i="90"/>
  <c r="AQ133" i="90"/>
  <c r="AQ131" i="90"/>
  <c r="AQ93" i="90"/>
  <c r="AQ92" i="90"/>
  <c r="AQ46" i="90"/>
  <c r="AQ45" i="90"/>
  <c r="AC49" i="90"/>
  <c r="AC68" i="90"/>
  <c r="AC133" i="90"/>
  <c r="AD25" i="90"/>
  <c r="AF25" i="90"/>
  <c r="AH25" i="90"/>
  <c r="AJ25" i="90"/>
  <c r="AL25" i="90"/>
  <c r="AN25" i="90"/>
  <c r="AP25" i="90"/>
  <c r="AR25" i="90"/>
  <c r="AT25" i="90"/>
  <c r="AV25" i="90"/>
  <c r="AX25" i="90"/>
  <c r="AF44" i="90"/>
  <c r="AH44" i="90"/>
  <c r="AJ44" i="90"/>
  <c r="AL44" i="90"/>
  <c r="AN44" i="90"/>
  <c r="AP44" i="90"/>
  <c r="AR44" i="90"/>
  <c r="AT44" i="90"/>
  <c r="AV44" i="90"/>
  <c r="AX44" i="90"/>
  <c r="AD49" i="90"/>
  <c r="AF49" i="90"/>
  <c r="AH49" i="90"/>
  <c r="AJ49" i="90"/>
  <c r="AL49" i="90"/>
  <c r="AN49" i="90"/>
  <c r="AP49" i="90"/>
  <c r="AR49" i="90"/>
  <c r="AT49" i="90"/>
  <c r="AV49" i="90"/>
  <c r="AX49" i="90"/>
  <c r="AD68" i="90"/>
  <c r="AF68" i="90"/>
  <c r="AH68" i="90"/>
  <c r="AJ68" i="90"/>
  <c r="AL68" i="90"/>
  <c r="AN68" i="90"/>
  <c r="AR68" i="90"/>
  <c r="AT68" i="90"/>
  <c r="AV68" i="90"/>
  <c r="AX68" i="90"/>
  <c r="AD72" i="90"/>
  <c r="AF72" i="90"/>
  <c r="AH72" i="90"/>
  <c r="AJ72" i="90"/>
  <c r="AL72" i="90"/>
  <c r="AN72" i="90"/>
  <c r="AP72" i="90"/>
  <c r="AT72" i="90"/>
  <c r="AV72" i="90"/>
  <c r="AX72" i="90"/>
  <c r="AD91" i="90"/>
  <c r="AF91" i="90"/>
  <c r="AH91" i="90"/>
  <c r="AJ91" i="90"/>
  <c r="AL91" i="90"/>
  <c r="AN91" i="90"/>
  <c r="AP91" i="90"/>
  <c r="AR91" i="90"/>
  <c r="AT91" i="90"/>
  <c r="AV91" i="90"/>
  <c r="AX91" i="90"/>
  <c r="AD111" i="90"/>
  <c r="AF111" i="90"/>
  <c r="AH111" i="90"/>
  <c r="AJ111" i="90"/>
  <c r="AL111" i="90"/>
  <c r="AN111" i="90"/>
  <c r="AP111" i="90"/>
  <c r="AR111" i="90"/>
  <c r="AT111" i="90"/>
  <c r="AV111" i="90"/>
  <c r="AX111" i="90"/>
  <c r="AD130" i="90"/>
  <c r="AF130" i="90"/>
  <c r="AH130" i="90"/>
  <c r="AJ130" i="90"/>
  <c r="AL130" i="90"/>
  <c r="AN130" i="90"/>
  <c r="AP130" i="90"/>
  <c r="AR130" i="90"/>
  <c r="AT130" i="90"/>
  <c r="AV130" i="90"/>
  <c r="AX130" i="90"/>
  <c r="BA10" i="90"/>
  <c r="BA26" i="90"/>
  <c r="BA45" i="90"/>
  <c r="BA56" i="90"/>
  <c r="BA69" i="90"/>
  <c r="BA92" i="90"/>
  <c r="BA113" i="90"/>
  <c r="BA132" i="90"/>
  <c r="X135" i="30"/>
  <c r="X136" i="30"/>
  <c r="AC135" i="90"/>
  <c r="F134" i="30"/>
  <c r="R134" i="30" s="1"/>
  <c r="AA20" i="91"/>
  <c r="BE20" i="91"/>
  <c r="AA40" i="91"/>
  <c r="BE40" i="91"/>
  <c r="AA64" i="91"/>
  <c r="BE64" i="91"/>
  <c r="AA87" i="91"/>
  <c r="BE87" i="91" s="1"/>
  <c r="AA107" i="91"/>
  <c r="BA102" i="91" s="1"/>
  <c r="BE107" i="91"/>
  <c r="AA126" i="91"/>
  <c r="BE126" i="91"/>
  <c r="CM49" i="38"/>
  <c r="CM43" i="38"/>
  <c r="CM38" i="38"/>
  <c r="CM32" i="38"/>
  <c r="CM26" i="38"/>
  <c r="CM20" i="38"/>
  <c r="CM12" i="38"/>
  <c r="P16" i="95"/>
  <c r="Y13" i="95"/>
  <c r="Y15" i="95"/>
  <c r="Y18" i="95"/>
  <c r="Y20" i="95"/>
  <c r="Y22" i="95"/>
  <c r="Y23" i="95"/>
  <c r="Y27" i="95"/>
  <c r="Y29" i="95"/>
  <c r="Y32" i="95"/>
  <c r="Y34" i="95"/>
  <c r="Y36" i="95"/>
  <c r="Y39" i="95"/>
  <c r="Y41" i="95"/>
  <c r="Y43" i="95"/>
  <c r="AA32" i="95"/>
  <c r="AA18" i="95"/>
  <c r="AA12" i="95"/>
  <c r="D45" i="95"/>
  <c r="O45" i="95" s="1"/>
  <c r="CK9" i="38"/>
  <c r="AV18" i="38"/>
  <c r="AA27" i="91"/>
  <c r="BE27" i="91"/>
  <c r="AQ113" i="91"/>
  <c r="AQ111" i="91"/>
  <c r="BC111" i="91"/>
  <c r="AQ112" i="91"/>
  <c r="Y19" i="95"/>
  <c r="Y21" i="95"/>
  <c r="W23" i="95"/>
  <c r="Y26" i="95"/>
  <c r="Y28" i="95"/>
  <c r="Y33" i="95"/>
  <c r="Y35" i="95"/>
  <c r="Y40" i="95"/>
  <c r="Y42" i="95"/>
  <c r="D55" i="38"/>
  <c r="CM9" i="38"/>
  <c r="AA12" i="91"/>
  <c r="BE12" i="91" s="1"/>
  <c r="AA26" i="91"/>
  <c r="BE26" i="91" s="1"/>
  <c r="M25" i="30"/>
  <c r="Y25" i="30"/>
  <c r="Z133" i="91"/>
  <c r="X133" i="91"/>
  <c r="U133" i="91"/>
  <c r="U135" i="91" s="1"/>
  <c r="AU135" i="91" s="1"/>
  <c r="S133" i="91"/>
  <c r="S135" i="91" s="1"/>
  <c r="AS135" i="91" s="1"/>
  <c r="O133" i="91"/>
  <c r="AO133" i="91"/>
  <c r="M133" i="91"/>
  <c r="AM133" i="91"/>
  <c r="K133" i="91"/>
  <c r="K135" i="91" s="1"/>
  <c r="AK135" i="91" s="1"/>
  <c r="I133" i="91"/>
  <c r="I135" i="91" s="1"/>
  <c r="AI135" i="91" s="1"/>
  <c r="AI133" i="91"/>
  <c r="G133" i="91"/>
  <c r="AG133" i="91"/>
  <c r="E133" i="91"/>
  <c r="P27" i="30"/>
  <c r="Y130" i="91"/>
  <c r="AY132" i="91" s="1"/>
  <c r="W133" i="91"/>
  <c r="AW133" i="91"/>
  <c r="T133" i="91"/>
  <c r="AT133" i="91" s="1"/>
  <c r="R133" i="91"/>
  <c r="R135" i="91" s="1"/>
  <c r="P133" i="91"/>
  <c r="N133" i="91"/>
  <c r="AN133" i="91" s="1"/>
  <c r="L133" i="91"/>
  <c r="L135" i="91" s="1"/>
  <c r="AL135" i="91" s="1"/>
  <c r="J133" i="91"/>
  <c r="H133" i="91"/>
  <c r="H135" i="91" s="1"/>
  <c r="F133" i="91"/>
  <c r="O135" i="91"/>
  <c r="AO135" i="91"/>
  <c r="G135" i="91"/>
  <c r="AG135" i="91" s="1"/>
  <c r="W135" i="91"/>
  <c r="AW135" i="91"/>
  <c r="AL133" i="91"/>
  <c r="P135" i="91"/>
  <c r="AP135" i="91" s="1"/>
  <c r="AP133" i="91"/>
  <c r="BD130" i="91"/>
  <c r="AY131" i="91"/>
  <c r="AE133" i="91"/>
  <c r="Q133" i="91"/>
  <c r="AS133" i="91"/>
  <c r="X135" i="91"/>
  <c r="AX135" i="91" s="1"/>
  <c r="AX133" i="91"/>
  <c r="AA25" i="91"/>
  <c r="BE25" i="91" s="1"/>
  <c r="AV55" i="38"/>
  <c r="BE132" i="91"/>
  <c r="BE113" i="91"/>
  <c r="BE70" i="91"/>
  <c r="BE46" i="91"/>
  <c r="Y68" i="30"/>
  <c r="Y72" i="30"/>
  <c r="BE29" i="91"/>
  <c r="BE32" i="91"/>
  <c r="BA32" i="91"/>
  <c r="BE41" i="91"/>
  <c r="BE45" i="91"/>
  <c r="BE96" i="91"/>
  <c r="BE99" i="91"/>
  <c r="BA99" i="91"/>
  <c r="BE108" i="91"/>
  <c r="W44" i="95"/>
  <c r="Y44" i="95"/>
  <c r="CK52" i="38"/>
  <c r="CM52" i="38"/>
  <c r="CK29" i="38"/>
  <c r="CM29" i="38"/>
  <c r="R134" i="90"/>
  <c r="AQ134" i="90" s="1"/>
  <c r="BA53" i="91"/>
  <c r="BE65" i="91"/>
  <c r="BA65" i="91"/>
  <c r="BA79" i="91"/>
  <c r="BE79" i="91"/>
  <c r="BA82" i="91"/>
  <c r="G134" i="90"/>
  <c r="AF134" i="90"/>
  <c r="K134" i="90"/>
  <c r="AJ134" i="90"/>
  <c r="O134" i="90"/>
  <c r="AN134" i="90"/>
  <c r="W134" i="90"/>
  <c r="AV134" i="90" s="1"/>
  <c r="AA35" i="95"/>
  <c r="AA29" i="95"/>
  <c r="AA21" i="95"/>
  <c r="AA42" i="95"/>
  <c r="AA22" i="95"/>
  <c r="T135" i="91"/>
  <c r="E135" i="91"/>
  <c r="M135" i="91"/>
  <c r="AM135" i="91" s="1"/>
  <c r="F135" i="91"/>
  <c r="AF135" i="91" s="1"/>
  <c r="AF133" i="91"/>
  <c r="J135" i="91"/>
  <c r="AJ133" i="91"/>
  <c r="N135" i="91"/>
  <c r="AR133" i="91"/>
  <c r="Y27" i="30"/>
  <c r="AU133" i="91"/>
  <c r="Z135" i="91"/>
  <c r="AZ135" i="91"/>
  <c r="AZ133" i="91"/>
  <c r="BE93" i="91"/>
  <c r="H134" i="30"/>
  <c r="T134" i="30"/>
  <c r="T133" i="30"/>
  <c r="V133" i="30"/>
  <c r="X133" i="30"/>
  <c r="AA111" i="91"/>
  <c r="BA112" i="91"/>
  <c r="Y111" i="30"/>
  <c r="AA111" i="30"/>
  <c r="BE112" i="91"/>
  <c r="W37" i="95"/>
  <c r="Y37" i="95"/>
  <c r="BA111" i="90"/>
  <c r="AY111" i="90"/>
  <c r="BA25" i="90"/>
  <c r="AY25" i="90"/>
  <c r="AV53" i="38"/>
  <c r="CK41" i="38"/>
  <c r="CM41" i="38"/>
  <c r="AY135" i="90"/>
  <c r="BA135" i="90"/>
  <c r="Q134" i="90"/>
  <c r="AP134" i="90" s="1"/>
  <c r="BE22" i="91"/>
  <c r="BE69" i="91"/>
  <c r="BE92" i="91"/>
  <c r="BA118" i="91"/>
  <c r="BE118" i="91"/>
  <c r="BA121" i="91"/>
  <c r="BE131" i="91"/>
  <c r="AY112" i="90"/>
  <c r="E134" i="90"/>
  <c r="AD134" i="90" s="1"/>
  <c r="I134" i="90"/>
  <c r="AH134" i="90"/>
  <c r="M134" i="90"/>
  <c r="AL134" i="90"/>
  <c r="U134" i="90"/>
  <c r="AT134" i="90"/>
  <c r="Y134" i="90"/>
  <c r="AX134" i="90" s="1"/>
  <c r="Z133" i="90"/>
  <c r="BA133" i="90"/>
  <c r="AA33" i="95"/>
  <c r="AA27" i="95"/>
  <c r="AA15" i="95"/>
  <c r="AA26" i="95"/>
  <c r="AA20" i="95"/>
  <c r="AN135" i="91"/>
  <c r="AT135" i="91"/>
  <c r="AE135" i="91"/>
  <c r="BA113" i="91"/>
  <c r="AJ135" i="91"/>
  <c r="BC133" i="91"/>
  <c r="R25" i="95"/>
  <c r="G30" i="95"/>
  <c r="L30" i="95" s="1"/>
  <c r="L25" i="95"/>
  <c r="W25" i="95"/>
  <c r="W18" i="95"/>
  <c r="I45" i="95"/>
  <c r="T45" i="95"/>
  <c r="H45" i="95"/>
  <c r="S45" i="95"/>
  <c r="G45" i="95"/>
  <c r="R45" i="95" s="1"/>
  <c r="F45" i="95"/>
  <c r="Q45" i="95"/>
  <c r="E45" i="95"/>
  <c r="Y12" i="95"/>
  <c r="AA51" i="91"/>
  <c r="BE51" i="91" s="1"/>
  <c r="AA49" i="91"/>
  <c r="BE49" i="91"/>
  <c r="D135" i="91"/>
  <c r="AD135" i="91"/>
  <c r="AA13" i="95"/>
  <c r="AA74" i="91"/>
  <c r="BE74" i="91" s="1"/>
  <c r="BE60" i="91"/>
  <c r="BA59" i="91"/>
  <c r="AS72" i="90"/>
  <c r="Z68" i="90"/>
  <c r="AA68" i="91" s="1"/>
  <c r="BA68" i="90"/>
  <c r="AY68" i="90"/>
  <c r="AY70" i="90"/>
  <c r="AY69" i="90"/>
  <c r="AY72" i="90"/>
  <c r="AC72" i="90"/>
  <c r="AG68" i="90"/>
  <c r="AK68" i="90"/>
  <c r="AO68" i="90"/>
  <c r="AU68" i="90"/>
  <c r="AE72" i="90"/>
  <c r="AI72" i="90"/>
  <c r="AM72" i="90"/>
  <c r="AW72" i="90"/>
  <c r="AA28" i="95"/>
  <c r="BA56" i="91"/>
  <c r="AR72" i="90"/>
  <c r="AP68" i="90"/>
  <c r="AC70" i="90"/>
  <c r="AE70" i="90"/>
  <c r="AG70" i="90"/>
  <c r="AI70" i="90"/>
  <c r="AK70" i="90"/>
  <c r="AM70" i="90"/>
  <c r="AO70" i="90"/>
  <c r="AU70" i="90"/>
  <c r="AW70" i="90"/>
  <c r="F134" i="90"/>
  <c r="AE134" i="90"/>
  <c r="J134" i="90"/>
  <c r="AI134" i="90" s="1"/>
  <c r="N134" i="90"/>
  <c r="AM134" i="90" s="1"/>
  <c r="V134" i="90"/>
  <c r="AU134" i="90" s="1"/>
  <c r="AQ68" i="90"/>
  <c r="AA42" i="91"/>
  <c r="BE42" i="91"/>
  <c r="AG44" i="90"/>
  <c r="AK44" i="90"/>
  <c r="AO44" i="90"/>
  <c r="AS44" i="90"/>
  <c r="AW44" i="90"/>
  <c r="AE44" i="90"/>
  <c r="AI44" i="90"/>
  <c r="AM44" i="90"/>
  <c r="AQ44" i="90"/>
  <c r="AU44" i="90"/>
  <c r="BA19" i="90"/>
  <c r="AY16" i="90"/>
  <c r="AA24" i="91"/>
  <c r="BA22" i="91" s="1"/>
  <c r="AA17" i="91"/>
  <c r="BE17" i="91"/>
  <c r="BE10" i="91"/>
  <c r="BA10" i="91"/>
  <c r="BA14" i="90"/>
  <c r="AA49" i="30"/>
  <c r="AA51" i="30"/>
  <c r="BA35" i="91"/>
  <c r="AA44" i="30"/>
  <c r="Y49" i="30"/>
  <c r="Y44" i="30"/>
  <c r="Y46" i="30"/>
  <c r="Y47" i="30"/>
  <c r="Y45" i="30"/>
  <c r="BA27" i="91"/>
  <c r="AA24" i="30"/>
  <c r="J134" i="30"/>
  <c r="V134" i="30" s="1"/>
  <c r="Y26" i="30"/>
  <c r="AA25" i="30"/>
  <c r="V27" i="30"/>
  <c r="AA13" i="91"/>
  <c r="BA16" i="91" s="1"/>
  <c r="L134" i="30"/>
  <c r="R26" i="30"/>
  <c r="Y16" i="30"/>
  <c r="BD118" i="91"/>
  <c r="V133" i="91"/>
  <c r="AV133" i="91" s="1"/>
  <c r="BA111" i="91"/>
  <c r="BA115" i="90"/>
  <c r="BE115" i="91"/>
  <c r="AA39" i="95"/>
  <c r="BE127" i="91"/>
  <c r="AA43" i="95"/>
  <c r="AA117" i="91"/>
  <c r="BA115" i="91" s="1"/>
  <c r="BA127" i="90"/>
  <c r="AA129" i="91"/>
  <c r="BE129" i="91" s="1"/>
  <c r="AY102" i="90"/>
  <c r="BE109" i="91"/>
  <c r="BA108" i="91"/>
  <c r="BA109" i="90"/>
  <c r="AA97" i="91"/>
  <c r="AA40" i="95" s="1"/>
  <c r="AA129" i="30"/>
  <c r="E133" i="30"/>
  <c r="D134" i="30"/>
  <c r="P134" i="30" s="1"/>
  <c r="P133" i="30"/>
  <c r="E134" i="30"/>
  <c r="Q133" i="30"/>
  <c r="BE111" i="91"/>
  <c r="R30" i="95"/>
  <c r="Y25" i="95"/>
  <c r="AA25" i="95"/>
  <c r="P45" i="95"/>
  <c r="BA41" i="91"/>
  <c r="X134" i="30"/>
  <c r="BE13" i="91"/>
  <c r="BA25" i="91"/>
  <c r="BE117" i="91"/>
  <c r="AA41" i="95"/>
  <c r="K16" i="95"/>
  <c r="L16" i="95" s="1"/>
  <c r="L11" i="95"/>
  <c r="Y11" i="95" s="1"/>
  <c r="V11" i="95"/>
  <c r="AA11" i="95"/>
  <c r="AS27" i="98"/>
  <c r="AS26" i="98"/>
  <c r="AU27" i="98"/>
  <c r="AU26" i="98"/>
  <c r="AW27" i="98"/>
  <c r="AW26" i="98"/>
  <c r="AY27" i="98"/>
  <c r="AY26" i="98"/>
  <c r="BA27" i="98"/>
  <c r="BA26" i="98"/>
  <c r="BC27" i="98"/>
  <c r="BC26" i="98"/>
  <c r="BE27" i="98"/>
  <c r="BE26" i="98"/>
  <c r="BG27" i="98"/>
  <c r="BG26" i="98"/>
  <c r="BI27" i="98"/>
  <c r="BI26" i="98"/>
  <c r="BK27" i="98"/>
  <c r="BK26" i="98"/>
  <c r="BM27" i="98"/>
  <c r="BM25" i="98"/>
  <c r="BM26" i="98"/>
  <c r="BO27" i="98"/>
  <c r="BO25" i="98"/>
  <c r="BO26" i="98"/>
  <c r="BQ27" i="98"/>
  <c r="BQ25" i="98"/>
  <c r="BQ26" i="98"/>
  <c r="BS27" i="98"/>
  <c r="BS26" i="98"/>
  <c r="BU27" i="98"/>
  <c r="BU25" i="98"/>
  <c r="BU26" i="98"/>
  <c r="BW27" i="98"/>
  <c r="BW25" i="98"/>
  <c r="BW26" i="98"/>
  <c r="BY27" i="98"/>
  <c r="BY25" i="98"/>
  <c r="BY26" i="98"/>
  <c r="CA27" i="98"/>
  <c r="CA25" i="98"/>
  <c r="CA26" i="98"/>
  <c r="CC27" i="98"/>
  <c r="CC25" i="98"/>
  <c r="CC26" i="98"/>
  <c r="AS25" i="98"/>
  <c r="AU25" i="98"/>
  <c r="AW25" i="98"/>
  <c r="AY25" i="98"/>
  <c r="BA25" i="98"/>
  <c r="BC25" i="98"/>
  <c r="BE25" i="98"/>
  <c r="BG25" i="98"/>
  <c r="BI25" i="98"/>
  <c r="BK25" i="98"/>
  <c r="BC69" i="98"/>
  <c r="BC72" i="98"/>
  <c r="BC68" i="98"/>
  <c r="BC70" i="98"/>
  <c r="AS69" i="98"/>
  <c r="AS72" i="98"/>
  <c r="AS70" i="98"/>
  <c r="AS68" i="98"/>
  <c r="AR26" i="98"/>
  <c r="AR27" i="98"/>
  <c r="AT26" i="98"/>
  <c r="AT27" i="98"/>
  <c r="AV26" i="98"/>
  <c r="AV27" i="98"/>
  <c r="AX26" i="98"/>
  <c r="AX27" i="98"/>
  <c r="AZ26" i="98"/>
  <c r="AZ27" i="98"/>
  <c r="BB26" i="98"/>
  <c r="BB27" i="98"/>
  <c r="BD26" i="98"/>
  <c r="BD27" i="98"/>
  <c r="BF26" i="98"/>
  <c r="BF27" i="98"/>
  <c r="BH26" i="98"/>
  <c r="BH27" i="98"/>
  <c r="BJ26" i="98"/>
  <c r="BJ27" i="98"/>
  <c r="BL26" i="98"/>
  <c r="BL27" i="98"/>
  <c r="BN26" i="98"/>
  <c r="BN27" i="98"/>
  <c r="BP26" i="98"/>
  <c r="BP27" i="98"/>
  <c r="BR26" i="98"/>
  <c r="BR27" i="98"/>
  <c r="BT26" i="98"/>
  <c r="BT27" i="98"/>
  <c r="BV26" i="98"/>
  <c r="BV27" i="98"/>
  <c r="BX26" i="98"/>
  <c r="BX27" i="98"/>
  <c r="BZ26" i="98"/>
  <c r="BZ27" i="98"/>
  <c r="CB26" i="98"/>
  <c r="CB27" i="98"/>
  <c r="CB25" i="98"/>
  <c r="AR25" i="98"/>
  <c r="AT25" i="98"/>
  <c r="AV25" i="98"/>
  <c r="AX25" i="98"/>
  <c r="AZ25" i="98"/>
  <c r="BB25" i="98"/>
  <c r="BD25" i="98"/>
  <c r="BF25" i="98"/>
  <c r="BH25" i="98"/>
  <c r="BJ25" i="98"/>
  <c r="BL25" i="98"/>
  <c r="BP25" i="98"/>
  <c r="BT25" i="98"/>
  <c r="BX25" i="98"/>
  <c r="BF72" i="98"/>
  <c r="BF70" i="98"/>
  <c r="BF68" i="98"/>
  <c r="BF69" i="98"/>
  <c r="AW69" i="98"/>
  <c r="AW72" i="98"/>
  <c r="AW70" i="98"/>
  <c r="AW68" i="98"/>
  <c r="BE69" i="98"/>
  <c r="BE72" i="98"/>
  <c r="BE70" i="98"/>
  <c r="BE68" i="98"/>
  <c r="AR44" i="98"/>
  <c r="AT44" i="98"/>
  <c r="AV44" i="98"/>
  <c r="AX44" i="98"/>
  <c r="AZ44" i="98"/>
  <c r="BB44" i="98"/>
  <c r="BD44" i="98"/>
  <c r="BF44" i="98"/>
  <c r="BH44" i="98"/>
  <c r="BJ44" i="98"/>
  <c r="BL44" i="98"/>
  <c r="BN44" i="98"/>
  <c r="BP44" i="98"/>
  <c r="BR44" i="98"/>
  <c r="BT44" i="98"/>
  <c r="BV44" i="98"/>
  <c r="BX44" i="98"/>
  <c r="BZ44" i="98"/>
  <c r="CB44" i="98"/>
  <c r="CE44" i="98"/>
  <c r="AS45" i="98"/>
  <c r="AU45" i="98"/>
  <c r="AW45" i="98"/>
  <c r="AY45" i="98"/>
  <c r="BA45" i="98"/>
  <c r="BC45" i="98"/>
  <c r="BE45" i="98"/>
  <c r="BG45" i="98"/>
  <c r="BI45" i="98"/>
  <c r="BK45" i="98"/>
  <c r="BM45" i="98"/>
  <c r="BO45" i="98"/>
  <c r="BQ45" i="98"/>
  <c r="BS45" i="98"/>
  <c r="BU45" i="98"/>
  <c r="BW45" i="98"/>
  <c r="BY45" i="98"/>
  <c r="CA45" i="98"/>
  <c r="CC45" i="98"/>
  <c r="AR46" i="98"/>
  <c r="AT46" i="98"/>
  <c r="AV46" i="98"/>
  <c r="AX46" i="98"/>
  <c r="AZ46" i="98"/>
  <c r="BB46" i="98"/>
  <c r="BD46" i="98"/>
  <c r="BF46" i="98"/>
  <c r="BH46" i="98"/>
  <c r="BJ46" i="98"/>
  <c r="BL46" i="98"/>
  <c r="BN46" i="98"/>
  <c r="BP46" i="98"/>
  <c r="BR46" i="98"/>
  <c r="BT46" i="98"/>
  <c r="BV46" i="98"/>
  <c r="BX46" i="98"/>
  <c r="BZ46" i="98"/>
  <c r="CB46" i="98"/>
  <c r="AR49" i="98"/>
  <c r="AT49" i="98"/>
  <c r="AV49" i="98"/>
  <c r="AX49" i="98"/>
  <c r="AZ49" i="98"/>
  <c r="BB49" i="98"/>
  <c r="BD49" i="98"/>
  <c r="BF49" i="98"/>
  <c r="BH49" i="98"/>
  <c r="BJ49" i="98"/>
  <c r="BL49" i="98"/>
  <c r="BN49" i="98"/>
  <c r="BP49" i="98"/>
  <c r="BR49" i="98"/>
  <c r="BT49" i="98"/>
  <c r="BV49" i="98"/>
  <c r="BX49" i="98"/>
  <c r="BZ49" i="98"/>
  <c r="CB49" i="98"/>
  <c r="AX53" i="98"/>
  <c r="BF53" i="98"/>
  <c r="AS56" i="98"/>
  <c r="AW56" i="98"/>
  <c r="BE56" i="98"/>
  <c r="CC56" i="98"/>
  <c r="AX59" i="98"/>
  <c r="BL59" i="98"/>
  <c r="CC65" i="98"/>
  <c r="AR72" i="98"/>
  <c r="AR70" i="98"/>
  <c r="AR68" i="98"/>
  <c r="AT72" i="98"/>
  <c r="AT70" i="98"/>
  <c r="AT68" i="98"/>
  <c r="AV72" i="98"/>
  <c r="AV70" i="98"/>
  <c r="AV68" i="98"/>
  <c r="J68" i="98"/>
  <c r="AZ72" i="98"/>
  <c r="AZ70" i="98"/>
  <c r="AZ68" i="98"/>
  <c r="BH72" i="98"/>
  <c r="BH70" i="98"/>
  <c r="BH68" i="98"/>
  <c r="BJ72" i="98"/>
  <c r="BJ70" i="98"/>
  <c r="BJ68" i="98"/>
  <c r="X68" i="98"/>
  <c r="BN72" i="98"/>
  <c r="BN70" i="98"/>
  <c r="BN68" i="98"/>
  <c r="BP72" i="98"/>
  <c r="BP70" i="98"/>
  <c r="BP68" i="98"/>
  <c r="BR72" i="98"/>
  <c r="BR70" i="98"/>
  <c r="BR68" i="98"/>
  <c r="BT72" i="98"/>
  <c r="BT70" i="98"/>
  <c r="BT68" i="98"/>
  <c r="BV72" i="98"/>
  <c r="BV70" i="98"/>
  <c r="BV68" i="98"/>
  <c r="BX72" i="98"/>
  <c r="BX70" i="98"/>
  <c r="BX68" i="98"/>
  <c r="BZ72" i="98"/>
  <c r="BZ70" i="98"/>
  <c r="BZ68" i="98"/>
  <c r="CB72" i="98"/>
  <c r="CB70" i="98"/>
  <c r="CB68" i="98"/>
  <c r="AT69" i="98"/>
  <c r="BJ69" i="98"/>
  <c r="BN69" i="98"/>
  <c r="BR69" i="98"/>
  <c r="BV69" i="98"/>
  <c r="BZ69" i="98"/>
  <c r="AS44" i="98"/>
  <c r="AU44" i="98"/>
  <c r="AW44" i="98"/>
  <c r="AY44" i="98"/>
  <c r="BA44" i="98"/>
  <c r="BC44" i="98"/>
  <c r="BE44" i="98"/>
  <c r="BG44" i="98"/>
  <c r="BI44" i="98"/>
  <c r="BK44" i="98"/>
  <c r="BM44" i="98"/>
  <c r="BO44" i="98"/>
  <c r="BQ44" i="98"/>
  <c r="BS44" i="98"/>
  <c r="BU44" i="98"/>
  <c r="BW44" i="98"/>
  <c r="BY44" i="98"/>
  <c r="CA44" i="98"/>
  <c r="CC44" i="98"/>
  <c r="AS46" i="98"/>
  <c r="AU46" i="98"/>
  <c r="AW46" i="98"/>
  <c r="AY46" i="98"/>
  <c r="BA46" i="98"/>
  <c r="BC46" i="98"/>
  <c r="BE46" i="98"/>
  <c r="BG46" i="98"/>
  <c r="BI46" i="98"/>
  <c r="BK46" i="98"/>
  <c r="BM46" i="98"/>
  <c r="BO46" i="98"/>
  <c r="BQ46" i="98"/>
  <c r="BS46" i="98"/>
  <c r="BU46" i="98"/>
  <c r="BW46" i="98"/>
  <c r="BY46" i="98"/>
  <c r="CA46" i="98"/>
  <c r="CC46" i="98"/>
  <c r="BC53" i="98"/>
  <c r="AX56" i="98"/>
  <c r="CC59" i="98"/>
  <c r="AS59" i="98"/>
  <c r="AW59" i="98"/>
  <c r="BE59" i="98"/>
  <c r="CE65" i="98"/>
  <c r="AU69" i="98"/>
  <c r="AU72" i="98"/>
  <c r="AY69" i="98"/>
  <c r="AY72" i="98"/>
  <c r="BA69" i="98"/>
  <c r="BA72" i="98"/>
  <c r="BG69" i="98"/>
  <c r="BG72" i="98"/>
  <c r="BI69" i="98"/>
  <c r="BI72" i="98"/>
  <c r="BK69" i="98"/>
  <c r="BK72" i="98"/>
  <c r="BM69" i="98"/>
  <c r="BM72" i="98"/>
  <c r="BM70" i="98"/>
  <c r="BO69" i="98"/>
  <c r="BO72" i="98"/>
  <c r="BO70" i="98"/>
  <c r="BQ69" i="98"/>
  <c r="BQ72" i="98"/>
  <c r="BQ70" i="98"/>
  <c r="BS69" i="98"/>
  <c r="BS72" i="98"/>
  <c r="BS70" i="98"/>
  <c r="AU68" i="98"/>
  <c r="AY68" i="98"/>
  <c r="BG68" i="98"/>
  <c r="BK68" i="98"/>
  <c r="BO68" i="98"/>
  <c r="BS68" i="98"/>
  <c r="AR69" i="98"/>
  <c r="AV69" i="98"/>
  <c r="AZ69" i="98"/>
  <c r="BH69" i="98"/>
  <c r="BP69" i="98"/>
  <c r="BT69" i="98"/>
  <c r="BX69" i="98"/>
  <c r="CB69" i="98"/>
  <c r="BA70" i="98"/>
  <c r="BI70" i="98"/>
  <c r="BU70" i="98"/>
  <c r="BW70" i="98"/>
  <c r="BY70" i="98"/>
  <c r="CA70" i="98"/>
  <c r="BU72" i="98"/>
  <c r="BW72" i="98"/>
  <c r="BY72" i="98"/>
  <c r="CA72" i="98"/>
  <c r="AR91" i="98"/>
  <c r="AT91" i="98"/>
  <c r="AV91" i="98"/>
  <c r="AX91" i="98"/>
  <c r="AZ91" i="98"/>
  <c r="BB91" i="98"/>
  <c r="BD91" i="98"/>
  <c r="BF91" i="98"/>
  <c r="BH91" i="98"/>
  <c r="BJ91" i="98"/>
  <c r="BL91" i="98"/>
  <c r="BN91" i="98"/>
  <c r="BP91" i="98"/>
  <c r="BR91" i="98"/>
  <c r="BT91" i="98"/>
  <c r="BV91" i="98"/>
  <c r="BX91" i="98"/>
  <c r="BZ91" i="98"/>
  <c r="CB91" i="98"/>
  <c r="CE91" i="98"/>
  <c r="AR93" i="98"/>
  <c r="AV93" i="98"/>
  <c r="AZ93" i="98"/>
  <c r="BD93" i="98"/>
  <c r="BH93" i="98"/>
  <c r="BL93" i="98"/>
  <c r="BP93" i="98"/>
  <c r="BT93" i="98"/>
  <c r="BX93" i="98"/>
  <c r="CB93" i="98"/>
  <c r="D133" i="98"/>
  <c r="AR133" i="98" s="1"/>
  <c r="AR131" i="98"/>
  <c r="F133" i="98"/>
  <c r="AT133" i="98" s="1"/>
  <c r="AT131" i="98"/>
  <c r="H133" i="98"/>
  <c r="AV131" i="98"/>
  <c r="J133" i="98"/>
  <c r="AX133" i="98"/>
  <c r="AX131" i="98"/>
  <c r="L133" i="98"/>
  <c r="AZ133" i="98"/>
  <c r="AZ131" i="98"/>
  <c r="N133" i="98"/>
  <c r="BB133" i="98"/>
  <c r="BB131" i="98"/>
  <c r="P133" i="98"/>
  <c r="BD133" i="98"/>
  <c r="BD131" i="98"/>
  <c r="R133" i="98"/>
  <c r="BF133" i="98"/>
  <c r="BF131" i="98"/>
  <c r="T133" i="98"/>
  <c r="BH133" i="98" s="1"/>
  <c r="BH131" i="98"/>
  <c r="V133" i="98"/>
  <c r="BJ133" i="98" s="1"/>
  <c r="BJ131" i="98"/>
  <c r="X133" i="98"/>
  <c r="X134" i="98" s="1"/>
  <c r="BL134" i="98"/>
  <c r="BL131" i="98"/>
  <c r="Z133" i="98"/>
  <c r="BN133" i="98" s="1"/>
  <c r="BN131" i="98"/>
  <c r="AB133" i="98"/>
  <c r="BP133" i="98" s="1"/>
  <c r="BP131" i="98"/>
  <c r="AD133" i="98"/>
  <c r="AD134" i="98" s="1"/>
  <c r="BR133" i="98"/>
  <c r="BR131" i="98"/>
  <c r="AF133" i="98"/>
  <c r="BT131" i="98"/>
  <c r="AH133" i="98"/>
  <c r="BV133" i="98" s="1"/>
  <c r="BV131" i="98"/>
  <c r="AJ133" i="98"/>
  <c r="BX133" i="98"/>
  <c r="BX131" i="98"/>
  <c r="AL133" i="98"/>
  <c r="BZ133" i="98"/>
  <c r="BZ131" i="98"/>
  <c r="AN133" i="98"/>
  <c r="CB133" i="98"/>
  <c r="CB131" i="98"/>
  <c r="AR130" i="98"/>
  <c r="AV130" i="98"/>
  <c r="AZ130" i="98"/>
  <c r="BD130" i="98"/>
  <c r="BH130" i="98"/>
  <c r="BL130" i="98"/>
  <c r="BP130" i="98"/>
  <c r="BT130" i="98"/>
  <c r="BX130" i="98"/>
  <c r="CB130" i="98"/>
  <c r="AR132" i="98"/>
  <c r="AV132" i="98"/>
  <c r="AZ132" i="98"/>
  <c r="BD132" i="98"/>
  <c r="BH132" i="98"/>
  <c r="BL132" i="98"/>
  <c r="BP132" i="98"/>
  <c r="BT132" i="98"/>
  <c r="BX132" i="98"/>
  <c r="CB132" i="98"/>
  <c r="AS91" i="98"/>
  <c r="AU91" i="98"/>
  <c r="AW91" i="98"/>
  <c r="AY91" i="98"/>
  <c r="BA91" i="98"/>
  <c r="BC91" i="98"/>
  <c r="BE91" i="98"/>
  <c r="BG91" i="98"/>
  <c r="BI91" i="98"/>
  <c r="BK91" i="98"/>
  <c r="BM91" i="98"/>
  <c r="BO91" i="98"/>
  <c r="BQ91" i="98"/>
  <c r="BS91" i="98"/>
  <c r="BU91" i="98"/>
  <c r="BW91" i="98"/>
  <c r="BY91" i="98"/>
  <c r="CA91" i="98"/>
  <c r="CC91" i="98"/>
  <c r="AT92" i="98"/>
  <c r="AX92" i="98"/>
  <c r="BB92" i="98"/>
  <c r="BF92" i="98"/>
  <c r="BJ92" i="98"/>
  <c r="BN92" i="98"/>
  <c r="BR92" i="98"/>
  <c r="BV92" i="98"/>
  <c r="CA92" i="98"/>
  <c r="BZ93" i="98"/>
  <c r="AR111" i="98"/>
  <c r="AV111" i="98"/>
  <c r="AZ111" i="98"/>
  <c r="BD111" i="98"/>
  <c r="BH111" i="98"/>
  <c r="BL111" i="98"/>
  <c r="BP111" i="98"/>
  <c r="BT111" i="98"/>
  <c r="BX111" i="98"/>
  <c r="CB111" i="98"/>
  <c r="AR113" i="98"/>
  <c r="AV113" i="98"/>
  <c r="AZ113" i="98"/>
  <c r="BD113" i="98"/>
  <c r="BH113" i="98"/>
  <c r="BL113" i="98"/>
  <c r="BP113" i="98"/>
  <c r="BT113" i="98"/>
  <c r="BX113" i="98"/>
  <c r="CB113" i="98"/>
  <c r="AT130" i="98"/>
  <c r="AX130" i="98"/>
  <c r="BB130" i="98"/>
  <c r="BF130" i="98"/>
  <c r="BJ130" i="98"/>
  <c r="BN130" i="98"/>
  <c r="BR130" i="98"/>
  <c r="BV130" i="98"/>
  <c r="BZ130" i="98"/>
  <c r="CE130" i="98"/>
  <c r="AT132" i="98"/>
  <c r="AX132" i="98"/>
  <c r="BB132" i="98"/>
  <c r="BF132" i="98"/>
  <c r="BJ132" i="98"/>
  <c r="BN132" i="98"/>
  <c r="BR132" i="98"/>
  <c r="BV132" i="98"/>
  <c r="BZ132" i="98"/>
  <c r="AS111" i="98"/>
  <c r="AU111" i="98"/>
  <c r="AW111" i="98"/>
  <c r="AY111" i="98"/>
  <c r="BA111" i="98"/>
  <c r="BC111" i="98"/>
  <c r="BE111" i="98"/>
  <c r="BG111" i="98"/>
  <c r="BI111" i="98"/>
  <c r="BK111" i="98"/>
  <c r="BM111" i="98"/>
  <c r="BO111" i="98"/>
  <c r="BQ111" i="98"/>
  <c r="BS111" i="98"/>
  <c r="BU111" i="98"/>
  <c r="BW111" i="98"/>
  <c r="BY111" i="98"/>
  <c r="CA111" i="98"/>
  <c r="CC111" i="98"/>
  <c r="AS130" i="98"/>
  <c r="AU130" i="98"/>
  <c r="AW130" i="98"/>
  <c r="AY130" i="98"/>
  <c r="BA130" i="98"/>
  <c r="BC130" i="98"/>
  <c r="BE130" i="98"/>
  <c r="BG130" i="98"/>
  <c r="BI130" i="98"/>
  <c r="BK130" i="98"/>
  <c r="BM130" i="98"/>
  <c r="BO130" i="98"/>
  <c r="BQ130" i="98"/>
  <c r="BS130" i="98"/>
  <c r="BU130" i="98"/>
  <c r="BW130" i="98"/>
  <c r="BY130" i="98"/>
  <c r="CA130" i="98"/>
  <c r="CC130" i="98"/>
  <c r="AR135" i="98"/>
  <c r="AR136" i="98"/>
  <c r="AN134" i="98"/>
  <c r="CB134" i="98" s="1"/>
  <c r="AJ134" i="98"/>
  <c r="BX134" i="98" s="1"/>
  <c r="AB134" i="98"/>
  <c r="BP134" i="98" s="1"/>
  <c r="L134" i="98"/>
  <c r="AZ134" i="98"/>
  <c r="BL72" i="98"/>
  <c r="BL70" i="98"/>
  <c r="BL68" i="98"/>
  <c r="BL69" i="98"/>
  <c r="CE72" i="98"/>
  <c r="AL134" i="98"/>
  <c r="BZ134" i="98" s="1"/>
  <c r="BR134" i="98"/>
  <c r="Z134" i="98"/>
  <c r="BN134" i="98" s="1"/>
  <c r="R134" i="98"/>
  <c r="BF134" i="98"/>
  <c r="F134" i="98"/>
  <c r="AT134" i="98"/>
  <c r="D134" i="98"/>
  <c r="AR134" i="98" s="1"/>
  <c r="CE35" i="98"/>
  <c r="CC35" i="98"/>
  <c r="M135" i="30"/>
  <c r="BW69" i="98"/>
  <c r="CE136" i="98"/>
  <c r="CC53" i="98"/>
  <c r="CE53" i="98"/>
  <c r="AO68" i="98"/>
  <c r="CE57" i="98"/>
  <c r="BU68" i="98"/>
  <c r="BU69" i="98"/>
  <c r="AS112" i="98"/>
  <c r="AS113" i="98"/>
  <c r="AW112" i="98"/>
  <c r="AW113" i="98"/>
  <c r="BA112" i="98"/>
  <c r="BA113" i="98"/>
  <c r="BE112" i="98"/>
  <c r="BE113" i="98"/>
  <c r="BI112" i="98"/>
  <c r="BI113" i="98"/>
  <c r="BM112" i="98"/>
  <c r="BM113" i="98"/>
  <c r="BQ112" i="98"/>
  <c r="BQ113" i="98"/>
  <c r="BU112" i="98"/>
  <c r="BU113" i="98"/>
  <c r="BW112" i="98"/>
  <c r="BW113" i="98"/>
  <c r="BY112" i="98"/>
  <c r="BY113" i="98"/>
  <c r="CC112" i="98"/>
  <c r="CC113" i="98"/>
  <c r="AU112" i="98"/>
  <c r="BC112" i="98"/>
  <c r="BK112" i="98"/>
  <c r="BS112" i="98"/>
  <c r="G133" i="98"/>
  <c r="AU133" i="98" s="1"/>
  <c r="I133" i="98"/>
  <c r="I134" i="98" s="1"/>
  <c r="AW134" i="98" s="1"/>
  <c r="O133" i="98"/>
  <c r="Q133" i="98"/>
  <c r="BE133" i="98" s="1"/>
  <c r="W133" i="98"/>
  <c r="BK133" i="98" s="1"/>
  <c r="Y133" i="98"/>
  <c r="AE133" i="98"/>
  <c r="AE134" i="98" s="1"/>
  <c r="BS134" i="98" s="1"/>
  <c r="AG133" i="98"/>
  <c r="AM133" i="98"/>
  <c r="AO133" i="98"/>
  <c r="CC133" i="98" s="1"/>
  <c r="BL133" i="98"/>
  <c r="CE58" i="98"/>
  <c r="BY68" i="98"/>
  <c r="BY69" i="98"/>
  <c r="AT113" i="98"/>
  <c r="AT111" i="98"/>
  <c r="AT112" i="98"/>
  <c r="BB113" i="98"/>
  <c r="BB111" i="98"/>
  <c r="BB112" i="98"/>
  <c r="BF113" i="98"/>
  <c r="BF112" i="98"/>
  <c r="BJ113" i="98"/>
  <c r="BJ111" i="98"/>
  <c r="BJ112" i="98"/>
  <c r="BN113" i="98"/>
  <c r="BN112" i="98"/>
  <c r="BR113" i="98"/>
  <c r="BR111" i="98"/>
  <c r="BR112" i="98"/>
  <c r="BV113" i="98"/>
  <c r="BV112" i="98"/>
  <c r="BZ113" i="98"/>
  <c r="BZ111" i="98"/>
  <c r="BZ112" i="98"/>
  <c r="AX111" i="98"/>
  <c r="BN111" i="98"/>
  <c r="CE111" i="98"/>
  <c r="AY112" i="98"/>
  <c r="BG112" i="98"/>
  <c r="BO112" i="98"/>
  <c r="CA112" i="98"/>
  <c r="AX113" i="98"/>
  <c r="E133" i="98"/>
  <c r="E134" i="98" s="1"/>
  <c r="AS134" i="98" s="1"/>
  <c r="K133" i="98"/>
  <c r="M133" i="98"/>
  <c r="M134" i="98" s="1"/>
  <c r="BA134" i="98" s="1"/>
  <c r="S133" i="98"/>
  <c r="S134" i="98" s="1"/>
  <c r="BG134" i="98" s="1"/>
  <c r="U133" i="98"/>
  <c r="BI133" i="98" s="1"/>
  <c r="AA133" i="98"/>
  <c r="BO133" i="98" s="1"/>
  <c r="AC133" i="98"/>
  <c r="AI133" i="98"/>
  <c r="AK133" i="98"/>
  <c r="BY133" i="98" s="1"/>
  <c r="AS132" i="98"/>
  <c r="AW132" i="98"/>
  <c r="BA132" i="98"/>
  <c r="BE132" i="98"/>
  <c r="BI132" i="98"/>
  <c r="BM132" i="98"/>
  <c r="BQ132" i="98"/>
  <c r="BU132" i="98"/>
  <c r="BY132" i="98"/>
  <c r="CC132" i="98"/>
  <c r="AS131" i="98"/>
  <c r="AW131" i="98"/>
  <c r="BA131" i="98"/>
  <c r="BE131" i="98"/>
  <c r="BI131" i="98"/>
  <c r="BM131" i="98"/>
  <c r="BQ131" i="98"/>
  <c r="BU131" i="98"/>
  <c r="BY131" i="98"/>
  <c r="CC131" i="98"/>
  <c r="AA136" i="30"/>
  <c r="Y136" i="30"/>
  <c r="AA137" i="91"/>
  <c r="AA136" i="91"/>
  <c r="Y135" i="30"/>
  <c r="AA135" i="30"/>
  <c r="AA134" i="98"/>
  <c r="BO134" i="98"/>
  <c r="BG133" i="98"/>
  <c r="AY133" i="98"/>
  <c r="K134" i="98"/>
  <c r="AY134" i="98" s="1"/>
  <c r="CA133" i="98"/>
  <c r="AM134" i="98"/>
  <c r="CA134" i="98"/>
  <c r="BS133" i="98"/>
  <c r="W134" i="98"/>
  <c r="BK134" i="98" s="1"/>
  <c r="BC133" i="98"/>
  <c r="O134" i="98"/>
  <c r="BC134" i="98" s="1"/>
  <c r="G134" i="98"/>
  <c r="AU134" i="98" s="1"/>
  <c r="BQ133" i="98"/>
  <c r="AC134" i="98"/>
  <c r="BQ134" i="98" s="1"/>
  <c r="U134" i="98"/>
  <c r="BI134" i="98"/>
  <c r="BA133" i="98"/>
  <c r="AS133" i="98"/>
  <c r="BB56" i="98"/>
  <c r="BB59" i="98"/>
  <c r="N68" i="98"/>
  <c r="CE56" i="98"/>
  <c r="BU133" i="98"/>
  <c r="AG134" i="98"/>
  <c r="BU134" i="98" s="1"/>
  <c r="BM133" i="98"/>
  <c r="Y134" i="98"/>
  <c r="BM134" i="98"/>
  <c r="AW133" i="98"/>
  <c r="BD59" i="98"/>
  <c r="P68" i="98"/>
  <c r="BD72" i="98" s="1"/>
  <c r="BD56" i="98"/>
  <c r="CC72" i="98"/>
  <c r="CC68" i="98"/>
  <c r="CC69" i="98"/>
  <c r="CC70" i="98"/>
  <c r="BA136" i="91"/>
  <c r="BE136" i="91"/>
  <c r="P134" i="98"/>
  <c r="BD134" i="98" s="1"/>
  <c r="BD69" i="98"/>
  <c r="BB72" i="98"/>
  <c r="BB68" i="98"/>
  <c r="BB70" i="98"/>
  <c r="BB69" i="98"/>
  <c r="N134" i="98"/>
  <c r="BB134" i="98" s="1"/>
  <c r="CE59" i="98"/>
  <c r="BE47" i="91"/>
  <c r="CK9" i="105"/>
  <c r="CK12" i="105"/>
  <c r="CK15" i="105"/>
  <c r="AS55" i="105"/>
  <c r="CM55" i="105" s="1"/>
  <c r="AV55" i="105"/>
  <c r="AV18" i="105"/>
  <c r="AX18" i="105"/>
  <c r="AZ18" i="105"/>
  <c r="BB18" i="105"/>
  <c r="BD18" i="105"/>
  <c r="BF18" i="105"/>
  <c r="BH18" i="105"/>
  <c r="BJ18" i="105"/>
  <c r="BL18" i="105"/>
  <c r="BN18" i="105"/>
  <c r="BP18" i="105"/>
  <c r="BR18" i="105"/>
  <c r="BT18" i="105"/>
  <c r="BV18" i="105"/>
  <c r="BX18" i="105"/>
  <c r="BZ18" i="105"/>
  <c r="CB18" i="105"/>
  <c r="CD18" i="105"/>
  <c r="CF18" i="105"/>
  <c r="CH18" i="105"/>
  <c r="CJ18" i="105"/>
  <c r="CM20" i="105"/>
  <c r="CM23" i="105"/>
  <c r="CM26" i="105"/>
  <c r="AV29" i="105"/>
  <c r="AS18" i="105"/>
  <c r="AW18" i="105"/>
  <c r="AY18" i="105"/>
  <c r="BA18" i="105"/>
  <c r="BC18" i="105"/>
  <c r="BE18" i="105"/>
  <c r="BG18" i="105"/>
  <c r="BI18" i="105"/>
  <c r="BK18" i="105"/>
  <c r="BM18" i="105"/>
  <c r="BO18" i="105"/>
  <c r="BQ18" i="105"/>
  <c r="BS18" i="105"/>
  <c r="BU18" i="105"/>
  <c r="BW18" i="105"/>
  <c r="BY18" i="105"/>
  <c r="CA18" i="105"/>
  <c r="CC18" i="105"/>
  <c r="CE18" i="105"/>
  <c r="CG18" i="105"/>
  <c r="CI18" i="105"/>
  <c r="CM29" i="105"/>
  <c r="CK29" i="105"/>
  <c r="CK41" i="105"/>
  <c r="CM41" i="105"/>
  <c r="CK32" i="105"/>
  <c r="CK35" i="105"/>
  <c r="CK38" i="105"/>
  <c r="AV41" i="105"/>
  <c r="CM43" i="105"/>
  <c r="CM46" i="105"/>
  <c r="CM49" i="105"/>
  <c r="E53" i="105"/>
  <c r="AW53" i="105"/>
  <c r="G53" i="105"/>
  <c r="AY53" i="105" s="1"/>
  <c r="I53" i="105"/>
  <c r="BA53" i="105"/>
  <c r="K53" i="105"/>
  <c r="BC53" i="105" s="1"/>
  <c r="M53" i="105"/>
  <c r="BE53" i="105"/>
  <c r="O53" i="105"/>
  <c r="BG53" i="105" s="1"/>
  <c r="Q53" i="105"/>
  <c r="BI53" i="105"/>
  <c r="S53" i="105"/>
  <c r="BK53" i="105" s="1"/>
  <c r="U53" i="105"/>
  <c r="BM53" i="105"/>
  <c r="W53" i="105"/>
  <c r="BO53" i="105" s="1"/>
  <c r="Y53" i="105"/>
  <c r="BQ53" i="105"/>
  <c r="AA53" i="105"/>
  <c r="BS53" i="105" s="1"/>
  <c r="AC53" i="105"/>
  <c r="BU53" i="105"/>
  <c r="AE53" i="105"/>
  <c r="BW53" i="105" s="1"/>
  <c r="AG53" i="105"/>
  <c r="BY53" i="105"/>
  <c r="AI53" i="105"/>
  <c r="CA53" i="105" s="1"/>
  <c r="AK53" i="105"/>
  <c r="CC53" i="105"/>
  <c r="AM53" i="105"/>
  <c r="CE53" i="105" s="1"/>
  <c r="AO53" i="105"/>
  <c r="CG53" i="105"/>
  <c r="AQ53" i="105"/>
  <c r="CI53" i="105" s="1"/>
  <c r="AS52" i="105"/>
  <c r="AW52" i="105"/>
  <c r="AY52" i="105"/>
  <c r="BA52" i="105"/>
  <c r="BC52" i="105"/>
  <c r="BE52" i="105"/>
  <c r="BG52" i="105"/>
  <c r="BI52" i="105"/>
  <c r="BK52" i="105"/>
  <c r="BM52" i="105"/>
  <c r="BO52" i="105"/>
  <c r="BQ52" i="105"/>
  <c r="BS52" i="105"/>
  <c r="BU52" i="105"/>
  <c r="BW52" i="105"/>
  <c r="BY52" i="105"/>
  <c r="CA52" i="105"/>
  <c r="CC52" i="105"/>
  <c r="CE52" i="105"/>
  <c r="CG52" i="105"/>
  <c r="CI52" i="105"/>
  <c r="D53" i="105"/>
  <c r="AV53" i="105" s="1"/>
  <c r="H53" i="105"/>
  <c r="AZ53" i="105" s="1"/>
  <c r="L53" i="105"/>
  <c r="BD53" i="105"/>
  <c r="P53" i="105"/>
  <c r="BH53" i="105" s="1"/>
  <c r="T53" i="105"/>
  <c r="BL53" i="105"/>
  <c r="V53" i="105"/>
  <c r="BN53" i="105" s="1"/>
  <c r="X53" i="105"/>
  <c r="BP53" i="105"/>
  <c r="Z53" i="105"/>
  <c r="BR53" i="105" s="1"/>
  <c r="AB53" i="105"/>
  <c r="BT53" i="105"/>
  <c r="AD53" i="105"/>
  <c r="BV53" i="105" s="1"/>
  <c r="AF53" i="105"/>
  <c r="BX53" i="105"/>
  <c r="AH53" i="105"/>
  <c r="BZ53" i="105" s="1"/>
  <c r="AJ53" i="105"/>
  <c r="CB53" i="105"/>
  <c r="AL53" i="105"/>
  <c r="CD53" i="105" s="1"/>
  <c r="AN53" i="105"/>
  <c r="CF53" i="105"/>
  <c r="AP53" i="105"/>
  <c r="CH53" i="105" s="1"/>
  <c r="AR53" i="105"/>
  <c r="CJ53" i="105"/>
  <c r="AX52" i="105"/>
  <c r="BB52" i="105"/>
  <c r="BF52" i="105"/>
  <c r="BJ52" i="105"/>
  <c r="BN52" i="105"/>
  <c r="BP52" i="105"/>
  <c r="BR52" i="105"/>
  <c r="BT52" i="105"/>
  <c r="BV52" i="105"/>
  <c r="BX52" i="105"/>
  <c r="BZ52" i="105"/>
  <c r="CB52" i="105"/>
  <c r="CD52" i="105"/>
  <c r="CF52" i="105"/>
  <c r="CH52" i="105"/>
  <c r="CJ52" i="105"/>
  <c r="AS25" i="104"/>
  <c r="AU25" i="104"/>
  <c r="AW25" i="104"/>
  <c r="AY25" i="104"/>
  <c r="BA25" i="104"/>
  <c r="BC25" i="104"/>
  <c r="BE25" i="104"/>
  <c r="BG25" i="104"/>
  <c r="BI25" i="104"/>
  <c r="BK25" i="104"/>
  <c r="BM25" i="104"/>
  <c r="BO25" i="104"/>
  <c r="BQ25" i="104"/>
  <c r="BS25" i="104"/>
  <c r="BU25" i="104"/>
  <c r="BW25" i="104"/>
  <c r="BY25" i="104"/>
  <c r="CA25" i="104"/>
  <c r="CC25" i="104"/>
  <c r="AS27" i="104"/>
  <c r="AU27" i="104"/>
  <c r="AW27" i="104"/>
  <c r="AY27" i="104"/>
  <c r="BA27" i="104"/>
  <c r="BC27" i="104"/>
  <c r="BE27" i="104"/>
  <c r="BG27" i="104"/>
  <c r="BI27" i="104"/>
  <c r="BK27" i="104"/>
  <c r="BM27" i="104"/>
  <c r="BO27" i="104"/>
  <c r="BQ27" i="104"/>
  <c r="BS27" i="104"/>
  <c r="BU27" i="104"/>
  <c r="BW27" i="104"/>
  <c r="BY27" i="104"/>
  <c r="CA27" i="104"/>
  <c r="CC27" i="104"/>
  <c r="AS44" i="104"/>
  <c r="AU44" i="104"/>
  <c r="AW44" i="104"/>
  <c r="AY44" i="104"/>
  <c r="BA44" i="104"/>
  <c r="BC44" i="104"/>
  <c r="BE44" i="104"/>
  <c r="BG44" i="104"/>
  <c r="BI44" i="104"/>
  <c r="BK44" i="104"/>
  <c r="BM44" i="104"/>
  <c r="BO44" i="104"/>
  <c r="BQ44" i="104"/>
  <c r="BS44" i="104"/>
  <c r="BU44" i="104"/>
  <c r="BW44" i="104"/>
  <c r="BY44" i="104"/>
  <c r="CA44" i="104"/>
  <c r="CC44" i="104"/>
  <c r="AR45" i="104"/>
  <c r="AT45" i="104"/>
  <c r="AV45" i="104"/>
  <c r="AX45" i="104"/>
  <c r="AZ45" i="104"/>
  <c r="BB45" i="104"/>
  <c r="BD45" i="104"/>
  <c r="BF45" i="104"/>
  <c r="BH45" i="104"/>
  <c r="BJ45" i="104"/>
  <c r="BL45" i="104"/>
  <c r="BN45" i="104"/>
  <c r="BP45" i="104"/>
  <c r="BR45" i="104"/>
  <c r="BT45" i="104"/>
  <c r="BV45" i="104"/>
  <c r="BX45" i="104"/>
  <c r="BZ45" i="104"/>
  <c r="CB45" i="104"/>
  <c r="AS46" i="104"/>
  <c r="AU46" i="104"/>
  <c r="AW46" i="104"/>
  <c r="AY46" i="104"/>
  <c r="BA46" i="104"/>
  <c r="BC46" i="104"/>
  <c r="BE46" i="104"/>
  <c r="BG46" i="104"/>
  <c r="BI46" i="104"/>
  <c r="BK46" i="104"/>
  <c r="BM46" i="104"/>
  <c r="BO46" i="104"/>
  <c r="BQ46" i="104"/>
  <c r="BS46" i="104"/>
  <c r="BU46" i="104"/>
  <c r="BW46" i="104"/>
  <c r="BY46" i="104"/>
  <c r="CA46" i="104"/>
  <c r="CC46" i="104"/>
  <c r="AS49" i="104"/>
  <c r="AR25" i="104"/>
  <c r="AT25" i="104"/>
  <c r="AV25" i="104"/>
  <c r="AX25" i="104"/>
  <c r="AZ25" i="104"/>
  <c r="BB25" i="104"/>
  <c r="BD25" i="104"/>
  <c r="BF25" i="104"/>
  <c r="BH25" i="104"/>
  <c r="BJ25" i="104"/>
  <c r="BL25" i="104"/>
  <c r="BN25" i="104"/>
  <c r="BP25" i="104"/>
  <c r="BR25" i="104"/>
  <c r="BT25" i="104"/>
  <c r="BV25" i="104"/>
  <c r="BX25" i="104"/>
  <c r="BZ25" i="104"/>
  <c r="CB25" i="104"/>
  <c r="CE25" i="104"/>
  <c r="AS26" i="104"/>
  <c r="AU26" i="104"/>
  <c r="AW26" i="104"/>
  <c r="AY26" i="104"/>
  <c r="BA26" i="104"/>
  <c r="BC26" i="104"/>
  <c r="BE26" i="104"/>
  <c r="BG26" i="104"/>
  <c r="BI26" i="104"/>
  <c r="BK26" i="104"/>
  <c r="BM26" i="104"/>
  <c r="BO26" i="104"/>
  <c r="BQ26" i="104"/>
  <c r="BS26" i="104"/>
  <c r="BU26" i="104"/>
  <c r="BW26" i="104"/>
  <c r="BY26" i="104"/>
  <c r="AR27" i="104"/>
  <c r="AT27" i="104"/>
  <c r="AV27" i="104"/>
  <c r="AX27" i="104"/>
  <c r="AZ27" i="104"/>
  <c r="BB27" i="104"/>
  <c r="BD27" i="104"/>
  <c r="BF27" i="104"/>
  <c r="BH27" i="104"/>
  <c r="BJ27" i="104"/>
  <c r="BL27" i="104"/>
  <c r="BN27" i="104"/>
  <c r="BP27" i="104"/>
  <c r="BR27" i="104"/>
  <c r="BT27" i="104"/>
  <c r="BV27" i="104"/>
  <c r="BX27" i="104"/>
  <c r="BZ27" i="104"/>
  <c r="CB27" i="104"/>
  <c r="AR44" i="104"/>
  <c r="AT44" i="104"/>
  <c r="AV44" i="104"/>
  <c r="AX44" i="104"/>
  <c r="AZ44" i="104"/>
  <c r="BB44" i="104"/>
  <c r="BD44" i="104"/>
  <c r="BF44" i="104"/>
  <c r="BH44" i="104"/>
  <c r="BJ44" i="104"/>
  <c r="BL44" i="104"/>
  <c r="BN44" i="104"/>
  <c r="BP44" i="104"/>
  <c r="BR44" i="104"/>
  <c r="BT44" i="104"/>
  <c r="BV44" i="104"/>
  <c r="BX44" i="104"/>
  <c r="BZ44" i="104"/>
  <c r="CB44" i="104"/>
  <c r="CE44" i="104"/>
  <c r="AR46" i="104"/>
  <c r="AT46" i="104"/>
  <c r="AV46" i="104"/>
  <c r="AX46" i="104"/>
  <c r="AZ46" i="104"/>
  <c r="BB46" i="104"/>
  <c r="BD46" i="104"/>
  <c r="BF46" i="104"/>
  <c r="BH46" i="104"/>
  <c r="BJ46" i="104"/>
  <c r="BL46" i="104"/>
  <c r="BN46" i="104"/>
  <c r="BP46" i="104"/>
  <c r="BR46" i="104"/>
  <c r="BT46" i="104"/>
  <c r="BV46" i="104"/>
  <c r="BX46" i="104"/>
  <c r="BZ46" i="104"/>
  <c r="CB46" i="104"/>
  <c r="AS68" i="104"/>
  <c r="AU68" i="104"/>
  <c r="AW68" i="104"/>
  <c r="AY68" i="104"/>
  <c r="BA68" i="104"/>
  <c r="BC68" i="104"/>
  <c r="BE68" i="104"/>
  <c r="BG68" i="104"/>
  <c r="BI68" i="104"/>
  <c r="BK68" i="104"/>
  <c r="BM68" i="104"/>
  <c r="BO68" i="104"/>
  <c r="BQ68" i="104"/>
  <c r="BS68" i="104"/>
  <c r="BU68" i="104"/>
  <c r="BW68" i="104"/>
  <c r="BY68" i="104"/>
  <c r="CA68" i="104"/>
  <c r="CC68" i="104"/>
  <c r="AR69" i="104"/>
  <c r="AT69" i="104"/>
  <c r="AV69" i="104"/>
  <c r="AX69" i="104"/>
  <c r="AZ69" i="104"/>
  <c r="BB69" i="104"/>
  <c r="BD69" i="104"/>
  <c r="BF69" i="104"/>
  <c r="BH69" i="104"/>
  <c r="BJ69" i="104"/>
  <c r="BL69" i="104"/>
  <c r="BN69" i="104"/>
  <c r="BP69" i="104"/>
  <c r="BR69" i="104"/>
  <c r="BT69" i="104"/>
  <c r="BV69" i="104"/>
  <c r="BX69" i="104"/>
  <c r="BZ69" i="104"/>
  <c r="CB69" i="104"/>
  <c r="AS70" i="104"/>
  <c r="AU70" i="104"/>
  <c r="AW70" i="104"/>
  <c r="AY70" i="104"/>
  <c r="BA70" i="104"/>
  <c r="BC70" i="104"/>
  <c r="BE70" i="104"/>
  <c r="BG70" i="104"/>
  <c r="BI70" i="104"/>
  <c r="BK70" i="104"/>
  <c r="BM70" i="104"/>
  <c r="BO70" i="104"/>
  <c r="BQ70" i="104"/>
  <c r="BS70" i="104"/>
  <c r="BU70" i="104"/>
  <c r="BW70" i="104"/>
  <c r="BY70" i="104"/>
  <c r="CA70" i="104"/>
  <c r="CC70" i="104"/>
  <c r="AR72" i="104"/>
  <c r="AT72" i="104"/>
  <c r="AV72" i="104"/>
  <c r="AX72" i="104"/>
  <c r="AZ72" i="104"/>
  <c r="BB72" i="104"/>
  <c r="BD72" i="104"/>
  <c r="BF72" i="104"/>
  <c r="BH72" i="104"/>
  <c r="BJ72" i="104"/>
  <c r="BL72" i="104"/>
  <c r="BN72" i="104"/>
  <c r="BP72" i="104"/>
  <c r="BR72" i="104"/>
  <c r="BT72" i="104"/>
  <c r="BV72" i="104"/>
  <c r="BX72" i="104"/>
  <c r="BZ72" i="104"/>
  <c r="CB72" i="104"/>
  <c r="AR91" i="104"/>
  <c r="AT91" i="104"/>
  <c r="AV91" i="104"/>
  <c r="AX91" i="104"/>
  <c r="AZ91" i="104"/>
  <c r="BB91" i="104"/>
  <c r="BD91" i="104"/>
  <c r="BF91" i="104"/>
  <c r="BH91" i="104"/>
  <c r="BJ91" i="104"/>
  <c r="BL91" i="104"/>
  <c r="BN91" i="104"/>
  <c r="BP91" i="104"/>
  <c r="BR91" i="104"/>
  <c r="BT91" i="104"/>
  <c r="BV91" i="104"/>
  <c r="BX91" i="104"/>
  <c r="BZ91" i="104"/>
  <c r="CB91" i="104"/>
  <c r="CE91" i="104"/>
  <c r="AS92" i="104"/>
  <c r="AU92" i="104"/>
  <c r="AW92" i="104"/>
  <c r="AY92" i="104"/>
  <c r="BA92" i="104"/>
  <c r="BC92" i="104"/>
  <c r="BE92" i="104"/>
  <c r="BG92" i="104"/>
  <c r="BI92" i="104"/>
  <c r="BK92" i="104"/>
  <c r="BM92" i="104"/>
  <c r="BO92" i="104"/>
  <c r="BQ92" i="104"/>
  <c r="BS92" i="104"/>
  <c r="BU92" i="104"/>
  <c r="BW92" i="104"/>
  <c r="BY92" i="104"/>
  <c r="CA92" i="104"/>
  <c r="CC92" i="104"/>
  <c r="AR93" i="104"/>
  <c r="AT93" i="104"/>
  <c r="AV93" i="104"/>
  <c r="AX93" i="104"/>
  <c r="AZ93" i="104"/>
  <c r="BB93" i="104"/>
  <c r="BD93" i="104"/>
  <c r="BD113" i="104"/>
  <c r="BD112" i="104"/>
  <c r="BF113" i="104"/>
  <c r="BF112" i="104"/>
  <c r="BH113" i="104"/>
  <c r="BH112" i="104"/>
  <c r="BJ113" i="104"/>
  <c r="BJ112" i="104"/>
  <c r="BL113" i="104"/>
  <c r="BL112" i="104"/>
  <c r="BN113" i="104"/>
  <c r="BN112" i="104"/>
  <c r="BP113" i="104"/>
  <c r="BP112" i="104"/>
  <c r="BR113" i="104"/>
  <c r="BR112" i="104"/>
  <c r="BT113" i="104"/>
  <c r="BT112" i="104"/>
  <c r="BV113" i="104"/>
  <c r="BV112" i="104"/>
  <c r="BX113" i="104"/>
  <c r="BX112" i="104"/>
  <c r="BZ113" i="104"/>
  <c r="BZ112" i="104"/>
  <c r="CB113" i="104"/>
  <c r="CB112" i="104"/>
  <c r="AR111" i="104"/>
  <c r="AV111" i="104"/>
  <c r="AZ111" i="104"/>
  <c r="BD111" i="104"/>
  <c r="BH111" i="104"/>
  <c r="BL111" i="104"/>
  <c r="BP111" i="104"/>
  <c r="BT111" i="104"/>
  <c r="BX111" i="104"/>
  <c r="CB111" i="104"/>
  <c r="AR113" i="104"/>
  <c r="AV113" i="104"/>
  <c r="AZ113" i="104"/>
  <c r="CE68" i="104"/>
  <c r="AS69" i="104"/>
  <c r="AU69" i="104"/>
  <c r="AW69" i="104"/>
  <c r="AY69" i="104"/>
  <c r="BA69" i="104"/>
  <c r="BC69" i="104"/>
  <c r="BE69" i="104"/>
  <c r="BG69" i="104"/>
  <c r="BI69" i="104"/>
  <c r="BK69" i="104"/>
  <c r="BM69" i="104"/>
  <c r="BO69" i="104"/>
  <c r="BQ69" i="104"/>
  <c r="BS69" i="104"/>
  <c r="BU69" i="104"/>
  <c r="BW69" i="104"/>
  <c r="BY69" i="104"/>
  <c r="CA69" i="104"/>
  <c r="CC69" i="104"/>
  <c r="AS91" i="104"/>
  <c r="AU91" i="104"/>
  <c r="AW91" i="104"/>
  <c r="AY91" i="104"/>
  <c r="BA91" i="104"/>
  <c r="BC91" i="104"/>
  <c r="BE91" i="104"/>
  <c r="BG91" i="104"/>
  <c r="BI91" i="104"/>
  <c r="BK91" i="104"/>
  <c r="BM91" i="104"/>
  <c r="BO91" i="104"/>
  <c r="BQ91" i="104"/>
  <c r="BS91" i="104"/>
  <c r="BU91" i="104"/>
  <c r="BW91" i="104"/>
  <c r="BY91" i="104"/>
  <c r="CA91" i="104"/>
  <c r="CC91" i="104"/>
  <c r="AS113" i="104"/>
  <c r="AS111" i="104"/>
  <c r="AU113" i="104"/>
  <c r="AU111" i="104"/>
  <c r="AW113" i="104"/>
  <c r="AW111" i="104"/>
  <c r="AY113" i="104"/>
  <c r="AY111" i="104"/>
  <c r="BA113" i="104"/>
  <c r="BA111" i="104"/>
  <c r="BC113" i="104"/>
  <c r="BC111" i="104"/>
  <c r="BE113" i="104"/>
  <c r="BE111" i="104"/>
  <c r="BG113" i="104"/>
  <c r="BG111" i="104"/>
  <c r="BI113" i="104"/>
  <c r="BI111" i="104"/>
  <c r="BK113" i="104"/>
  <c r="BK111" i="104"/>
  <c r="BM113" i="104"/>
  <c r="BM111" i="104"/>
  <c r="BO113" i="104"/>
  <c r="BO111" i="104"/>
  <c r="BQ113" i="104"/>
  <c r="BQ111" i="104"/>
  <c r="BS113" i="104"/>
  <c r="BS111" i="104"/>
  <c r="BU113" i="104"/>
  <c r="BU111" i="104"/>
  <c r="BW113" i="104"/>
  <c r="BW111" i="104"/>
  <c r="CE111" i="104"/>
  <c r="AU112" i="104"/>
  <c r="AY112" i="104"/>
  <c r="BC112" i="104"/>
  <c r="BG112" i="104"/>
  <c r="BK112" i="104"/>
  <c r="BO112" i="104"/>
  <c r="BS112" i="104"/>
  <c r="BW112" i="104"/>
  <c r="AT113" i="104"/>
  <c r="AX113" i="104"/>
  <c r="BB113" i="104"/>
  <c r="E133" i="104"/>
  <c r="AS133" i="104" s="1"/>
  <c r="G133" i="104"/>
  <c r="AU133" i="104"/>
  <c r="I133" i="104"/>
  <c r="K133" i="104"/>
  <c r="AY133" i="104"/>
  <c r="M133" i="104"/>
  <c r="BA133" i="104" s="1"/>
  <c r="O133" i="104"/>
  <c r="BC133" i="104"/>
  <c r="Q133" i="104"/>
  <c r="S133" i="104"/>
  <c r="BG133" i="104"/>
  <c r="U133" i="104"/>
  <c r="BI133" i="104" s="1"/>
  <c r="W133" i="104"/>
  <c r="BK133" i="104"/>
  <c r="Y133" i="104"/>
  <c r="AA133" i="104"/>
  <c r="BO133" i="104"/>
  <c r="AC133" i="104"/>
  <c r="BQ133" i="104" s="1"/>
  <c r="AE133" i="104"/>
  <c r="BS133" i="104"/>
  <c r="AG133" i="104"/>
  <c r="AI133" i="104"/>
  <c r="BW133" i="104"/>
  <c r="BY111" i="104"/>
  <c r="CA111" i="104"/>
  <c r="CC111" i="104"/>
  <c r="AS130" i="104"/>
  <c r="AU130" i="104"/>
  <c r="AW130" i="104"/>
  <c r="AY130" i="104"/>
  <c r="BA130" i="104"/>
  <c r="BC130" i="104"/>
  <c r="BE130" i="104"/>
  <c r="BG130" i="104"/>
  <c r="BI130" i="104"/>
  <c r="BK130" i="104"/>
  <c r="BM130" i="104"/>
  <c r="BO130" i="104"/>
  <c r="BQ130" i="104"/>
  <c r="BS130" i="104"/>
  <c r="BU130" i="104"/>
  <c r="BW130" i="104"/>
  <c r="BY130" i="104"/>
  <c r="CA130" i="104"/>
  <c r="CC130" i="104"/>
  <c r="AR131" i="104"/>
  <c r="AT131" i="104"/>
  <c r="AV131" i="104"/>
  <c r="AX131" i="104"/>
  <c r="AZ131" i="104"/>
  <c r="BB131" i="104"/>
  <c r="BD131" i="104"/>
  <c r="BF131" i="104"/>
  <c r="BH131" i="104"/>
  <c r="BJ131" i="104"/>
  <c r="BL131" i="104"/>
  <c r="BN131" i="104"/>
  <c r="BP131" i="104"/>
  <c r="BR131" i="104"/>
  <c r="BT131" i="104"/>
  <c r="BV131" i="104"/>
  <c r="BX131" i="104"/>
  <c r="BZ131" i="104"/>
  <c r="CB131" i="104"/>
  <c r="AS132" i="104"/>
  <c r="AU132" i="104"/>
  <c r="AW132" i="104"/>
  <c r="AY132" i="104"/>
  <c r="BA132" i="104"/>
  <c r="BC132" i="104"/>
  <c r="BE132" i="104"/>
  <c r="BG132" i="104"/>
  <c r="BI132" i="104"/>
  <c r="BK132" i="104"/>
  <c r="BM132" i="104"/>
  <c r="BO132" i="104"/>
  <c r="BQ132" i="104"/>
  <c r="BS132" i="104"/>
  <c r="BU132" i="104"/>
  <c r="BW132" i="104"/>
  <c r="BY132" i="104"/>
  <c r="CA132" i="104"/>
  <c r="CC132" i="104"/>
  <c r="D133" i="104"/>
  <c r="F133" i="104"/>
  <c r="AT133" i="104" s="1"/>
  <c r="H133" i="104"/>
  <c r="AV133" i="104"/>
  <c r="J133" i="104"/>
  <c r="AX133" i="104" s="1"/>
  <c r="L133" i="104"/>
  <c r="AZ133" i="104"/>
  <c r="N133" i="104"/>
  <c r="BB133" i="104" s="1"/>
  <c r="P133" i="104"/>
  <c r="BD133" i="104"/>
  <c r="R133" i="104"/>
  <c r="BF133" i="104" s="1"/>
  <c r="T133" i="104"/>
  <c r="BH133" i="104"/>
  <c r="V133" i="104"/>
  <c r="BJ133" i="104" s="1"/>
  <c r="X133" i="104"/>
  <c r="BL133" i="104"/>
  <c r="Z133" i="104"/>
  <c r="BN133" i="104" s="1"/>
  <c r="AB133" i="104"/>
  <c r="BP133" i="104"/>
  <c r="AD133" i="104"/>
  <c r="BR133" i="104" s="1"/>
  <c r="AF133" i="104"/>
  <c r="BT133" i="104"/>
  <c r="AH133" i="104"/>
  <c r="BV133" i="104" s="1"/>
  <c r="AJ133" i="104"/>
  <c r="BX133" i="104"/>
  <c r="AL133" i="104"/>
  <c r="BZ133" i="104" s="1"/>
  <c r="AN133" i="104"/>
  <c r="CB133" i="104"/>
  <c r="AR130" i="104"/>
  <c r="AT130" i="104"/>
  <c r="AV130" i="104"/>
  <c r="AX130" i="104"/>
  <c r="AZ130" i="104"/>
  <c r="BB130" i="104"/>
  <c r="BD130" i="104"/>
  <c r="BF130" i="104"/>
  <c r="BH130" i="104"/>
  <c r="BJ130" i="104"/>
  <c r="BL130" i="104"/>
  <c r="BN130" i="104"/>
  <c r="BP130" i="104"/>
  <c r="BR130" i="104"/>
  <c r="BT130" i="104"/>
  <c r="BV130" i="104"/>
  <c r="BX130" i="104"/>
  <c r="BZ130" i="104"/>
  <c r="CB130" i="104"/>
  <c r="CE130" i="104"/>
  <c r="AR136" i="104"/>
  <c r="AR135" i="104"/>
  <c r="AA10" i="103"/>
  <c r="AQ10" i="103"/>
  <c r="AY10" i="103"/>
  <c r="AA13" i="103"/>
  <c r="AQ13" i="103"/>
  <c r="AY13" i="103"/>
  <c r="BD13" i="103"/>
  <c r="AA16" i="103"/>
  <c r="BE16" i="103"/>
  <c r="AQ16" i="103"/>
  <c r="AA22" i="103"/>
  <c r="AY22" i="103"/>
  <c r="AD27" i="103"/>
  <c r="AF27" i="103"/>
  <c r="AH27" i="103"/>
  <c r="AH26" i="103"/>
  <c r="AJ27" i="103"/>
  <c r="AJ26" i="103"/>
  <c r="AL27" i="103"/>
  <c r="AL26" i="103"/>
  <c r="AN27" i="103"/>
  <c r="AN26" i="103"/>
  <c r="AP27" i="103"/>
  <c r="AP26" i="103"/>
  <c r="AR27" i="103"/>
  <c r="AR26" i="103"/>
  <c r="AT27" i="103"/>
  <c r="AT26" i="103"/>
  <c r="AV27" i="103"/>
  <c r="AV26" i="103"/>
  <c r="AX27" i="103"/>
  <c r="AX26" i="103"/>
  <c r="AZ27" i="103"/>
  <c r="AZ26" i="103"/>
  <c r="AD25" i="103"/>
  <c r="AF25" i="103"/>
  <c r="AH25" i="103"/>
  <c r="AJ25" i="103"/>
  <c r="AL25" i="103"/>
  <c r="AP25" i="103"/>
  <c r="AT25" i="103"/>
  <c r="AX25" i="103"/>
  <c r="AD26" i="103"/>
  <c r="AE27" i="103"/>
  <c r="AE26" i="103"/>
  <c r="AG27" i="103"/>
  <c r="AG26" i="103"/>
  <c r="AI27" i="103"/>
  <c r="AI26" i="103"/>
  <c r="AK27" i="103"/>
  <c r="AK26" i="103"/>
  <c r="AM27" i="103"/>
  <c r="AM26" i="103"/>
  <c r="AM25" i="103"/>
  <c r="AO27" i="103"/>
  <c r="AO26" i="103"/>
  <c r="AO25" i="103"/>
  <c r="Q25" i="103"/>
  <c r="AQ27" i="103" s="1"/>
  <c r="AS27" i="103"/>
  <c r="AS26" i="103"/>
  <c r="AS25" i="103"/>
  <c r="AU27" i="103"/>
  <c r="AU26" i="103"/>
  <c r="AU25" i="103"/>
  <c r="AW27" i="103"/>
  <c r="AW26" i="103"/>
  <c r="AW25" i="103"/>
  <c r="Y25" i="103"/>
  <c r="AY27" i="103" s="1"/>
  <c r="AE25" i="103"/>
  <c r="AG25" i="103"/>
  <c r="AI25" i="103"/>
  <c r="AK25" i="103"/>
  <c r="BD26" i="103"/>
  <c r="AF26" i="103"/>
  <c r="AA26" i="103"/>
  <c r="BE26" i="103" s="1"/>
  <c r="AQ26" i="103"/>
  <c r="AA27" i="103"/>
  <c r="AA29" i="103"/>
  <c r="AQ29" i="103"/>
  <c r="AY29" i="103"/>
  <c r="AA32" i="103"/>
  <c r="AQ32" i="103"/>
  <c r="AY32" i="103"/>
  <c r="BD32" i="103"/>
  <c r="AA41" i="103"/>
  <c r="AY41" i="103"/>
  <c r="AD44" i="103"/>
  <c r="AF44" i="103"/>
  <c r="AH44" i="103"/>
  <c r="AJ44" i="103"/>
  <c r="AL44" i="103"/>
  <c r="AN44" i="103"/>
  <c r="AP44" i="103"/>
  <c r="AR44" i="103"/>
  <c r="AT44" i="103"/>
  <c r="AV44" i="103"/>
  <c r="AX44" i="103"/>
  <c r="AZ44" i="103"/>
  <c r="AD45" i="103"/>
  <c r="AF45" i="103"/>
  <c r="AH45" i="103"/>
  <c r="AJ45" i="103"/>
  <c r="AL45" i="103"/>
  <c r="AN45" i="103"/>
  <c r="AP45" i="103"/>
  <c r="AR45" i="103"/>
  <c r="AT45" i="103"/>
  <c r="AV45" i="103"/>
  <c r="AX45" i="103"/>
  <c r="AZ45" i="103"/>
  <c r="BC45" i="103"/>
  <c r="AD46" i="103"/>
  <c r="AF46" i="103"/>
  <c r="AH46" i="103"/>
  <c r="AJ46" i="103"/>
  <c r="AL46" i="103"/>
  <c r="AN46" i="103"/>
  <c r="AP46" i="103"/>
  <c r="AR46" i="103"/>
  <c r="AT46" i="103"/>
  <c r="AV46" i="103"/>
  <c r="AX46" i="103"/>
  <c r="AZ46" i="103"/>
  <c r="BC46" i="103"/>
  <c r="AZ47" i="103"/>
  <c r="BC49" i="103"/>
  <c r="BC50" i="103"/>
  <c r="BC51" i="103"/>
  <c r="BC53" i="103"/>
  <c r="BC54" i="103"/>
  <c r="BC55" i="103"/>
  <c r="BC56" i="103"/>
  <c r="BC57" i="103"/>
  <c r="BC58" i="103"/>
  <c r="BC59" i="103"/>
  <c r="BC60" i="103"/>
  <c r="BC61" i="103"/>
  <c r="BC62" i="103"/>
  <c r="BC63" i="103"/>
  <c r="BC65" i="103"/>
  <c r="BC66" i="103"/>
  <c r="BC67" i="103"/>
  <c r="AE70" i="103"/>
  <c r="AG72" i="103"/>
  <c r="AG70" i="103"/>
  <c r="AI72" i="103"/>
  <c r="AI70" i="103"/>
  <c r="AK72" i="103"/>
  <c r="AK70" i="103"/>
  <c r="AM72" i="103"/>
  <c r="AM70" i="103"/>
  <c r="AO72" i="103"/>
  <c r="AO70" i="103"/>
  <c r="Q68" i="103"/>
  <c r="BC68" i="103" s="1"/>
  <c r="AS72" i="103"/>
  <c r="AS70" i="103"/>
  <c r="AU72" i="103"/>
  <c r="AU70" i="103"/>
  <c r="AW72" i="103"/>
  <c r="AW70" i="103"/>
  <c r="Y68" i="103"/>
  <c r="AY70" i="103" s="1"/>
  <c r="AE68" i="103"/>
  <c r="AG68" i="103"/>
  <c r="AI68" i="103"/>
  <c r="AK68" i="103"/>
  <c r="AM68" i="103"/>
  <c r="AO68" i="103"/>
  <c r="AS68" i="103"/>
  <c r="AU68" i="103"/>
  <c r="AW68" i="103"/>
  <c r="AA69" i="103"/>
  <c r="AE69" i="103"/>
  <c r="AG69" i="103"/>
  <c r="AI69" i="103"/>
  <c r="AK69" i="103"/>
  <c r="AM69" i="103"/>
  <c r="AO69" i="103"/>
  <c r="AS69" i="103"/>
  <c r="AU69" i="103"/>
  <c r="AW69" i="103"/>
  <c r="AA70" i="103"/>
  <c r="AD70" i="103"/>
  <c r="AH70" i="103"/>
  <c r="AL70" i="103"/>
  <c r="AP70" i="103"/>
  <c r="AT70" i="103"/>
  <c r="AX70" i="103"/>
  <c r="BC70" i="103"/>
  <c r="E72" i="103"/>
  <c r="AE72" i="103" s="1"/>
  <c r="AD72" i="103"/>
  <c r="AH72" i="103"/>
  <c r="AL72" i="103"/>
  <c r="AP72" i="103"/>
  <c r="AT72" i="103"/>
  <c r="AX72" i="103"/>
  <c r="AA73" i="103"/>
  <c r="BE73" i="103" s="1"/>
  <c r="AA74" i="103"/>
  <c r="BE74" i="103"/>
  <c r="Q44" i="103"/>
  <c r="AQ46" i="103" s="1"/>
  <c r="Y44" i="103"/>
  <c r="AE44" i="103"/>
  <c r="AG44" i="103"/>
  <c r="AI44" i="103"/>
  <c r="AK44" i="103"/>
  <c r="AM44" i="103"/>
  <c r="AO44" i="103"/>
  <c r="AS44" i="103"/>
  <c r="AU44" i="103"/>
  <c r="AW44" i="103"/>
  <c r="AA45" i="103"/>
  <c r="AE45" i="103"/>
  <c r="AG45" i="103"/>
  <c r="AI45" i="103"/>
  <c r="AK45" i="103"/>
  <c r="AM45" i="103"/>
  <c r="AO45" i="103"/>
  <c r="AS45" i="103"/>
  <c r="AU45" i="103"/>
  <c r="AW45" i="103"/>
  <c r="AA46" i="103"/>
  <c r="AE46" i="103"/>
  <c r="AG46" i="103"/>
  <c r="AI46" i="103"/>
  <c r="AK46" i="103"/>
  <c r="AM46" i="103"/>
  <c r="AO46" i="103"/>
  <c r="AS46" i="103"/>
  <c r="AU46" i="103"/>
  <c r="AW46" i="103"/>
  <c r="AA53" i="103"/>
  <c r="AA56" i="103"/>
  <c r="AQ56" i="103"/>
  <c r="AA65" i="103"/>
  <c r="Q72" i="103"/>
  <c r="AD68" i="103"/>
  <c r="AF68" i="103"/>
  <c r="AH68" i="103"/>
  <c r="AJ68" i="103"/>
  <c r="AL68" i="103"/>
  <c r="AN68" i="103"/>
  <c r="AP68" i="103"/>
  <c r="AR68" i="103"/>
  <c r="AT68" i="103"/>
  <c r="AV68" i="103"/>
  <c r="AX68" i="103"/>
  <c r="AZ68" i="103"/>
  <c r="AD69" i="103"/>
  <c r="AF69" i="103"/>
  <c r="AJ69" i="103"/>
  <c r="AN69" i="103"/>
  <c r="AR69" i="103"/>
  <c r="AV69" i="103"/>
  <c r="AZ69" i="103"/>
  <c r="BD70" i="103"/>
  <c r="AF70" i="103"/>
  <c r="AJ70" i="103"/>
  <c r="AN70" i="103"/>
  <c r="AR70" i="103"/>
  <c r="AV70" i="103"/>
  <c r="AZ70" i="103"/>
  <c r="BD76" i="103"/>
  <c r="AY76" i="103"/>
  <c r="AA76" i="103"/>
  <c r="AA79" i="103"/>
  <c r="AQ79" i="103"/>
  <c r="AY79" i="103"/>
  <c r="BD79" i="103"/>
  <c r="AA88" i="103"/>
  <c r="AY88" i="103"/>
  <c r="AD91" i="103"/>
  <c r="AF91" i="103"/>
  <c r="AH91" i="103"/>
  <c r="AJ91" i="103"/>
  <c r="AL91" i="103"/>
  <c r="AN91" i="103"/>
  <c r="AP91" i="103"/>
  <c r="AR91" i="103"/>
  <c r="AT91" i="103"/>
  <c r="AV91" i="103"/>
  <c r="AX91" i="103"/>
  <c r="AZ91" i="103"/>
  <c r="AD92" i="103"/>
  <c r="AF92" i="103"/>
  <c r="AH92" i="103"/>
  <c r="AJ92" i="103"/>
  <c r="AL92" i="103"/>
  <c r="AN92" i="103"/>
  <c r="AP92" i="103"/>
  <c r="AR92" i="103"/>
  <c r="AT92" i="103"/>
  <c r="AV92" i="103"/>
  <c r="AX92" i="103"/>
  <c r="AZ92" i="103"/>
  <c r="BC92" i="103"/>
  <c r="BC93" i="103"/>
  <c r="BC96" i="103"/>
  <c r="BC97" i="103"/>
  <c r="BC98" i="103"/>
  <c r="BC99" i="103"/>
  <c r="BC100" i="103"/>
  <c r="BC101" i="103"/>
  <c r="BC102" i="103"/>
  <c r="BC103" i="103"/>
  <c r="BC104" i="103"/>
  <c r="BC105" i="103"/>
  <c r="BC106" i="103"/>
  <c r="BC108" i="103"/>
  <c r="BC109" i="103"/>
  <c r="BC110" i="103"/>
  <c r="AE113" i="103"/>
  <c r="AE112" i="103"/>
  <c r="AG113" i="103"/>
  <c r="AG112" i="103"/>
  <c r="AI113" i="103"/>
  <c r="AI112" i="103"/>
  <c r="AK113" i="103"/>
  <c r="AK112" i="103"/>
  <c r="AM113" i="103"/>
  <c r="AM112" i="103"/>
  <c r="AO113" i="103"/>
  <c r="AO112" i="103"/>
  <c r="Q111" i="103"/>
  <c r="AS113" i="103"/>
  <c r="AS112" i="103"/>
  <c r="AU113" i="103"/>
  <c r="AU112" i="103"/>
  <c r="AW113" i="103"/>
  <c r="AW112" i="103"/>
  <c r="Y111" i="103"/>
  <c r="AY112" i="103" s="1"/>
  <c r="AE111" i="103"/>
  <c r="AG111" i="103"/>
  <c r="AI111" i="103"/>
  <c r="AK111" i="103"/>
  <c r="AM111" i="103"/>
  <c r="AO111" i="103"/>
  <c r="AS111" i="103"/>
  <c r="AU111" i="103"/>
  <c r="AW111" i="103"/>
  <c r="BC112" i="103"/>
  <c r="AQ112" i="103"/>
  <c r="AA112" i="103"/>
  <c r="AD112" i="103"/>
  <c r="AH112" i="103"/>
  <c r="AL112" i="103"/>
  <c r="AP112" i="103"/>
  <c r="Q91" i="103"/>
  <c r="AQ93" i="103"/>
  <c r="Y91" i="103"/>
  <c r="AE91" i="103"/>
  <c r="AG91" i="103"/>
  <c r="AI91" i="103"/>
  <c r="AK91" i="103"/>
  <c r="AM91" i="103"/>
  <c r="AO91" i="103"/>
  <c r="AS91" i="103"/>
  <c r="AU91" i="103"/>
  <c r="AW91" i="103"/>
  <c r="AA92" i="103"/>
  <c r="AE92" i="103"/>
  <c r="AG92" i="103"/>
  <c r="AI92" i="103"/>
  <c r="AK92" i="103"/>
  <c r="AM92" i="103"/>
  <c r="AO92" i="103"/>
  <c r="AS92" i="103"/>
  <c r="AU92" i="103"/>
  <c r="AW92" i="103"/>
  <c r="AA93" i="103"/>
  <c r="AA96" i="103"/>
  <c r="AA99" i="103"/>
  <c r="AQ99" i="103"/>
  <c r="AA108" i="103"/>
  <c r="AT113" i="103"/>
  <c r="AT112" i="103"/>
  <c r="AV113" i="103"/>
  <c r="AV112" i="103"/>
  <c r="AX113" i="103"/>
  <c r="AX112" i="103"/>
  <c r="AZ113" i="103"/>
  <c r="AZ112" i="103"/>
  <c r="AD111" i="103"/>
  <c r="AF111" i="103"/>
  <c r="AH111" i="103"/>
  <c r="AJ111" i="103"/>
  <c r="AL111" i="103"/>
  <c r="AN111" i="103"/>
  <c r="AP111" i="103"/>
  <c r="AR111" i="103"/>
  <c r="AT111" i="103"/>
  <c r="AV111" i="103"/>
  <c r="AX111" i="103"/>
  <c r="AZ111" i="103"/>
  <c r="BD112" i="103"/>
  <c r="AF112" i="103"/>
  <c r="AJ112" i="103"/>
  <c r="AN112" i="103"/>
  <c r="AR112" i="103"/>
  <c r="AA113" i="103"/>
  <c r="AQ113" i="103"/>
  <c r="AY113" i="103"/>
  <c r="AA115" i="103"/>
  <c r="AQ115" i="103"/>
  <c r="AY115" i="103"/>
  <c r="AA118" i="103"/>
  <c r="BE118" i="103" s="1"/>
  <c r="AQ118" i="103"/>
  <c r="AY118" i="103"/>
  <c r="BD118" i="103"/>
  <c r="AA127" i="103"/>
  <c r="AY127" i="103"/>
  <c r="D133" i="103"/>
  <c r="D135" i="103"/>
  <c r="F133" i="103"/>
  <c r="AF133" i="103" s="1"/>
  <c r="H133" i="103"/>
  <c r="AH133" i="103"/>
  <c r="J133" i="103"/>
  <c r="AJ133" i="103" s="1"/>
  <c r="L133" i="103"/>
  <c r="AL133" i="103"/>
  <c r="N133" i="103"/>
  <c r="AN133" i="103" s="1"/>
  <c r="P133" i="103"/>
  <c r="AP133" i="103"/>
  <c r="R133" i="103"/>
  <c r="T133" i="103"/>
  <c r="AT133" i="103"/>
  <c r="V133" i="103"/>
  <c r="X133" i="103"/>
  <c r="AX133" i="103"/>
  <c r="Z133" i="103"/>
  <c r="AZ133" i="103" s="1"/>
  <c r="AZ132" i="103"/>
  <c r="AD130" i="103"/>
  <c r="AF130" i="103"/>
  <c r="AH130" i="103"/>
  <c r="AJ130" i="103"/>
  <c r="AL130" i="103"/>
  <c r="AN130" i="103"/>
  <c r="AP130" i="103"/>
  <c r="AR130" i="103"/>
  <c r="AT130" i="103"/>
  <c r="AV130" i="103"/>
  <c r="AX130" i="103"/>
  <c r="AZ130" i="103"/>
  <c r="AD131" i="103"/>
  <c r="AF131" i="103"/>
  <c r="AH131" i="103"/>
  <c r="AJ131" i="103"/>
  <c r="AL131" i="103"/>
  <c r="AN131" i="103"/>
  <c r="AP131" i="103"/>
  <c r="AR131" i="103"/>
  <c r="AT131" i="103"/>
  <c r="AV131" i="103"/>
  <c r="AX131" i="103"/>
  <c r="AZ131" i="103"/>
  <c r="BC131" i="103"/>
  <c r="BD132" i="103"/>
  <c r="AD132" i="103"/>
  <c r="AF132" i="103"/>
  <c r="AH132" i="103"/>
  <c r="AJ132" i="103"/>
  <c r="AL132" i="103"/>
  <c r="AN132" i="103"/>
  <c r="AP132" i="103"/>
  <c r="AR132" i="103"/>
  <c r="AT132" i="103"/>
  <c r="AV132" i="103"/>
  <c r="AX132" i="103"/>
  <c r="E133" i="103"/>
  <c r="AE133" i="103"/>
  <c r="G133" i="103"/>
  <c r="I133" i="103"/>
  <c r="AI133" i="103"/>
  <c r="K133" i="103"/>
  <c r="AK133" i="103" s="1"/>
  <c r="M133" i="103"/>
  <c r="AM133" i="103"/>
  <c r="O133" i="103"/>
  <c r="Q130" i="103"/>
  <c r="AQ131" i="103"/>
  <c r="S133" i="103"/>
  <c r="AS133" i="103" s="1"/>
  <c r="U133" i="103"/>
  <c r="AU133" i="103"/>
  <c r="W133" i="103"/>
  <c r="Y130" i="103"/>
  <c r="AY132" i="103"/>
  <c r="AE130" i="103"/>
  <c r="AG130" i="103"/>
  <c r="AI130" i="103"/>
  <c r="AK130" i="103"/>
  <c r="AM130" i="103"/>
  <c r="AO130" i="103"/>
  <c r="AS130" i="103"/>
  <c r="AU130" i="103"/>
  <c r="AW130" i="103"/>
  <c r="AA131" i="103"/>
  <c r="AE131" i="103"/>
  <c r="AG131" i="103"/>
  <c r="AI131" i="103"/>
  <c r="AK131" i="103"/>
  <c r="AM131" i="103"/>
  <c r="AO131" i="103"/>
  <c r="AS131" i="103"/>
  <c r="AU131" i="103"/>
  <c r="AW131" i="103"/>
  <c r="AA132" i="103"/>
  <c r="AE132" i="103"/>
  <c r="AG132" i="103"/>
  <c r="AI132" i="103"/>
  <c r="AK132" i="103"/>
  <c r="AM132" i="103"/>
  <c r="AO132" i="103"/>
  <c r="AS132" i="103"/>
  <c r="AU132" i="103"/>
  <c r="AW132" i="103"/>
  <c r="Q136" i="103"/>
  <c r="Y136" i="103"/>
  <c r="AD137" i="103"/>
  <c r="Y137" i="103"/>
  <c r="AY10" i="102"/>
  <c r="BA13" i="102"/>
  <c r="AY16" i="102"/>
  <c r="BA22" i="102"/>
  <c r="AD27" i="102"/>
  <c r="AF27" i="102"/>
  <c r="AH27" i="102"/>
  <c r="AJ27" i="102"/>
  <c r="AJ26" i="102"/>
  <c r="AL27" i="102"/>
  <c r="AL26" i="102"/>
  <c r="AN27" i="102"/>
  <c r="AN26" i="102"/>
  <c r="AP27" i="102"/>
  <c r="AP26" i="102"/>
  <c r="AR27" i="102"/>
  <c r="AR26" i="102"/>
  <c r="AT27" i="102"/>
  <c r="AT26" i="102"/>
  <c r="AV27" i="102"/>
  <c r="AV26" i="102"/>
  <c r="AX27" i="102"/>
  <c r="AX26" i="102"/>
  <c r="BA26" i="102"/>
  <c r="AF26" i="102"/>
  <c r="AC26" i="102"/>
  <c r="AC27" i="102"/>
  <c r="AE26" i="102"/>
  <c r="AE27" i="102"/>
  <c r="AG26" i="102"/>
  <c r="AG27" i="102"/>
  <c r="AI26" i="102"/>
  <c r="AI27" i="102"/>
  <c r="AK26" i="102"/>
  <c r="AK27" i="102"/>
  <c r="AM26" i="102"/>
  <c r="AM27" i="102"/>
  <c r="AO26" i="102"/>
  <c r="AO27" i="102"/>
  <c r="AQ26" i="102"/>
  <c r="AQ27" i="102"/>
  <c r="AS26" i="102"/>
  <c r="AS27" i="102"/>
  <c r="AU26" i="102"/>
  <c r="AU27" i="102"/>
  <c r="AW26" i="102"/>
  <c r="AW27" i="102"/>
  <c r="Z25" i="102"/>
  <c r="AY27" i="102" s="1"/>
  <c r="AD25" i="102"/>
  <c r="AF25" i="102"/>
  <c r="AH25" i="102"/>
  <c r="AJ25" i="102"/>
  <c r="AL25" i="102"/>
  <c r="AN25" i="102"/>
  <c r="AP25" i="102"/>
  <c r="AR25" i="102"/>
  <c r="AT25" i="102"/>
  <c r="AV25" i="102"/>
  <c r="AX25" i="102"/>
  <c r="AD26" i="102"/>
  <c r="AH26" i="102"/>
  <c r="AY29" i="102"/>
  <c r="BA32" i="102"/>
  <c r="AY35" i="102"/>
  <c r="BA41" i="102"/>
  <c r="AC44" i="102"/>
  <c r="AE44" i="102"/>
  <c r="AG44" i="102"/>
  <c r="AI44" i="102"/>
  <c r="AK44" i="102"/>
  <c r="AM44" i="102"/>
  <c r="AO44" i="102"/>
  <c r="AQ44" i="102"/>
  <c r="AS44" i="102"/>
  <c r="AU44" i="102"/>
  <c r="AW44" i="102"/>
  <c r="AD45" i="102"/>
  <c r="AF45" i="102"/>
  <c r="AH45" i="102"/>
  <c r="AJ45" i="102"/>
  <c r="AL45" i="102"/>
  <c r="AN45" i="102"/>
  <c r="AP45" i="102"/>
  <c r="AR45" i="102"/>
  <c r="AT45" i="102"/>
  <c r="AV45" i="102"/>
  <c r="AX45" i="102"/>
  <c r="BA45" i="102"/>
  <c r="AC46" i="102"/>
  <c r="AE46" i="102"/>
  <c r="AG46" i="102"/>
  <c r="AI46" i="102"/>
  <c r="AK46" i="102"/>
  <c r="AM46" i="102"/>
  <c r="AO46" i="102"/>
  <c r="AQ46" i="102"/>
  <c r="AS46" i="102"/>
  <c r="AU46" i="102"/>
  <c r="AW46" i="102"/>
  <c r="AG47" i="102"/>
  <c r="AM47" i="102"/>
  <c r="AV47" i="102"/>
  <c r="AC49" i="102"/>
  <c r="AE49" i="102"/>
  <c r="AG49" i="102"/>
  <c r="AI49" i="102"/>
  <c r="AK49" i="102"/>
  <c r="AM49" i="102"/>
  <c r="AO49" i="102"/>
  <c r="AQ49" i="102"/>
  <c r="AS49" i="102"/>
  <c r="AU49" i="102"/>
  <c r="AW49" i="102"/>
  <c r="AY53" i="102"/>
  <c r="BA56" i="102"/>
  <c r="AY59" i="102"/>
  <c r="BA65" i="102"/>
  <c r="AC68" i="102"/>
  <c r="AE68" i="102"/>
  <c r="AG68" i="102"/>
  <c r="AI68" i="102"/>
  <c r="AK68" i="102"/>
  <c r="AM68" i="102"/>
  <c r="AO68" i="102"/>
  <c r="AQ68" i="102"/>
  <c r="AS68" i="102"/>
  <c r="AU68" i="102"/>
  <c r="AW68" i="102"/>
  <c r="AD69" i="102"/>
  <c r="AF69" i="102"/>
  <c r="AH69" i="102"/>
  <c r="AJ69" i="102"/>
  <c r="AL69" i="102"/>
  <c r="AN69" i="102"/>
  <c r="AP69" i="102"/>
  <c r="AR69" i="102"/>
  <c r="AT69" i="102"/>
  <c r="AV69" i="102"/>
  <c r="AX69" i="102"/>
  <c r="AC70" i="102"/>
  <c r="AE70" i="102"/>
  <c r="AG70" i="102"/>
  <c r="AI70" i="102"/>
  <c r="AK70" i="102"/>
  <c r="AM70" i="102"/>
  <c r="AO70" i="102"/>
  <c r="AQ70" i="102"/>
  <c r="AS70" i="102"/>
  <c r="AU70" i="102"/>
  <c r="AW70" i="102"/>
  <c r="AC72" i="102"/>
  <c r="AE72" i="102"/>
  <c r="AG72" i="102"/>
  <c r="AI72" i="102"/>
  <c r="AK72" i="102"/>
  <c r="AM72" i="102"/>
  <c r="AO72" i="102"/>
  <c r="AQ72" i="102"/>
  <c r="AS72" i="102"/>
  <c r="AU72" i="102"/>
  <c r="AW72" i="102"/>
  <c r="AY76" i="102"/>
  <c r="BA79" i="102"/>
  <c r="AC91" i="102"/>
  <c r="AE91" i="102"/>
  <c r="AG91" i="102"/>
  <c r="AI91" i="102"/>
  <c r="AK91" i="102"/>
  <c r="AM91" i="102"/>
  <c r="AO91" i="102"/>
  <c r="AQ91" i="102"/>
  <c r="AS91" i="102"/>
  <c r="AU91" i="102"/>
  <c r="AW91" i="102"/>
  <c r="AD92" i="102"/>
  <c r="AF92" i="102"/>
  <c r="AH92" i="102"/>
  <c r="AJ92" i="102"/>
  <c r="AL92" i="102"/>
  <c r="AN92" i="102"/>
  <c r="AP92" i="102"/>
  <c r="AR92" i="102"/>
  <c r="AT92" i="102"/>
  <c r="AV92" i="102"/>
  <c r="AX92" i="102"/>
  <c r="AC93" i="102"/>
  <c r="AE93" i="102"/>
  <c r="AG93" i="102"/>
  <c r="Z44" i="102"/>
  <c r="AD44" i="102"/>
  <c r="AF44" i="102"/>
  <c r="AH44" i="102"/>
  <c r="AJ44" i="102"/>
  <c r="AL44" i="102"/>
  <c r="AN44" i="102"/>
  <c r="AP44" i="102"/>
  <c r="AR44" i="102"/>
  <c r="AT44" i="102"/>
  <c r="AV44" i="102"/>
  <c r="AX44" i="102"/>
  <c r="AK45" i="102"/>
  <c r="AD46" i="102"/>
  <c r="AF46" i="102"/>
  <c r="AH46" i="102"/>
  <c r="AJ46" i="102"/>
  <c r="AL46" i="102"/>
  <c r="AN46" i="102"/>
  <c r="AP46" i="102"/>
  <c r="AR46" i="102"/>
  <c r="AT46" i="102"/>
  <c r="AV46" i="102"/>
  <c r="AX46" i="102"/>
  <c r="AD47" i="102"/>
  <c r="AR47" i="102"/>
  <c r="AX47" i="102"/>
  <c r="Z68" i="102"/>
  <c r="AD68" i="102"/>
  <c r="AF68" i="102"/>
  <c r="AH68" i="102"/>
  <c r="AJ68" i="102"/>
  <c r="AL68" i="102"/>
  <c r="AN68" i="102"/>
  <c r="AP68" i="102"/>
  <c r="AR68" i="102"/>
  <c r="AT68" i="102"/>
  <c r="AV68" i="102"/>
  <c r="AX68" i="102"/>
  <c r="AD70" i="102"/>
  <c r="AF70" i="102"/>
  <c r="AH70" i="102"/>
  <c r="AJ70" i="102"/>
  <c r="AL70" i="102"/>
  <c r="AN70" i="102"/>
  <c r="AP70" i="102"/>
  <c r="AR70" i="102"/>
  <c r="AT70" i="102"/>
  <c r="AV70" i="102"/>
  <c r="AX70" i="102"/>
  <c r="Z91" i="102"/>
  <c r="AY93" i="102" s="1"/>
  <c r="AD91" i="102"/>
  <c r="AF91" i="102"/>
  <c r="AH91" i="102"/>
  <c r="AJ91" i="102"/>
  <c r="AL91" i="102"/>
  <c r="AI92" i="102"/>
  <c r="AK92" i="102"/>
  <c r="AM92" i="102"/>
  <c r="AO92" i="102"/>
  <c r="AQ92" i="102"/>
  <c r="AS92" i="102"/>
  <c r="AU92" i="102"/>
  <c r="AW92" i="102"/>
  <c r="BA93" i="102"/>
  <c r="AY96" i="102"/>
  <c r="BA99" i="102"/>
  <c r="AY102" i="102"/>
  <c r="BA108" i="102"/>
  <c r="AC111" i="102"/>
  <c r="AE111" i="102"/>
  <c r="AG111" i="102"/>
  <c r="AI111" i="102"/>
  <c r="AK111" i="102"/>
  <c r="AM111" i="102"/>
  <c r="AO111" i="102"/>
  <c r="AQ111" i="102"/>
  <c r="AS111" i="102"/>
  <c r="AU111" i="102"/>
  <c r="AW111" i="102"/>
  <c r="AD112" i="102"/>
  <c r="AF112" i="102"/>
  <c r="AH112" i="102"/>
  <c r="AJ112" i="102"/>
  <c r="AL112" i="102"/>
  <c r="AN112" i="102"/>
  <c r="AP112" i="102"/>
  <c r="AR112" i="102"/>
  <c r="AT112" i="102"/>
  <c r="AV112" i="102"/>
  <c r="AX112" i="102"/>
  <c r="BA112" i="102"/>
  <c r="AC113" i="102"/>
  <c r="AE113" i="102"/>
  <c r="AG113" i="102"/>
  <c r="AI113" i="102"/>
  <c r="AK113" i="102"/>
  <c r="AM113" i="102"/>
  <c r="AO113" i="102"/>
  <c r="AQ113" i="102"/>
  <c r="AS113" i="102"/>
  <c r="AU113" i="102"/>
  <c r="AW113" i="102"/>
  <c r="AY115" i="102"/>
  <c r="BA118" i="102"/>
  <c r="AY121" i="102"/>
  <c r="BA127" i="102"/>
  <c r="E133" i="102"/>
  <c r="AD133" i="102"/>
  <c r="AD132" i="102"/>
  <c r="G133" i="102"/>
  <c r="AF132" i="102"/>
  <c r="I133" i="102"/>
  <c r="AH133" i="102" s="1"/>
  <c r="AH132" i="102"/>
  <c r="K133" i="102"/>
  <c r="K134" i="102" s="1"/>
  <c r="AJ134" i="102" s="1"/>
  <c r="AJ133" i="102"/>
  <c r="AJ132" i="102"/>
  <c r="M133" i="102"/>
  <c r="AL133" i="102"/>
  <c r="AL132" i="102"/>
  <c r="O133" i="102"/>
  <c r="AN133" i="102" s="1"/>
  <c r="AN132" i="102"/>
  <c r="Q133" i="102"/>
  <c r="Q134" i="102" s="1"/>
  <c r="AP134" i="102" s="1"/>
  <c r="AP132" i="102"/>
  <c r="S133" i="102"/>
  <c r="AR133" i="102"/>
  <c r="AR132" i="102"/>
  <c r="U133" i="102"/>
  <c r="AT133" i="102"/>
  <c r="AT132" i="102"/>
  <c r="W133" i="102"/>
  <c r="AV133" i="102" s="1"/>
  <c r="AV132" i="102"/>
  <c r="Y133" i="102"/>
  <c r="AX133" i="102" s="1"/>
  <c r="AX132" i="102"/>
  <c r="AD131" i="102"/>
  <c r="AF131" i="102"/>
  <c r="AH131" i="102"/>
  <c r="AJ131" i="102"/>
  <c r="AL131" i="102"/>
  <c r="AN131" i="102"/>
  <c r="AP131" i="102"/>
  <c r="AR131" i="102"/>
  <c r="AT131" i="102"/>
  <c r="AV131" i="102"/>
  <c r="AX131" i="102"/>
  <c r="Z111" i="102"/>
  <c r="AY113" i="102"/>
  <c r="AD111" i="102"/>
  <c r="AF111" i="102"/>
  <c r="AH111" i="102"/>
  <c r="AJ111" i="102"/>
  <c r="AL111" i="102"/>
  <c r="AN111" i="102"/>
  <c r="AP111" i="102"/>
  <c r="AR111" i="102"/>
  <c r="AT111" i="102"/>
  <c r="AV111" i="102"/>
  <c r="AX111" i="102"/>
  <c r="D133" i="102"/>
  <c r="AC133" i="102" s="1"/>
  <c r="D134" i="102"/>
  <c r="AC132" i="102"/>
  <c r="F133" i="102"/>
  <c r="AE133" i="102"/>
  <c r="AE132" i="102"/>
  <c r="H133" i="102"/>
  <c r="AG133" i="102" s="1"/>
  <c r="AG132" i="102"/>
  <c r="J133" i="102"/>
  <c r="AI133" i="102" s="1"/>
  <c r="AI132" i="102"/>
  <c r="L133" i="102"/>
  <c r="AK133" i="102"/>
  <c r="AK132" i="102"/>
  <c r="N133" i="102"/>
  <c r="AM133" i="102"/>
  <c r="AM132" i="102"/>
  <c r="P133" i="102"/>
  <c r="AO133" i="102" s="1"/>
  <c r="AO132" i="102"/>
  <c r="R133" i="102"/>
  <c r="AQ133" i="102" s="1"/>
  <c r="AQ132" i="102"/>
  <c r="T133" i="102"/>
  <c r="AS133" i="102"/>
  <c r="AS132" i="102"/>
  <c r="V133" i="102"/>
  <c r="AU133" i="102"/>
  <c r="AU132" i="102"/>
  <c r="X133" i="102"/>
  <c r="AW133" i="102" s="1"/>
  <c r="AW132" i="102"/>
  <c r="Z130" i="102"/>
  <c r="AY131" i="102" s="1"/>
  <c r="AD130" i="102"/>
  <c r="AF130" i="102"/>
  <c r="AH130" i="102"/>
  <c r="AJ130" i="102"/>
  <c r="AL130" i="102"/>
  <c r="AN130" i="102"/>
  <c r="AP130" i="102"/>
  <c r="AR130" i="102"/>
  <c r="AT130" i="102"/>
  <c r="AV130" i="102"/>
  <c r="AX130" i="102"/>
  <c r="AC131" i="102"/>
  <c r="AE131" i="102"/>
  <c r="AG131" i="102"/>
  <c r="AI131" i="102"/>
  <c r="AK131" i="102"/>
  <c r="AM131" i="102"/>
  <c r="AO131" i="102"/>
  <c r="AQ131" i="102"/>
  <c r="AS131" i="102"/>
  <c r="AU131" i="102"/>
  <c r="AW131" i="102"/>
  <c r="BA132" i="102"/>
  <c r="AC135" i="102"/>
  <c r="Z136" i="102"/>
  <c r="BA136" i="102" s="1"/>
  <c r="K45" i="101"/>
  <c r="V45" i="101" s="1"/>
  <c r="V16" i="101"/>
  <c r="W11" i="101"/>
  <c r="AA11" i="101"/>
  <c r="Y12" i="101"/>
  <c r="AA13" i="101"/>
  <c r="L14" i="101"/>
  <c r="Y15" i="101"/>
  <c r="L16" i="101"/>
  <c r="P16" i="101"/>
  <c r="R16" i="101"/>
  <c r="T16" i="101"/>
  <c r="Y18" i="101"/>
  <c r="Y20" i="101"/>
  <c r="Y22" i="101"/>
  <c r="L23" i="101"/>
  <c r="Y25" i="101"/>
  <c r="Y27" i="101"/>
  <c r="Y29" i="101"/>
  <c r="L30" i="101"/>
  <c r="Y30" i="101" s="1"/>
  <c r="Y32" i="101"/>
  <c r="Y34" i="101"/>
  <c r="Y36" i="101"/>
  <c r="L37" i="101"/>
  <c r="Y39" i="101"/>
  <c r="Y41" i="101"/>
  <c r="Y43" i="101"/>
  <c r="L44" i="101"/>
  <c r="D45" i="101"/>
  <c r="F45" i="101"/>
  <c r="Q45" i="101"/>
  <c r="H45" i="101"/>
  <c r="S45" i="101" s="1"/>
  <c r="J45" i="101"/>
  <c r="U45" i="101"/>
  <c r="W18" i="101"/>
  <c r="W25" i="101"/>
  <c r="W32" i="101"/>
  <c r="W39" i="101"/>
  <c r="Y13" i="100"/>
  <c r="P25" i="100"/>
  <c r="R25" i="100"/>
  <c r="T25" i="100"/>
  <c r="V25" i="100"/>
  <c r="X25" i="100"/>
  <c r="P26" i="100"/>
  <c r="R26" i="100"/>
  <c r="T26" i="100"/>
  <c r="V26" i="100"/>
  <c r="X26" i="100"/>
  <c r="AA26" i="100"/>
  <c r="P27" i="100"/>
  <c r="R27" i="100"/>
  <c r="T27" i="100"/>
  <c r="V27" i="100"/>
  <c r="X27" i="100"/>
  <c r="AA27" i="100"/>
  <c r="AA29" i="100"/>
  <c r="AA32" i="100"/>
  <c r="AA41" i="100"/>
  <c r="Q49" i="100"/>
  <c r="Q46" i="100"/>
  <c r="S49" i="100"/>
  <c r="S46" i="100"/>
  <c r="S45" i="100"/>
  <c r="U49" i="100"/>
  <c r="U46" i="100"/>
  <c r="U45" i="100"/>
  <c r="W49" i="100"/>
  <c r="W46" i="100"/>
  <c r="W45" i="100"/>
  <c r="M44" i="100"/>
  <c r="Y45" i="100" s="1"/>
  <c r="Q44" i="100"/>
  <c r="S44" i="100"/>
  <c r="U44" i="100"/>
  <c r="W44" i="100"/>
  <c r="Q45" i="100"/>
  <c r="T45" i="100"/>
  <c r="X45" i="100"/>
  <c r="R46" i="100"/>
  <c r="V46" i="100"/>
  <c r="P49" i="100"/>
  <c r="T49" i="100"/>
  <c r="X49" i="100"/>
  <c r="M25" i="100"/>
  <c r="Y26" i="100" s="1"/>
  <c r="Q25" i="100"/>
  <c r="S25" i="100"/>
  <c r="U25" i="100"/>
  <c r="W25" i="100"/>
  <c r="Q26" i="100"/>
  <c r="S26" i="100"/>
  <c r="U26" i="100"/>
  <c r="W26" i="100"/>
  <c r="Q27" i="100"/>
  <c r="S27" i="100"/>
  <c r="U27" i="100"/>
  <c r="W27" i="100"/>
  <c r="Y32" i="100"/>
  <c r="P44" i="100"/>
  <c r="R44" i="100"/>
  <c r="T44" i="100"/>
  <c r="V44" i="100"/>
  <c r="X44" i="100"/>
  <c r="P45" i="100"/>
  <c r="R45" i="100"/>
  <c r="V45" i="100"/>
  <c r="Y56" i="100"/>
  <c r="P68" i="100"/>
  <c r="R68" i="100"/>
  <c r="T68" i="100"/>
  <c r="V68" i="100"/>
  <c r="X68" i="100"/>
  <c r="P69" i="100"/>
  <c r="R69" i="100"/>
  <c r="T69" i="100"/>
  <c r="V69" i="100"/>
  <c r="X69" i="100"/>
  <c r="AA69" i="100"/>
  <c r="P70" i="100"/>
  <c r="R70" i="100"/>
  <c r="T70" i="100"/>
  <c r="V70" i="100"/>
  <c r="X70" i="100"/>
  <c r="AA70" i="100"/>
  <c r="AA76" i="100"/>
  <c r="AA79" i="100"/>
  <c r="AA88" i="100"/>
  <c r="M91" i="100"/>
  <c r="AA91" i="100" s="1"/>
  <c r="Q91" i="100"/>
  <c r="S91" i="100"/>
  <c r="U91" i="100"/>
  <c r="W91" i="100"/>
  <c r="Q92" i="100"/>
  <c r="S92" i="100"/>
  <c r="U92" i="100"/>
  <c r="W92" i="100"/>
  <c r="Y102" i="100"/>
  <c r="Y108" i="100"/>
  <c r="M68" i="100"/>
  <c r="Y69" i="100"/>
  <c r="Q68" i="100"/>
  <c r="S68" i="100"/>
  <c r="U68" i="100"/>
  <c r="W68" i="100"/>
  <c r="Q69" i="100"/>
  <c r="S69" i="100"/>
  <c r="U69" i="100"/>
  <c r="W69" i="100"/>
  <c r="Q70" i="100"/>
  <c r="S70" i="100"/>
  <c r="U70" i="100"/>
  <c r="W70" i="100"/>
  <c r="Y79" i="100"/>
  <c r="P91" i="100"/>
  <c r="R91" i="100"/>
  <c r="T91" i="100"/>
  <c r="V91" i="100"/>
  <c r="X91" i="100"/>
  <c r="P92" i="100"/>
  <c r="R92" i="100"/>
  <c r="T92" i="100"/>
  <c r="V92" i="100"/>
  <c r="X92" i="100"/>
  <c r="Y99" i="100"/>
  <c r="M111" i="100"/>
  <c r="Y111" i="100" s="1"/>
  <c r="D133" i="100"/>
  <c r="D134" i="100" s="1"/>
  <c r="P134" i="100" s="1"/>
  <c r="P113" i="100"/>
  <c r="F133" i="100"/>
  <c r="R133" i="100" s="1"/>
  <c r="R113" i="100"/>
  <c r="H133" i="100"/>
  <c r="T133" i="100"/>
  <c r="T113" i="100"/>
  <c r="J133" i="100"/>
  <c r="V133" i="100"/>
  <c r="V113" i="100"/>
  <c r="L133" i="100"/>
  <c r="X113" i="100"/>
  <c r="X112" i="100"/>
  <c r="R111" i="100"/>
  <c r="V111" i="100"/>
  <c r="P112" i="100"/>
  <c r="T112" i="100"/>
  <c r="Y135" i="100"/>
  <c r="AA135" i="100"/>
  <c r="M130" i="100"/>
  <c r="Q130" i="100"/>
  <c r="S130" i="100"/>
  <c r="U130" i="100"/>
  <c r="W130" i="100"/>
  <c r="Q131" i="100"/>
  <c r="S131" i="100"/>
  <c r="U131" i="100"/>
  <c r="W131" i="100"/>
  <c r="Y131" i="100"/>
  <c r="Q132" i="100"/>
  <c r="S132" i="100"/>
  <c r="U132" i="100"/>
  <c r="W132" i="100"/>
  <c r="Y132" i="100"/>
  <c r="P135" i="100"/>
  <c r="M136" i="100"/>
  <c r="AA136" i="100" s="1"/>
  <c r="Q111" i="100"/>
  <c r="S111" i="100"/>
  <c r="U111" i="100"/>
  <c r="W111" i="100"/>
  <c r="Q112" i="100"/>
  <c r="S112" i="100"/>
  <c r="U112" i="100"/>
  <c r="W112" i="100"/>
  <c r="Y118" i="100"/>
  <c r="P130" i="100"/>
  <c r="R130" i="100"/>
  <c r="T130" i="100"/>
  <c r="V130" i="100"/>
  <c r="X130" i="100"/>
  <c r="P131" i="100"/>
  <c r="R131" i="100"/>
  <c r="T131" i="100"/>
  <c r="V131" i="100"/>
  <c r="X131" i="100"/>
  <c r="AS53" i="105"/>
  <c r="CK53" i="105" s="1"/>
  <c r="CK55" i="105"/>
  <c r="CM52" i="105"/>
  <c r="CK52" i="105"/>
  <c r="CK18" i="105"/>
  <c r="CM18" i="105"/>
  <c r="AL134" i="104"/>
  <c r="BZ134" i="104"/>
  <c r="AH134" i="104"/>
  <c r="BV134" i="104" s="1"/>
  <c r="AD134" i="104"/>
  <c r="BR134" i="104"/>
  <c r="Z134" i="104"/>
  <c r="BN134" i="104" s="1"/>
  <c r="V134" i="104"/>
  <c r="BJ134" i="104"/>
  <c r="R134" i="104"/>
  <c r="BF134" i="104" s="1"/>
  <c r="N134" i="104"/>
  <c r="BB134" i="104"/>
  <c r="J134" i="104"/>
  <c r="AX134" i="104" s="1"/>
  <c r="F134" i="104"/>
  <c r="AT134" i="104"/>
  <c r="AI134" i="104"/>
  <c r="BW134" i="104" s="1"/>
  <c r="AE134" i="104"/>
  <c r="BS134" i="104"/>
  <c r="AA134" i="104"/>
  <c r="BO134" i="104" s="1"/>
  <c r="W134" i="104"/>
  <c r="BK134" i="104"/>
  <c r="S134" i="104"/>
  <c r="BG134" i="104" s="1"/>
  <c r="O134" i="104"/>
  <c r="BC134" i="104"/>
  <c r="K134" i="104"/>
  <c r="AY134" i="104" s="1"/>
  <c r="G134" i="104"/>
  <c r="AU134" i="104"/>
  <c r="AN134" i="104"/>
  <c r="CB134" i="104"/>
  <c r="AJ134" i="104"/>
  <c r="BX134" i="104" s="1"/>
  <c r="AF134" i="104"/>
  <c r="BT134" i="104"/>
  <c r="AB134" i="104"/>
  <c r="BP134" i="104" s="1"/>
  <c r="X134" i="104"/>
  <c r="BL134" i="104"/>
  <c r="T134" i="104"/>
  <c r="BH134" i="104" s="1"/>
  <c r="P134" i="104"/>
  <c r="BD134" i="104"/>
  <c r="L134" i="104"/>
  <c r="AZ134" i="104" s="1"/>
  <c r="H134" i="104"/>
  <c r="AV134" i="104"/>
  <c r="AC134" i="104"/>
  <c r="BQ134" i="104" s="1"/>
  <c r="U134" i="104"/>
  <c r="BI134" i="104" s="1"/>
  <c r="M134" i="104"/>
  <c r="BA134" i="104" s="1"/>
  <c r="E134" i="104"/>
  <c r="AS134" i="104" s="1"/>
  <c r="BC136" i="103"/>
  <c r="AQ136" i="103"/>
  <c r="AA136" i="103"/>
  <c r="AQ132" i="103"/>
  <c r="AR133" i="103"/>
  <c r="BE115" i="103"/>
  <c r="BE108" i="103"/>
  <c r="BE99" i="103"/>
  <c r="BE93" i="103"/>
  <c r="BE92" i="103"/>
  <c r="BD91" i="103"/>
  <c r="AY91" i="103"/>
  <c r="BC111" i="103"/>
  <c r="AQ111" i="103"/>
  <c r="AA111" i="103"/>
  <c r="BA111" i="103" s="1"/>
  <c r="BE79" i="103"/>
  <c r="AQ92" i="103"/>
  <c r="AA72" i="103"/>
  <c r="BE72" i="103"/>
  <c r="BC72" i="103"/>
  <c r="BE53" i="103"/>
  <c r="BE46" i="103"/>
  <c r="BE45" i="103"/>
  <c r="AY49" i="103"/>
  <c r="AY47" i="103"/>
  <c r="AY46" i="103"/>
  <c r="AY45" i="103"/>
  <c r="BD44" i="103"/>
  <c r="AY44" i="103"/>
  <c r="AQ72" i="103"/>
  <c r="BE29" i="103"/>
  <c r="BA29" i="103"/>
  <c r="BE27" i="103"/>
  <c r="AQ25" i="103"/>
  <c r="AA25" i="103"/>
  <c r="BC25" i="103"/>
  <c r="M135" i="103"/>
  <c r="AM135" i="103" s="1"/>
  <c r="I135" i="103"/>
  <c r="AI135" i="103"/>
  <c r="E135" i="103"/>
  <c r="AE135" i="103" s="1"/>
  <c r="X135" i="103"/>
  <c r="AX135" i="103"/>
  <c r="T135" i="103"/>
  <c r="AT135" i="103" s="1"/>
  <c r="P135" i="103"/>
  <c r="AP135" i="103"/>
  <c r="L135" i="103"/>
  <c r="AL135" i="103" s="1"/>
  <c r="H135" i="103"/>
  <c r="AH135" i="103"/>
  <c r="BE22" i="103"/>
  <c r="BE13" i="103"/>
  <c r="BD137" i="103"/>
  <c r="AY137" i="103"/>
  <c r="BD136" i="103"/>
  <c r="AY136" i="103"/>
  <c r="BE132" i="103"/>
  <c r="BE131" i="103"/>
  <c r="AY131" i="103"/>
  <c r="BD130" i="103"/>
  <c r="AY130" i="103"/>
  <c r="AQ130" i="103"/>
  <c r="BC130" i="103"/>
  <c r="AD133" i="103"/>
  <c r="BE127" i="103"/>
  <c r="BE113" i="103"/>
  <c r="BA113" i="103"/>
  <c r="BE96" i="103"/>
  <c r="AQ91" i="103"/>
  <c r="BC91" i="103"/>
  <c r="BE112" i="103"/>
  <c r="BA112" i="103"/>
  <c r="BD111" i="103"/>
  <c r="AY111" i="103"/>
  <c r="BE76" i="103"/>
  <c r="BE65" i="103"/>
  <c r="BE56" i="103"/>
  <c r="AQ44" i="103"/>
  <c r="BC44" i="103"/>
  <c r="BE70" i="103"/>
  <c r="BE69" i="103"/>
  <c r="AY72" i="103"/>
  <c r="BD68" i="103"/>
  <c r="AY68" i="103"/>
  <c r="AQ47" i="103"/>
  <c r="BE41" i="103"/>
  <c r="BE32" i="103"/>
  <c r="BA32" i="103"/>
  <c r="AQ45" i="103"/>
  <c r="BD25" i="103"/>
  <c r="AY25" i="103"/>
  <c r="U135" i="103"/>
  <c r="AU135" i="103" s="1"/>
  <c r="S135" i="103"/>
  <c r="AS135" i="103"/>
  <c r="K135" i="103"/>
  <c r="AK135" i="103" s="1"/>
  <c r="Z135" i="103"/>
  <c r="AZ135" i="103" s="1"/>
  <c r="R135" i="103"/>
  <c r="J135" i="103"/>
  <c r="AJ135" i="103" s="1"/>
  <c r="BE10" i="103"/>
  <c r="AY69" i="102"/>
  <c r="BA68" i="102"/>
  <c r="AY72" i="102"/>
  <c r="AY68" i="102"/>
  <c r="AY70" i="102"/>
  <c r="X134" i="102"/>
  <c r="AW134" i="102"/>
  <c r="T134" i="102"/>
  <c r="AS134" i="102" s="1"/>
  <c r="P134" i="102"/>
  <c r="AO134" i="102" s="1"/>
  <c r="L134" i="102"/>
  <c r="AK134" i="102" s="1"/>
  <c r="H134" i="102"/>
  <c r="AG134" i="102"/>
  <c r="Y134" i="102"/>
  <c r="AX134" i="102" s="1"/>
  <c r="U134" i="102"/>
  <c r="AT134" i="102"/>
  <c r="M134" i="102"/>
  <c r="AL134" i="102"/>
  <c r="AY136" i="102"/>
  <c r="BA130" i="102"/>
  <c r="AY130" i="102"/>
  <c r="BA111" i="102"/>
  <c r="AY111" i="102"/>
  <c r="AY112" i="102"/>
  <c r="BA91" i="102"/>
  <c r="AY91" i="102"/>
  <c r="BA44" i="102"/>
  <c r="AY49" i="102"/>
  <c r="AY44" i="102"/>
  <c r="AY47" i="102"/>
  <c r="AY46" i="102"/>
  <c r="AY45" i="102"/>
  <c r="BA25" i="102"/>
  <c r="AY25" i="102"/>
  <c r="V134" i="102"/>
  <c r="AU134" i="102" s="1"/>
  <c r="R134" i="102"/>
  <c r="AQ134" i="102"/>
  <c r="N134" i="102"/>
  <c r="AM134" i="102" s="1"/>
  <c r="J134" i="102"/>
  <c r="AI134" i="102" s="1"/>
  <c r="F134" i="102"/>
  <c r="AE134" i="102" s="1"/>
  <c r="AY26" i="102"/>
  <c r="W134" i="102"/>
  <c r="AV134" i="102" s="1"/>
  <c r="S134" i="102"/>
  <c r="AR134" i="102"/>
  <c r="O134" i="102"/>
  <c r="AN134" i="102"/>
  <c r="I134" i="102"/>
  <c r="AH134" i="102" s="1"/>
  <c r="E134" i="102"/>
  <c r="AD134" i="102" s="1"/>
  <c r="Y44" i="101"/>
  <c r="W37" i="101"/>
  <c r="Y37" i="101"/>
  <c r="AA30" i="101"/>
  <c r="W30" i="101"/>
  <c r="W23" i="101"/>
  <c r="Y23" i="101"/>
  <c r="O45" i="101"/>
  <c r="L45" i="101"/>
  <c r="AA16" i="101"/>
  <c r="W16" i="101"/>
  <c r="Y16" i="101"/>
  <c r="Y14" i="101"/>
  <c r="AA14" i="101"/>
  <c r="Y136" i="100"/>
  <c r="AA130" i="100"/>
  <c r="Y130" i="100"/>
  <c r="Y113" i="100"/>
  <c r="Y25" i="100"/>
  <c r="AA25" i="100"/>
  <c r="Y92" i="100"/>
  <c r="Y49" i="100"/>
  <c r="AA44" i="100"/>
  <c r="Y47" i="100"/>
  <c r="Y44" i="100"/>
  <c r="H134" i="100"/>
  <c r="T134" i="100"/>
  <c r="P133" i="100"/>
  <c r="Y72" i="100"/>
  <c r="Y68" i="100"/>
  <c r="AA68" i="100"/>
  <c r="Y112" i="100"/>
  <c r="Y93" i="100"/>
  <c r="Y70" i="100"/>
  <c r="J134" i="100"/>
  <c r="V134" i="100"/>
  <c r="Y27" i="100"/>
  <c r="AW3" i="105"/>
  <c r="CM53" i="105"/>
  <c r="BA26" i="103"/>
  <c r="BE111" i="103"/>
  <c r="AR135" i="103"/>
  <c r="BE136" i="103"/>
  <c r="BA136" i="103"/>
  <c r="W45" i="101"/>
  <c r="Y45" i="101"/>
  <c r="AP133" i="102" l="1"/>
  <c r="AD135" i="103"/>
  <c r="O135" i="103"/>
  <c r="AO135" i="103" s="1"/>
  <c r="AO133" i="103"/>
  <c r="AQ68" i="103"/>
  <c r="AA68" i="103"/>
  <c r="AQ70" i="103"/>
  <c r="AV133" i="98"/>
  <c r="H134" i="98"/>
  <c r="AV134" i="98" s="1"/>
  <c r="CE133" i="98"/>
  <c r="AQ69" i="103"/>
  <c r="AW2" i="105"/>
  <c r="BA25" i="103"/>
  <c r="BE25" i="103"/>
  <c r="BA27" i="103"/>
  <c r="X133" i="100"/>
  <c r="L134" i="100"/>
  <c r="X134" i="100" s="1"/>
  <c r="AC134" i="102"/>
  <c r="W135" i="103"/>
  <c r="AW135" i="103" s="1"/>
  <c r="AW133" i="103"/>
  <c r="Y133" i="103"/>
  <c r="V135" i="103"/>
  <c r="AV133" i="103"/>
  <c r="AG134" i="104"/>
  <c r="BU134" i="104" s="1"/>
  <c r="BU133" i="104"/>
  <c r="AR135" i="91"/>
  <c r="AR133" i="104"/>
  <c r="D134" i="104"/>
  <c r="BE137" i="91"/>
  <c r="BA137" i="91"/>
  <c r="BW133" i="98"/>
  <c r="AI134" i="98"/>
  <c r="BW134" i="98" s="1"/>
  <c r="Y134" i="104"/>
  <c r="BM134" i="104" s="1"/>
  <c r="BM133" i="104"/>
  <c r="J134" i="98"/>
  <c r="AX134" i="98" s="1"/>
  <c r="AX68" i="98"/>
  <c r="CE68" i="98"/>
  <c r="AX69" i="98"/>
  <c r="AX72" i="98"/>
  <c r="AX70" i="98"/>
  <c r="F134" i="100"/>
  <c r="AF133" i="102"/>
  <c r="G134" i="102"/>
  <c r="AF134" i="102" s="1"/>
  <c r="I134" i="104"/>
  <c r="AW134" i="104" s="1"/>
  <c r="AW133" i="104"/>
  <c r="Z133" i="102"/>
  <c r="AY132" i="102"/>
  <c r="Q133" i="103"/>
  <c r="W44" i="101"/>
  <c r="G135" i="103"/>
  <c r="AG135" i="103" s="1"/>
  <c r="AG133" i="103"/>
  <c r="AA91" i="103"/>
  <c r="AY93" i="103"/>
  <c r="AY92" i="103"/>
  <c r="BE88" i="103"/>
  <c r="Q134" i="104"/>
  <c r="BE134" i="104" s="1"/>
  <c r="BE133" i="104"/>
  <c r="Y91" i="100"/>
  <c r="AY92" i="102"/>
  <c r="N135" i="103"/>
  <c r="AN135" i="103" s="1"/>
  <c r="Y46" i="100"/>
  <c r="BD70" i="98"/>
  <c r="Q134" i="98"/>
  <c r="BE134" i="98" s="1"/>
  <c r="T134" i="98"/>
  <c r="BH134" i="98" s="1"/>
  <c r="F135" i="103"/>
  <c r="AF135" i="103" s="1"/>
  <c r="AY26" i="103"/>
  <c r="AK134" i="98"/>
  <c r="BY134" i="98" s="1"/>
  <c r="AH134" i="98"/>
  <c r="BV134" i="98" s="1"/>
  <c r="AY133" i="90"/>
  <c r="AH135" i="91"/>
  <c r="Q135" i="91"/>
  <c r="Y16" i="95"/>
  <c r="W16" i="95"/>
  <c r="AA16" i="95"/>
  <c r="BA91" i="90"/>
  <c r="AY93" i="90"/>
  <c r="AY91" i="90"/>
  <c r="AY92" i="90"/>
  <c r="AY69" i="103"/>
  <c r="BD68" i="98"/>
  <c r="Y30" i="95"/>
  <c r="W30" i="95"/>
  <c r="AA30" i="95"/>
  <c r="AA111" i="100"/>
  <c r="AQ49" i="103"/>
  <c r="AO134" i="98"/>
  <c r="CC134" i="98" s="1"/>
  <c r="V134" i="98"/>
  <c r="BJ134" i="98" s="1"/>
  <c r="AF134" i="98"/>
  <c r="BT134" i="98" s="1"/>
  <c r="BT133" i="98"/>
  <c r="BA69" i="91"/>
  <c r="BA70" i="91"/>
  <c r="BA68" i="91"/>
  <c r="BE68" i="91"/>
  <c r="AA14" i="95"/>
  <c r="BE24" i="91"/>
  <c r="BA26" i="91"/>
  <c r="AA68" i="30"/>
  <c r="AY130" i="91"/>
  <c r="AK133" i="91"/>
  <c r="BU52" i="38"/>
  <c r="BR29" i="38"/>
  <c r="BN41" i="38"/>
  <c r="R55" i="38"/>
  <c r="BJ55" i="38" s="1"/>
  <c r="BE41" i="38"/>
  <c r="M53" i="38"/>
  <c r="BE53" i="38" s="1"/>
  <c r="H55" i="38"/>
  <c r="AZ55" i="38" s="1"/>
  <c r="AZ29" i="38"/>
  <c r="AA78" i="91"/>
  <c r="BA78" i="90"/>
  <c r="AA100" i="103"/>
  <c r="AA100" i="30"/>
  <c r="AY136" i="91"/>
  <c r="BD136" i="91"/>
  <c r="AQ49" i="91"/>
  <c r="AQ45" i="91"/>
  <c r="AQ46" i="91"/>
  <c r="AQ44" i="91"/>
  <c r="AQ47" i="91"/>
  <c r="BC44" i="91"/>
  <c r="Z134" i="90"/>
  <c r="V135" i="91"/>
  <c r="AV135" i="91" s="1"/>
  <c r="AH133" i="91"/>
  <c r="BE11" i="91"/>
  <c r="AA41" i="101"/>
  <c r="CM21" i="38"/>
  <c r="CK38" i="38"/>
  <c r="BF41" i="38"/>
  <c r="N55" i="38"/>
  <c r="BF55" i="38" s="1"/>
  <c r="AA104" i="103"/>
  <c r="BE104" i="103" s="1"/>
  <c r="AA43" i="103"/>
  <c r="BE43" i="103" s="1"/>
  <c r="AA43" i="30"/>
  <c r="AQ25" i="91"/>
  <c r="AQ27" i="91"/>
  <c r="BC25" i="91"/>
  <c r="AQ26" i="91"/>
  <c r="BA96" i="91"/>
  <c r="BE97" i="91"/>
  <c r="Y133" i="91"/>
  <c r="AY26" i="90"/>
  <c r="AA109" i="103"/>
  <c r="BE109" i="103" s="1"/>
  <c r="AA109" i="30"/>
  <c r="AS18" i="38"/>
  <c r="AQ136" i="91"/>
  <c r="BC136" i="91"/>
  <c r="W11" i="95"/>
  <c r="CM16" i="38"/>
  <c r="CE41" i="38"/>
  <c r="AD55" i="38"/>
  <c r="BV55" i="38" s="1"/>
  <c r="Y108" i="30"/>
  <c r="AA88" i="91"/>
  <c r="AA36" i="101" s="1"/>
  <c r="AA51" i="103"/>
  <c r="BE51" i="103" s="1"/>
  <c r="Y41" i="30"/>
  <c r="AA41" i="30"/>
  <c r="BD137" i="91"/>
  <c r="AY137" i="91"/>
  <c r="Q72" i="91"/>
  <c r="AD72" i="91"/>
  <c r="V16" i="95"/>
  <c r="AF55" i="38"/>
  <c r="BX55" i="38" s="1"/>
  <c r="P55" i="38"/>
  <c r="BH55" i="38" s="1"/>
  <c r="BH29" i="38"/>
  <c r="AW41" i="38"/>
  <c r="E53" i="38"/>
  <c r="AA128" i="103"/>
  <c r="AA128" i="30"/>
  <c r="AA116" i="103"/>
  <c r="AA116" i="30"/>
  <c r="K45" i="95"/>
  <c r="V45" i="95" s="1"/>
  <c r="BA127" i="91"/>
  <c r="Q134" i="30"/>
  <c r="CM35" i="38"/>
  <c r="CK35" i="38"/>
  <c r="AL55" i="38"/>
  <c r="CD55" i="38" s="1"/>
  <c r="AX41" i="38"/>
  <c r="F55" i="38"/>
  <c r="BA90" i="90"/>
  <c r="AA34" i="95"/>
  <c r="AQ137" i="91"/>
  <c r="BC137" i="91"/>
  <c r="AN55" i="38"/>
  <c r="CF55" i="38" s="1"/>
  <c r="BD52" i="38"/>
  <c r="L55" i="38"/>
  <c r="BD55" i="38" s="1"/>
  <c r="AA119" i="103"/>
  <c r="AA119" i="30"/>
  <c r="AA59" i="103"/>
  <c r="U53" i="38"/>
  <c r="BM53" i="38" s="1"/>
  <c r="Z130" i="90"/>
  <c r="AA97" i="103"/>
  <c r="AA97" i="30"/>
  <c r="AY111" i="91"/>
  <c r="BD111" i="91"/>
  <c r="AA35" i="103"/>
  <c r="AA14" i="103"/>
  <c r="J45" i="95"/>
  <c r="AY35" i="91"/>
  <c r="AE112" i="91"/>
  <c r="AM112" i="91"/>
  <c r="AE113" i="91"/>
  <c r="AH131" i="91"/>
  <c r="AP131" i="91"/>
  <c r="AX131" i="91"/>
  <c r="AA14" i="91"/>
  <c r="AC44" i="90"/>
  <c r="Z44" i="90"/>
  <c r="AA121" i="30"/>
  <c r="AA103" i="103"/>
  <c r="AA55" i="103"/>
  <c r="BE55" i="103" s="1"/>
  <c r="W49" i="30"/>
  <c r="AA34" i="30"/>
  <c r="AA31" i="30"/>
  <c r="AA21" i="30"/>
  <c r="AA17" i="103"/>
  <c r="T27" i="30"/>
  <c r="AA64" i="103"/>
  <c r="BE64" i="103" s="1"/>
  <c r="BD127" i="91"/>
  <c r="AA12" i="103"/>
  <c r="BE12" i="103" s="1"/>
  <c r="AF112" i="91"/>
  <c r="AN112" i="91"/>
  <c r="AI131" i="91"/>
  <c r="Y91" i="91"/>
  <c r="AA91" i="91" s="1"/>
  <c r="AA90" i="103"/>
  <c r="BE90" i="103" s="1"/>
  <c r="AA82" i="103"/>
  <c r="AA29" i="101"/>
  <c r="AA43" i="101"/>
  <c r="AA63" i="103"/>
  <c r="BE63" i="103" s="1"/>
  <c r="AA58" i="103"/>
  <c r="BE58" i="103" s="1"/>
  <c r="AA54" i="103"/>
  <c r="BE54" i="103" s="1"/>
  <c r="AA33" i="30"/>
  <c r="AA30" i="30"/>
  <c r="M130" i="30"/>
  <c r="AY115" i="91"/>
  <c r="AO112" i="91"/>
  <c r="AX112" i="91"/>
  <c r="AY47" i="91"/>
  <c r="AA89" i="103"/>
  <c r="BE89" i="103" s="1"/>
  <c r="AA81" i="103"/>
  <c r="BE81" i="103" s="1"/>
  <c r="AA22" i="101"/>
  <c r="AA62" i="103"/>
  <c r="BE62" i="103" s="1"/>
  <c r="AA57" i="103"/>
  <c r="AA39" i="103"/>
  <c r="BE39" i="103" s="1"/>
  <c r="AA18" i="30"/>
  <c r="K133" i="30"/>
  <c r="AP112" i="91"/>
  <c r="Q130" i="91"/>
  <c r="AA138" i="103"/>
  <c r="AA138" i="91"/>
  <c r="AA125" i="30"/>
  <c r="AA66" i="103"/>
  <c r="AA61" i="103"/>
  <c r="BE61" i="103" s="1"/>
  <c r="R49" i="30"/>
  <c r="Y29" i="30"/>
  <c r="AA11" i="103"/>
  <c r="AA20" i="103"/>
  <c r="BE20" i="103" s="1"/>
  <c r="AA107" i="103"/>
  <c r="BE107" i="103" s="1"/>
  <c r="AA87" i="103"/>
  <c r="BE87" i="103" s="1"/>
  <c r="AA18" i="101"/>
  <c r="AA32" i="101"/>
  <c r="CE135" i="104"/>
  <c r="CE135" i="98"/>
  <c r="AA120" i="103"/>
  <c r="BE120" i="103" s="1"/>
  <c r="T72" i="30"/>
  <c r="AA60" i="103"/>
  <c r="BE60" i="103" s="1"/>
  <c r="AA38" i="103"/>
  <c r="BE38" i="103" s="1"/>
  <c r="AA14" i="30"/>
  <c r="AA126" i="30"/>
  <c r="BC19" i="91"/>
  <c r="AW132" i="91"/>
  <c r="CE25" i="98"/>
  <c r="AA86" i="103"/>
  <c r="BE86" i="103" s="1"/>
  <c r="AA78" i="103"/>
  <c r="BE78" i="103" s="1"/>
  <c r="AA33" i="101"/>
  <c r="AA24" i="103"/>
  <c r="BE24" i="103" s="1"/>
  <c r="AA85" i="103"/>
  <c r="BE85" i="103" s="1"/>
  <c r="AA26" i="101"/>
  <c r="AA40" i="101"/>
  <c r="AA129" i="103"/>
  <c r="BE129" i="103" s="1"/>
  <c r="AA123" i="103"/>
  <c r="BE123" i="103" s="1"/>
  <c r="AA110" i="103"/>
  <c r="BE110" i="103" s="1"/>
  <c r="AA105" i="103"/>
  <c r="BE105" i="103" s="1"/>
  <c r="AA101" i="103"/>
  <c r="BE101" i="103" s="1"/>
  <c r="AA98" i="103"/>
  <c r="BE98" i="103" s="1"/>
  <c r="AA61" i="30"/>
  <c r="AA58" i="30"/>
  <c r="AA54" i="30"/>
  <c r="AA50" i="103"/>
  <c r="BE50" i="103" s="1"/>
  <c r="AA42" i="103"/>
  <c r="AA36" i="103"/>
  <c r="BE36" i="103" s="1"/>
  <c r="AA30" i="91"/>
  <c r="AA23" i="103"/>
  <c r="AA19" i="103"/>
  <c r="BE19" i="103" s="1"/>
  <c r="AA15" i="103"/>
  <c r="BE15" i="103" s="1"/>
  <c r="AA40" i="103"/>
  <c r="BE40" i="103" s="1"/>
  <c r="AU112" i="91"/>
  <c r="AA84" i="103"/>
  <c r="BE84" i="103" s="1"/>
  <c r="AA15" i="101"/>
  <c r="AA20" i="101"/>
  <c r="AA34" i="101"/>
  <c r="AA77" i="103"/>
  <c r="AW93" i="98"/>
  <c r="BK92" i="98"/>
  <c r="CC92" i="98"/>
  <c r="BQ92" i="98"/>
  <c r="AY132" i="98"/>
  <c r="Y26" i="101"/>
  <c r="Y40" i="101"/>
  <c r="BA129" i="102"/>
  <c r="AY127" i="102"/>
  <c r="AD135" i="102"/>
  <c r="Z135" i="102"/>
  <c r="K133" i="100"/>
  <c r="W133" i="100" s="1"/>
  <c r="BC88" i="103"/>
  <c r="AA83" i="103"/>
  <c r="BE83" i="103" s="1"/>
  <c r="BE93" i="98"/>
  <c r="BW93" i="98"/>
  <c r="BG132" i="98"/>
  <c r="AA30" i="100"/>
  <c r="Y53" i="100"/>
  <c r="Y59" i="100"/>
  <c r="S113" i="100"/>
  <c r="Y115" i="100"/>
  <c r="Y121" i="100"/>
  <c r="AY108" i="102"/>
  <c r="BI93" i="98"/>
  <c r="AU132" i="98"/>
  <c r="CA132" i="98"/>
  <c r="AA28" i="101"/>
  <c r="AA42" i="101"/>
  <c r="AQ22" i="103"/>
  <c r="BC23" i="103"/>
  <c r="AA128" i="100"/>
  <c r="AY79" i="102"/>
  <c r="AY82" i="102"/>
  <c r="AQ35" i="103"/>
  <c r="Q137" i="103"/>
  <c r="AA80" i="103"/>
  <c r="AA47" i="103"/>
  <c r="AA18" i="100"/>
  <c r="AY16" i="103"/>
  <c r="BW132" i="98"/>
  <c r="BD102" i="103"/>
  <c r="AY102" i="103"/>
  <c r="AQ76" i="103"/>
  <c r="BC77" i="103"/>
  <c r="AQ82" i="103"/>
  <c r="AY59" i="103"/>
  <c r="BC42" i="103"/>
  <c r="AY53" i="103"/>
  <c r="AY96" i="103"/>
  <c r="AQ121" i="103"/>
  <c r="BD66" i="103"/>
  <c r="BD109" i="103"/>
  <c r="AW45" i="104"/>
  <c r="BM45" i="104"/>
  <c r="BB68" i="104"/>
  <c r="BR68" i="104"/>
  <c r="CC113" i="104"/>
  <c r="BL92" i="104"/>
  <c r="CB92" i="104"/>
  <c r="BA45" i="104"/>
  <c r="BQ45" i="104"/>
  <c r="AT70" i="104"/>
  <c r="AX70" i="104"/>
  <c r="BF70" i="104"/>
  <c r="BJ70" i="104"/>
  <c r="BN70" i="104"/>
  <c r="BV70" i="104"/>
  <c r="BZ70" i="104"/>
  <c r="BH93" i="104"/>
  <c r="BP93" i="104"/>
  <c r="BT93" i="104"/>
  <c r="BX93" i="104"/>
  <c r="BY113" i="104"/>
  <c r="AT111" i="104"/>
  <c r="AK133" i="104"/>
  <c r="CE133" i="104" s="1"/>
  <c r="AO133" i="104"/>
  <c r="CC133" i="104" s="1"/>
  <c r="BI49" i="104"/>
  <c r="BY49" i="104"/>
  <c r="AV68" i="104"/>
  <c r="BL68" i="104"/>
  <c r="CB68" i="104"/>
  <c r="AZ70" i="104"/>
  <c r="BP70" i="104"/>
  <c r="BF93" i="104"/>
  <c r="BV93" i="104"/>
  <c r="AM133" i="104"/>
  <c r="BA93" i="91" l="1"/>
  <c r="AA37" i="95"/>
  <c r="BA91" i="91"/>
  <c r="BE91" i="91"/>
  <c r="BA92" i="91"/>
  <c r="AA37" i="101"/>
  <c r="CA133" i="104"/>
  <c r="AM134" i="104"/>
  <c r="CA134" i="104" s="1"/>
  <c r="BA135" i="102"/>
  <c r="AY135" i="102"/>
  <c r="Y130" i="30"/>
  <c r="Y131" i="30"/>
  <c r="AA130" i="30"/>
  <c r="AA130" i="91"/>
  <c r="Y132" i="30"/>
  <c r="AA130" i="103"/>
  <c r="K134" i="100"/>
  <c r="W134" i="100" s="1"/>
  <c r="BA108" i="103"/>
  <c r="BC133" i="103"/>
  <c r="AQ133" i="103"/>
  <c r="BD133" i="103"/>
  <c r="AY133" i="103"/>
  <c r="BA70" i="103"/>
  <c r="BA72" i="103"/>
  <c r="BA68" i="103"/>
  <c r="BA69" i="103"/>
  <c r="BE68" i="103"/>
  <c r="BE11" i="103"/>
  <c r="BA10" i="103"/>
  <c r="BC130" i="91"/>
  <c r="AQ132" i="91"/>
  <c r="AQ130" i="91"/>
  <c r="BE82" i="103"/>
  <c r="BA82" i="103"/>
  <c r="BE103" i="103"/>
  <c r="BA102" i="103"/>
  <c r="BE119" i="103"/>
  <c r="BA118" i="103"/>
  <c r="AS55" i="38"/>
  <c r="AX55" i="38"/>
  <c r="BA134" i="90"/>
  <c r="AY134" i="90"/>
  <c r="R134" i="100"/>
  <c r="M134" i="100"/>
  <c r="BE77" i="103"/>
  <c r="BA76" i="103"/>
  <c r="BE116" i="103"/>
  <c r="BA115" i="103"/>
  <c r="BE88" i="91"/>
  <c r="BA88" i="91"/>
  <c r="CK18" i="38"/>
  <c r="CM18" i="38"/>
  <c r="AQ131" i="91"/>
  <c r="BA121" i="103"/>
  <c r="M133" i="100"/>
  <c r="AS2" i="98"/>
  <c r="AS3" i="98"/>
  <c r="BE23" i="103"/>
  <c r="BA22" i="103"/>
  <c r="W133" i="30"/>
  <c r="M133" i="30"/>
  <c r="K134" i="30"/>
  <c r="AY92" i="91"/>
  <c r="AY93" i="91"/>
  <c r="AY91" i="91"/>
  <c r="BD91" i="91"/>
  <c r="BE17" i="103"/>
  <c r="BA16" i="103"/>
  <c r="AY46" i="90"/>
  <c r="BA44" i="90"/>
  <c r="AA44" i="103"/>
  <c r="AY44" i="90"/>
  <c r="AD3" i="90" s="1"/>
  <c r="AY45" i="90"/>
  <c r="AY47" i="90"/>
  <c r="AA44" i="91"/>
  <c r="AY49" i="90"/>
  <c r="BE97" i="103"/>
  <c r="BA96" i="103"/>
  <c r="CE134" i="98"/>
  <c r="BA88" i="103"/>
  <c r="BA133" i="102"/>
  <c r="AY133" i="102"/>
  <c r="Y135" i="91"/>
  <c r="Z134" i="102"/>
  <c r="AO134" i="104"/>
  <c r="CC134" i="104" s="1"/>
  <c r="BE47" i="103"/>
  <c r="BA47" i="103"/>
  <c r="BE30" i="91"/>
  <c r="BA29" i="91"/>
  <c r="AA36" i="95"/>
  <c r="BE128" i="103"/>
  <c r="BA127" i="103"/>
  <c r="AQ72" i="91"/>
  <c r="BC72" i="91"/>
  <c r="AA72" i="91"/>
  <c r="BE100" i="103"/>
  <c r="BA99" i="103"/>
  <c r="AK134" i="104"/>
  <c r="BY134" i="104" s="1"/>
  <c r="BY133" i="104"/>
  <c r="BE80" i="103"/>
  <c r="BA79" i="103"/>
  <c r="BE66" i="103"/>
  <c r="BA65" i="103"/>
  <c r="BA13" i="91"/>
  <c r="BE14" i="91"/>
  <c r="U45" i="95"/>
  <c r="L45" i="95"/>
  <c r="BA130" i="90"/>
  <c r="AY130" i="90"/>
  <c r="AY132" i="90"/>
  <c r="AY131" i="90"/>
  <c r="AW53" i="38"/>
  <c r="AS53" i="38"/>
  <c r="AA19" i="95"/>
  <c r="Q135" i="103"/>
  <c r="AQ137" i="103"/>
  <c r="BC137" i="103"/>
  <c r="AA137" i="103"/>
  <c r="BE42" i="103"/>
  <c r="BA41" i="103"/>
  <c r="AA19" i="101"/>
  <c r="BE57" i="103"/>
  <c r="BA56" i="103"/>
  <c r="BE14" i="103"/>
  <c r="BA13" i="103"/>
  <c r="BE78" i="91"/>
  <c r="BA76" i="91"/>
  <c r="AQ133" i="91"/>
  <c r="AD2" i="90"/>
  <c r="BA53" i="103"/>
  <c r="BE35" i="103"/>
  <c r="BA35" i="103"/>
  <c r="BE59" i="103"/>
  <c r="BA59" i="103"/>
  <c r="AY133" i="91"/>
  <c r="BD133" i="91"/>
  <c r="AQ135" i="91"/>
  <c r="BC135" i="91"/>
  <c r="BA92" i="103"/>
  <c r="BA91" i="103"/>
  <c r="BE91" i="103"/>
  <c r="BA93" i="103"/>
  <c r="CE134" i="104"/>
  <c r="AR134" i="104"/>
  <c r="AS2" i="104" s="1"/>
  <c r="AV135" i="103"/>
  <c r="Y135" i="103"/>
  <c r="AD2" i="102" l="1"/>
  <c r="AS3" i="104"/>
  <c r="Y134" i="100"/>
  <c r="AA134" i="100"/>
  <c r="BC135" i="103"/>
  <c r="AQ135" i="103"/>
  <c r="W45" i="95"/>
  <c r="Y45" i="95"/>
  <c r="BE72" i="91"/>
  <c r="BA72" i="91"/>
  <c r="W134" i="30"/>
  <c r="M134" i="30"/>
  <c r="CK53" i="38"/>
  <c r="AW2" i="38" s="1"/>
  <c r="CM53" i="38"/>
  <c r="BA134" i="102"/>
  <c r="AY134" i="102"/>
  <c r="AD3" i="102" s="1"/>
  <c r="BD135" i="103"/>
  <c r="AY135" i="103"/>
  <c r="BD135" i="91"/>
  <c r="AY135" i="91"/>
  <c r="AA23" i="95"/>
  <c r="BA46" i="91"/>
  <c r="AA23" i="101"/>
  <c r="BE44" i="91"/>
  <c r="BA49" i="91"/>
  <c r="BA45" i="91"/>
  <c r="BA44" i="91"/>
  <c r="BA47" i="91"/>
  <c r="Y133" i="100"/>
  <c r="AA133" i="100"/>
  <c r="BA130" i="103"/>
  <c r="BE130" i="103"/>
  <c r="BA132" i="103"/>
  <c r="BA131" i="103"/>
  <c r="BA44" i="103"/>
  <c r="BE44" i="103"/>
  <c r="BA45" i="103"/>
  <c r="BA49" i="103"/>
  <c r="BA46" i="103"/>
  <c r="AA133" i="30"/>
  <c r="AA133" i="91"/>
  <c r="Y133" i="30"/>
  <c r="AA133" i="103"/>
  <c r="BA137" i="103"/>
  <c r="BE137" i="103"/>
  <c r="CK55" i="38"/>
  <c r="CM55" i="38"/>
  <c r="BA130" i="91"/>
  <c r="AA44" i="95"/>
  <c r="BA131" i="91"/>
  <c r="BA132" i="91"/>
  <c r="BE130" i="91"/>
  <c r="AA44" i="101"/>
  <c r="Q3" i="30" l="1"/>
  <c r="BA133" i="91"/>
  <c r="BE133" i="91"/>
  <c r="AW3" i="38"/>
  <c r="Q3" i="100"/>
  <c r="Q2" i="100"/>
  <c r="BE133" i="103"/>
  <c r="BA133" i="103"/>
  <c r="AA134" i="30"/>
  <c r="Y134" i="30"/>
  <c r="Q2" i="30" s="1"/>
  <c r="AA135" i="103"/>
  <c r="AA135" i="91"/>
  <c r="BE138" i="103" l="1"/>
  <c r="BA135" i="103"/>
  <c r="BE135" i="103"/>
  <c r="BE138" i="91"/>
  <c r="AE3" i="91" s="1"/>
  <c r="BA135" i="91"/>
  <c r="AE2" i="91" s="1"/>
  <c r="BE135" i="91"/>
  <c r="AA45" i="101"/>
  <c r="AA45" i="95"/>
  <c r="P2" i="95" l="1"/>
  <c r="P3" i="95"/>
  <c r="P3" i="101"/>
  <c r="P2" i="101"/>
  <c r="AE2" i="103"/>
  <c r="AE3" i="103"/>
</calcChain>
</file>

<file path=xl/sharedStrings.xml><?xml version="1.0" encoding="utf-8"?>
<sst xmlns="http://schemas.openxmlformats.org/spreadsheetml/2006/main" count="1840" uniqueCount="335">
  <si>
    <t>Instruments</t>
  </si>
  <si>
    <t>Domestic currency against</t>
  </si>
  <si>
    <t>USD</t>
  </si>
  <si>
    <t>JPY</t>
  </si>
  <si>
    <t>GBP</t>
  </si>
  <si>
    <t>CHF</t>
  </si>
  <si>
    <t>CAD</t>
  </si>
  <si>
    <t>AUD</t>
  </si>
  <si>
    <t>TOT</t>
  </si>
  <si>
    <t xml:space="preserve"> </t>
  </si>
  <si>
    <t>with reporting dealers</t>
  </si>
  <si>
    <t>with other financial institutions</t>
  </si>
  <si>
    <t>with non-financial customers</t>
  </si>
  <si>
    <t>Table A2</t>
  </si>
  <si>
    <t>USD against</t>
  </si>
  <si>
    <t>Table A3</t>
  </si>
  <si>
    <t>Table A4</t>
  </si>
  <si>
    <t>Sold</t>
  </si>
  <si>
    <t>Bought</t>
  </si>
  <si>
    <t>TOTAL OTC OPTIONS</t>
  </si>
  <si>
    <t>TOTAL FX CONTRACTS</t>
  </si>
  <si>
    <t>OTC OPTIONS</t>
  </si>
  <si>
    <t>EUR</t>
  </si>
  <si>
    <t>EUR against</t>
  </si>
  <si>
    <t>DKK</t>
  </si>
  <si>
    <t>SEK</t>
  </si>
  <si>
    <t>BRL</t>
  </si>
  <si>
    <t>CZK</t>
  </si>
  <si>
    <t>HKD</t>
  </si>
  <si>
    <t>HUF</t>
  </si>
  <si>
    <t>KRW</t>
  </si>
  <si>
    <t>MXN</t>
  </si>
  <si>
    <t>PHP</t>
  </si>
  <si>
    <t>PLN</t>
  </si>
  <si>
    <t>RUB</t>
  </si>
  <si>
    <t>THB</t>
  </si>
  <si>
    <t>TWD</t>
  </si>
  <si>
    <t>ZAR</t>
  </si>
  <si>
    <t>CNY</t>
  </si>
  <si>
    <t>IDR</t>
  </si>
  <si>
    <t>INR</t>
  </si>
  <si>
    <t>NZD</t>
  </si>
  <si>
    <t>NOK</t>
  </si>
  <si>
    <t>SGD</t>
  </si>
  <si>
    <t>TOTAL CURRENCY SWAPS</t>
  </si>
  <si>
    <t>TOTAL OTC OPTIONS SOLD</t>
  </si>
  <si>
    <t>TOTAL OTC OPTIONS BOUGHT</t>
  </si>
  <si>
    <r>
      <t xml:space="preserve">SPOT </t>
    </r>
    <r>
      <rPr>
        <b/>
        <vertAlign val="superscript"/>
        <sz val="11"/>
        <rFont val="Arial"/>
        <family val="2"/>
      </rPr>
      <t>5</t>
    </r>
  </si>
  <si>
    <r>
      <t xml:space="preserve">Other products </t>
    </r>
    <r>
      <rPr>
        <b/>
        <vertAlign val="superscript"/>
        <sz val="11"/>
        <rFont val="Arial"/>
        <family val="2"/>
      </rPr>
      <t>11</t>
    </r>
  </si>
  <si>
    <r>
      <t xml:space="preserve">o/w related party trades </t>
    </r>
    <r>
      <rPr>
        <i/>
        <vertAlign val="superscript"/>
        <sz val="11"/>
        <rFont val="Arial"/>
        <family val="2"/>
      </rPr>
      <t>12</t>
    </r>
  </si>
  <si>
    <t xml:space="preserve">         others</t>
  </si>
  <si>
    <t>TOTAL SPOT</t>
  </si>
  <si>
    <t>TOTAL OUTRIGHT FORWARDS</t>
  </si>
  <si>
    <t>TOTAL FOREIGN EXCHANGE SWAPS</t>
  </si>
  <si>
    <t>Turnover in nominal or notional principal amounts in April 2013</t>
  </si>
  <si>
    <r>
      <t xml:space="preserve">FOREIGN EXCHANGE CONTRACTS </t>
    </r>
    <r>
      <rPr>
        <b/>
        <vertAlign val="superscript"/>
        <sz val="14"/>
        <rFont val="Arial"/>
        <family val="2"/>
      </rPr>
      <t>1</t>
    </r>
  </si>
  <si>
    <r>
      <t xml:space="preserve">SPOT </t>
    </r>
    <r>
      <rPr>
        <b/>
        <vertAlign val="superscript"/>
        <sz val="11"/>
        <rFont val="Arial"/>
        <family val="2"/>
      </rPr>
      <t>3</t>
    </r>
  </si>
  <si>
    <t>Single-bank proprietary trading system</t>
  </si>
  <si>
    <t xml:space="preserve">         local</t>
  </si>
  <si>
    <t xml:space="preserve">         cross-border</t>
  </si>
  <si>
    <t>Checking table</t>
  </si>
  <si>
    <t>Central Bank Survey of Foreign Exchange and Derivatives Market Activity</t>
  </si>
  <si>
    <t>Max</t>
  </si>
  <si>
    <t>Min</t>
  </si>
  <si>
    <t>Total turnover in listed currencies against all other currencies ²</t>
  </si>
  <si>
    <t>MATURITIES FOREIGN EXCHANGE SWAPS</t>
  </si>
  <si>
    <t xml:space="preserve">MATURITIES OUTRIGHT FORWARDS </t>
  </si>
  <si>
    <t xml:space="preserve">     seven days or less</t>
  </si>
  <si>
    <t xml:space="preserve">     over seven days and up to one year</t>
  </si>
  <si>
    <t xml:space="preserve">     over one year</t>
  </si>
  <si>
    <r>
      <t xml:space="preserve">Other </t>
    </r>
    <r>
      <rPr>
        <b/>
        <vertAlign val="superscript"/>
        <sz val="11"/>
        <rFont val="Arial"/>
        <family val="2"/>
      </rPr>
      <t>2</t>
    </r>
  </si>
  <si>
    <r>
      <t xml:space="preserve">RESIDUAL </t>
    </r>
    <r>
      <rPr>
        <b/>
        <vertAlign val="superscript"/>
        <sz val="11"/>
        <rFont val="Arial"/>
        <family val="2"/>
      </rPr>
      <t>3</t>
    </r>
  </si>
  <si>
    <r>
      <t xml:space="preserve">GRAND TOTAL </t>
    </r>
    <r>
      <rPr>
        <b/>
        <vertAlign val="superscript"/>
        <sz val="11"/>
        <rFont val="Arial"/>
        <family val="2"/>
      </rPr>
      <t>4</t>
    </r>
  </si>
  <si>
    <t xml:space="preserve">         institutional investors</t>
  </si>
  <si>
    <t>Reuters Matching / EBS</t>
  </si>
  <si>
    <t>Other electronic communication networks</t>
  </si>
  <si>
    <t>Number of days</t>
  </si>
  <si>
    <t>CLP</t>
  </si>
  <si>
    <t>ARS</t>
  </si>
  <si>
    <t>BHD</t>
  </si>
  <si>
    <t>COP</t>
  </si>
  <si>
    <t>ILS</t>
  </si>
  <si>
    <t>LTL</t>
  </si>
  <si>
    <t>LVL</t>
  </si>
  <si>
    <t>MYR</t>
  </si>
  <si>
    <t>PEN</t>
  </si>
  <si>
    <t>SAR</t>
  </si>
  <si>
    <t>Table C</t>
  </si>
  <si>
    <t>FORWARD RATE AGREEMENTS</t>
  </si>
  <si>
    <t>1.       Information on the number of business days</t>
  </si>
  <si>
    <t>2.       Information on coverage and concentration</t>
  </si>
  <si>
    <t>3.       Information on trend of trading activity</t>
  </si>
  <si>
    <t>4.       Data on forward contracts for differences (incl. non-deliverable forwards)</t>
  </si>
  <si>
    <t>JPY against</t>
  </si>
  <si>
    <t>COMPLEMENTARY INFORMATION FOR FOREIGN EXCHANGE CONTRACTS</t>
  </si>
  <si>
    <t>FX contracts</t>
  </si>
  <si>
    <t>a)    The final number of participating institutions.</t>
  </si>
  <si>
    <t>Indirect</t>
  </si>
  <si>
    <t>Execution methods</t>
  </si>
  <si>
    <t xml:space="preserve">         non-reporting banks</t>
  </si>
  <si>
    <t xml:space="preserve">         official sector financial institutions</t>
  </si>
  <si>
    <t>Table B</t>
  </si>
  <si>
    <r>
      <t>2</t>
    </r>
    <r>
      <rPr>
        <sz val="11"/>
        <rFont val="Arial"/>
        <family val="2"/>
      </rPr>
      <t xml:space="preserve"> Contracts that involve G10 currencies only on one side of the transaction or non-G10 currencies on both sides of the transaction.</t>
    </r>
  </si>
  <si>
    <r>
      <t xml:space="preserve">SWAPS </t>
    </r>
    <r>
      <rPr>
        <b/>
        <vertAlign val="superscript"/>
        <sz val="11"/>
        <rFont val="Arial"/>
        <family val="2"/>
      </rPr>
      <t>2</t>
    </r>
  </si>
  <si>
    <t>TOTAL FORWARD RATE AGREEMENTS</t>
  </si>
  <si>
    <t>TOTAL SWAPS</t>
  </si>
  <si>
    <r>
      <t xml:space="preserve">SINGLE-CURRENCY INTEREST RATE DERIVATIVES </t>
    </r>
    <r>
      <rPr>
        <b/>
        <vertAlign val="superscript"/>
        <sz val="14"/>
        <rFont val="Arial"/>
        <family val="2"/>
      </rPr>
      <t>1</t>
    </r>
  </si>
  <si>
    <r>
      <t xml:space="preserve">Other products </t>
    </r>
    <r>
      <rPr>
        <vertAlign val="superscript"/>
        <sz val="11"/>
        <rFont val="Arial"/>
        <family val="2"/>
      </rPr>
      <t>3</t>
    </r>
  </si>
  <si>
    <r>
      <t xml:space="preserve">o/w related party trades </t>
    </r>
    <r>
      <rPr>
        <vertAlign val="superscript"/>
        <sz val="11"/>
        <rFont val="Arial"/>
        <family val="2"/>
      </rPr>
      <t>5</t>
    </r>
  </si>
  <si>
    <r>
      <t xml:space="preserve">TOTAL INTEREST RATE CONTRACTS </t>
    </r>
    <r>
      <rPr>
        <b/>
        <vertAlign val="superscript"/>
        <sz val="11"/>
        <rFont val="Arial"/>
        <family val="2"/>
      </rPr>
      <t>4</t>
    </r>
  </si>
  <si>
    <t>RES</t>
  </si>
  <si>
    <t>OTH</t>
  </si>
  <si>
    <t>Across tabes A1, A2, A3 and A4</t>
  </si>
  <si>
    <t>Negative values and non-numeric entries are not allowed</t>
  </si>
  <si>
    <r>
      <t>FOREIGN EXCHANGE SWAPS</t>
    </r>
    <r>
      <rPr>
        <b/>
        <vertAlign val="superscript"/>
        <sz val="11"/>
        <rFont val="Arial"/>
        <family val="2"/>
      </rPr>
      <t xml:space="preserve"> 8</t>
    </r>
  </si>
  <si>
    <r>
      <t xml:space="preserve">CURRENCY SWAPS </t>
    </r>
    <r>
      <rPr>
        <b/>
        <vertAlign val="superscript"/>
        <sz val="11"/>
        <rFont val="Arial"/>
        <family val="2"/>
      </rPr>
      <t>9</t>
    </r>
  </si>
  <si>
    <r>
      <t>OTC OPTIONS</t>
    </r>
    <r>
      <rPr>
        <b/>
        <vertAlign val="superscript"/>
        <sz val="11"/>
        <rFont val="Arial"/>
        <family val="2"/>
      </rPr>
      <t xml:space="preserve"> 10</t>
    </r>
  </si>
  <si>
    <r>
      <t>FOREIGN EXCHANGE SWAPS</t>
    </r>
    <r>
      <rPr>
        <b/>
        <vertAlign val="superscript"/>
        <sz val="11"/>
        <rFont val="Arial"/>
        <family val="2"/>
      </rPr>
      <t xml:space="preserve"> 6</t>
    </r>
  </si>
  <si>
    <r>
      <t xml:space="preserve">CURRENCY SWAPS </t>
    </r>
    <r>
      <rPr>
        <b/>
        <vertAlign val="superscript"/>
        <sz val="11"/>
        <rFont val="Arial"/>
        <family val="2"/>
      </rPr>
      <t>7</t>
    </r>
  </si>
  <si>
    <r>
      <t>OTC OPTIONS</t>
    </r>
    <r>
      <rPr>
        <b/>
        <vertAlign val="superscript"/>
        <sz val="11"/>
        <rFont val="Arial"/>
        <family val="2"/>
      </rPr>
      <t xml:space="preserve"> 8</t>
    </r>
  </si>
  <si>
    <t>7.       Coverage of algorithmic (Algo) and high-frequency trading (HFT)activity</t>
  </si>
  <si>
    <r>
      <t xml:space="preserve">       </t>
    </r>
    <r>
      <rPr>
        <vertAlign val="superscript"/>
        <sz val="11"/>
        <rFont val="Arial"/>
        <family val="2"/>
      </rPr>
      <t>1</t>
    </r>
    <r>
      <rPr>
        <sz val="11"/>
        <rFont val="Arial"/>
        <family val="2"/>
      </rPr>
      <t xml:space="preserve"> In percentage and 
          without % sign, ie 
          90% should be 
          entered as 90.</t>
    </r>
  </si>
  <si>
    <t xml:space="preserve">1  </t>
  </si>
  <si>
    <t xml:space="preserve">2 </t>
  </si>
  <si>
    <t xml:space="preserve">3 </t>
  </si>
  <si>
    <t xml:space="preserve">4 </t>
  </si>
  <si>
    <t xml:space="preserve">5 </t>
  </si>
  <si>
    <r>
      <t>1</t>
    </r>
    <r>
      <rPr>
        <sz val="11"/>
        <rFont val="Arial"/>
        <family val="2"/>
      </rPr>
      <t xml:space="preserve"> Contracts that only involve G10 currencies on both sides of the transaction (G10 currencies = CAD, CHF, EUR, GBP, JPY, SEK, USD) </t>
    </r>
  </si>
  <si>
    <t xml:space="preserve">5.       Quality control questions to assess the representativeness of the reported figures </t>
  </si>
  <si>
    <r>
      <t xml:space="preserve">d)    Estimated percentage coverage. </t>
    </r>
    <r>
      <rPr>
        <vertAlign val="superscript"/>
        <sz val="11"/>
        <rFont val="Arial"/>
        <family val="2"/>
      </rPr>
      <t>1</t>
    </r>
  </si>
  <si>
    <r>
      <t xml:space="preserve">c)    Number of dealers </t>
    </r>
    <r>
      <rPr>
        <u/>
        <sz val="11"/>
        <rFont val="Arial"/>
        <family val="2"/>
      </rPr>
      <t>not</t>
    </r>
    <r>
      <rPr>
        <sz val="11"/>
        <rFont val="Arial"/>
        <family val="2"/>
      </rPr>
      <t xml:space="preserve"> reporting the data due to no turnover in the transaction in question?</t>
    </r>
  </si>
  <si>
    <r>
      <t xml:space="preserve">b)    Number of dealers </t>
    </r>
    <r>
      <rPr>
        <u/>
        <sz val="11"/>
        <rFont val="Arial"/>
        <family val="2"/>
      </rPr>
      <t>not</t>
    </r>
    <r>
      <rPr>
        <sz val="11"/>
        <rFont val="Arial"/>
        <family val="2"/>
      </rPr>
      <t xml:space="preserve"> reporting the data due to technical incapacity to report?</t>
    </r>
  </si>
  <si>
    <r>
      <t xml:space="preserve">       1</t>
    </r>
    <r>
      <rPr>
        <sz val="11"/>
        <rFont val="Arial"/>
        <family val="2"/>
      </rPr>
      <t xml:space="preserve"> Below normal = 1, normal = 2, above normal = 3</t>
    </r>
  </si>
  <si>
    <r>
      <t xml:space="preserve">       </t>
    </r>
    <r>
      <rPr>
        <vertAlign val="superscript"/>
        <sz val="11"/>
        <rFont val="Arial"/>
        <family val="2"/>
      </rPr>
      <t>1</t>
    </r>
    <r>
      <rPr>
        <sz val="11"/>
        <rFont val="Arial"/>
        <family val="2"/>
      </rPr>
      <t xml:space="preserve"> In percentage and without % sign, ie 90% should be entered as 90.</t>
    </r>
  </si>
  <si>
    <r>
      <t xml:space="preserve">       2</t>
    </r>
    <r>
      <rPr>
        <sz val="11"/>
        <rFont val="Arial"/>
        <family val="2"/>
      </rPr>
      <t xml:space="preserve"> Decreasing = 1, steady = 2, increasing = 3</t>
    </r>
  </si>
  <si>
    <t>&lt;--     Sum of a + b + c &lt;&gt; 100%.</t>
  </si>
  <si>
    <r>
      <t xml:space="preserve">     - All currency pairs </t>
    </r>
    <r>
      <rPr>
        <vertAlign val="superscript"/>
        <sz val="11"/>
        <rFont val="Arial"/>
        <family val="2"/>
      </rPr>
      <t>1</t>
    </r>
  </si>
  <si>
    <r>
      <t xml:space="preserve">     - Major currency pairs </t>
    </r>
    <r>
      <rPr>
        <vertAlign val="superscript"/>
        <sz val="11"/>
        <rFont val="Arial"/>
        <family val="2"/>
      </rPr>
      <t>1, 2</t>
    </r>
  </si>
  <si>
    <r>
      <t xml:space="preserve">       </t>
    </r>
    <r>
      <rPr>
        <vertAlign val="superscript"/>
        <sz val="11"/>
        <rFont val="Arial"/>
        <family val="2"/>
      </rPr>
      <t>1</t>
    </r>
    <r>
      <rPr>
        <sz val="11"/>
        <rFont val="Arial"/>
        <family val="2"/>
      </rPr>
      <t xml:space="preserve"> In percentage and without % sign, ie 90% should 
         be entered as 90.
        </t>
    </r>
    <r>
      <rPr>
        <vertAlign val="superscript"/>
        <sz val="11"/>
        <rFont val="Arial"/>
        <family val="2"/>
      </rPr>
      <t>2</t>
    </r>
    <r>
      <rPr>
        <sz val="11"/>
        <rFont val="Arial"/>
        <family val="2"/>
      </rPr>
      <t xml:space="preserve"> EUR/USD, USD/JPY, GBP/USD, AUD/USD, 
          USD/CHF and USD/CAD</t>
    </r>
  </si>
  <si>
    <r>
      <t xml:space="preserve">a)    Of your </t>
    </r>
    <r>
      <rPr>
        <u/>
        <sz val="11"/>
        <rFont val="Arial"/>
        <family val="2"/>
      </rPr>
      <t>spot</t>
    </r>
    <r>
      <rPr>
        <sz val="11"/>
        <rFont val="Arial"/>
        <family val="2"/>
      </rPr>
      <t xml:space="preserve"> FX turnover with counterparties belonging to the category “</t>
    </r>
    <r>
      <rPr>
        <u/>
        <sz val="11"/>
        <rFont val="Arial"/>
        <family val="2"/>
      </rPr>
      <t>Other Financial Institutions – Hedge Funds and Proprietary Trading Firms</t>
    </r>
    <r>
      <rPr>
        <sz val="11"/>
        <rFont val="Arial"/>
        <family val="2"/>
      </rPr>
      <t>”, what is the estimated share of specialist Algo / HFT firms?</t>
    </r>
  </si>
  <si>
    <t>Spot FX contracts</t>
  </si>
  <si>
    <r>
      <t xml:space="preserve">     - Non-major currency pairs </t>
    </r>
    <r>
      <rPr>
        <vertAlign val="superscript"/>
        <sz val="11"/>
        <rFont val="Arial"/>
        <family val="2"/>
      </rPr>
      <t>1</t>
    </r>
  </si>
  <si>
    <t>Non-major currency pairs</t>
  </si>
  <si>
    <r>
      <t xml:space="preserve">b)    Of your </t>
    </r>
    <r>
      <rPr>
        <u/>
        <sz val="11"/>
        <rFont val="Arial"/>
        <family val="2"/>
      </rPr>
      <t>spot</t>
    </r>
    <r>
      <rPr>
        <sz val="11"/>
        <rFont val="Arial"/>
        <family val="2"/>
      </rPr>
      <t xml:space="preserve"> FX turnover with specialist Algo / HFT firms belonging to the counterparty category “</t>
    </r>
    <r>
      <rPr>
        <u/>
        <sz val="11"/>
        <rFont val="Arial"/>
        <family val="2"/>
      </rPr>
      <t>Other Financial Institutions – Hedge Funds and Proprietary Trading Firms</t>
    </r>
    <r>
      <rPr>
        <sz val="11"/>
        <rFont val="Arial"/>
        <family val="2"/>
      </rPr>
      <t>”, which were the top 5 currency pairs traded? (List of currency pairs in descending order)</t>
    </r>
  </si>
  <si>
    <r>
      <t xml:space="preserve">a)    The estimated percentage share of transactions with “wholesale” counterparties. </t>
    </r>
    <r>
      <rPr>
        <vertAlign val="superscript"/>
        <sz val="11"/>
        <rFont val="Arial"/>
        <family val="2"/>
      </rPr>
      <t>1</t>
    </r>
    <r>
      <rPr>
        <sz val="11"/>
        <rFont val="Arial"/>
        <family val="2"/>
      </rPr>
      <t xml:space="preserve"> </t>
    </r>
  </si>
  <si>
    <r>
      <t xml:space="preserve">b)    The estimated percentage share of </t>
    </r>
    <r>
      <rPr>
        <u/>
        <sz val="11"/>
        <rFont val="Arial"/>
        <family val="2"/>
      </rPr>
      <t>online</t>
    </r>
    <r>
      <rPr>
        <sz val="11"/>
        <rFont val="Arial"/>
        <family val="2"/>
      </rPr>
      <t xml:space="preserve"> transactions with “non-wholesale” investors. </t>
    </r>
    <r>
      <rPr>
        <vertAlign val="superscript"/>
        <sz val="11"/>
        <rFont val="Arial"/>
        <family val="2"/>
      </rPr>
      <t>1</t>
    </r>
    <r>
      <rPr>
        <sz val="11"/>
        <rFont val="Arial"/>
        <family val="2"/>
      </rPr>
      <t xml:space="preserve"> </t>
    </r>
  </si>
  <si>
    <r>
      <t xml:space="preserve">c)    The estimated percentage share of </t>
    </r>
    <r>
      <rPr>
        <u/>
        <sz val="11"/>
        <rFont val="Arial"/>
        <family val="2"/>
      </rPr>
      <t>phone</t>
    </r>
    <r>
      <rPr>
        <sz val="11"/>
        <rFont val="Arial"/>
        <family val="2"/>
      </rPr>
      <t xml:space="preserve"> transactions with “non-wholesale” investors. </t>
    </r>
    <r>
      <rPr>
        <vertAlign val="superscript"/>
        <sz val="11"/>
        <rFont val="Arial"/>
        <family val="2"/>
      </rPr>
      <t>1</t>
    </r>
    <r>
      <rPr>
        <sz val="11"/>
        <rFont val="Arial"/>
        <family val="2"/>
      </rPr>
      <t xml:space="preserve"> </t>
    </r>
  </si>
  <si>
    <r>
      <t>b)    The estimated percentage coverage of their survey.</t>
    </r>
    <r>
      <rPr>
        <vertAlign val="superscript"/>
        <sz val="11"/>
        <rFont val="Arial"/>
        <family val="2"/>
      </rPr>
      <t>1</t>
    </r>
    <r>
      <rPr>
        <sz val="11"/>
        <rFont val="Arial"/>
        <family val="2"/>
      </rPr>
      <t xml:space="preserve"> </t>
    </r>
  </si>
  <si>
    <r>
      <t>a)    Level of turnover: below normal, normal, above normal.</t>
    </r>
    <r>
      <rPr>
        <vertAlign val="superscript"/>
        <sz val="11"/>
        <rFont val="Arial"/>
        <family val="2"/>
      </rPr>
      <t>1</t>
    </r>
  </si>
  <si>
    <r>
      <t>b)    Compared to previous 6 months: decreasing, steady, increasing.</t>
    </r>
    <r>
      <rPr>
        <vertAlign val="superscript"/>
        <sz val="11"/>
        <rFont val="Arial"/>
        <family val="2"/>
      </rPr>
      <t>2</t>
    </r>
  </si>
  <si>
    <r>
      <t>Non-G10 currencies</t>
    </r>
    <r>
      <rPr>
        <vertAlign val="superscript"/>
        <sz val="11"/>
        <rFont val="Arial"/>
        <family val="2"/>
      </rPr>
      <t>2</t>
    </r>
  </si>
  <si>
    <r>
      <t>G10 currencies only</t>
    </r>
    <r>
      <rPr>
        <vertAlign val="superscript"/>
        <sz val="11"/>
        <rFont val="Arial"/>
        <family val="2"/>
      </rPr>
      <t>1</t>
    </r>
  </si>
  <si>
    <t>Undistributed</t>
  </si>
  <si>
    <r>
      <t>Total</t>
    </r>
    <r>
      <rPr>
        <b/>
        <vertAlign val="superscript"/>
        <sz val="14"/>
        <rFont val="Arial"/>
        <family val="2"/>
      </rPr>
      <t xml:space="preserve"> 1</t>
    </r>
  </si>
  <si>
    <r>
      <t xml:space="preserve">1 </t>
    </r>
    <r>
      <rPr>
        <sz val="11"/>
        <rFont val="Arial"/>
        <family val="2"/>
      </rPr>
      <t>T</t>
    </r>
    <r>
      <rPr>
        <sz val="11"/>
        <rFont val="Arial"/>
        <family val="2"/>
      </rPr>
      <t xml:space="preserve">otal Spot, Outright forwards, FX swaps, currency swaps and OTC options as well as their corresponding counterparty breakdowns should be consistent with the amounts reported in table A3. </t>
    </r>
  </si>
  <si>
    <t>a)    Number of dealers reporting the data?</t>
  </si>
  <si>
    <t>Detailed breakdown of other financial institutions</t>
  </si>
  <si>
    <t>6.       Information on "retail-driven" transactions</t>
  </si>
  <si>
    <r>
      <t xml:space="preserve">Major currency pairs </t>
    </r>
    <r>
      <rPr>
        <vertAlign val="superscript"/>
        <sz val="11"/>
        <rFont val="Arial"/>
        <family val="2"/>
      </rPr>
      <t>1</t>
    </r>
  </si>
  <si>
    <r>
      <t xml:space="preserve">       </t>
    </r>
    <r>
      <rPr>
        <vertAlign val="superscript"/>
        <sz val="11"/>
        <rFont val="Arial"/>
        <family val="2"/>
      </rPr>
      <t>1</t>
    </r>
    <r>
      <rPr>
        <sz val="11"/>
        <rFont val="Arial"/>
        <family val="2"/>
      </rPr>
      <t xml:space="preserve"> EUR/USD, USD/JPY, 
         GBP/USD, AUD/USD, 
         USD/CHF and 
         USD/CAD</t>
    </r>
  </si>
  <si>
    <r>
      <t>1</t>
    </r>
    <r>
      <rPr>
        <sz val="11"/>
        <rFont val="Arial"/>
        <family val="2"/>
      </rPr>
      <t xml:space="preserve"> All transactions involving exposure to more than one currency, whether in interest rates or exchange rates. New table A4 combines tables A4 and A8 in the 2010 template.   </t>
    </r>
    <r>
      <rPr>
        <vertAlign val="superscript"/>
        <sz val="11"/>
        <rFont val="Arial"/>
        <family val="2"/>
      </rPr>
      <t>2</t>
    </r>
    <r>
      <rPr>
        <sz val="11"/>
        <rFont val="Arial"/>
        <family val="2"/>
      </rPr>
      <t xml:space="preserve"> Only transactions which are included in the columns "other" in tables A1, A2 and A3 and "residual" in table A3 . Trades involving the domestic currency, the USD, the EUR or the JPY in one leg, and any of the currencies listed in this table in the other leg, should be allocated to the relevant currency column in this table once; these deals should correspond to the ones reported in columns "other" of tables A1, A2 and A3. Trades between any two currencies listed in this table should be reported in both relevant currency columns, thus summing to 200% of the deal; these trades should correspond to the ones reported in column "residual" in table A3. Currencies subject to compulsory reporting have been marked in blue.   </t>
    </r>
    <r>
      <rPr>
        <vertAlign val="superscript"/>
        <sz val="11"/>
        <rFont val="Arial"/>
        <family val="2"/>
      </rPr>
      <t>3</t>
    </r>
    <r>
      <rPr>
        <sz val="11"/>
        <rFont val="Arial"/>
        <family val="2"/>
      </rPr>
      <t xml:space="preserve"> Excluding "tomorrow/next day" transactions.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Data should only be provided for the </t>
    </r>
  </si>
  <si>
    <r>
      <t xml:space="preserve">"total" column.   </t>
    </r>
    <r>
      <rPr>
        <vertAlign val="superscript"/>
        <sz val="11"/>
        <rFont val="Arial"/>
        <family val="2"/>
      </rPr>
      <t>6</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7</t>
    </r>
    <r>
      <rPr>
        <sz val="11"/>
        <rFont val="Arial"/>
        <family val="2"/>
      </rPr>
      <t xml:space="preserve"> A swap is considered to be a single transaction in that the two legs are not counted separately.   </t>
    </r>
    <r>
      <rPr>
        <vertAlign val="superscript"/>
        <sz val="11"/>
        <rFont val="Arial"/>
        <family val="2"/>
      </rPr>
      <t>8</t>
    </r>
    <r>
      <rPr>
        <sz val="11"/>
        <rFont val="Arial"/>
        <family val="2"/>
      </rPr>
      <t xml:space="preserve"> Including currency warrants and multicurrency swaptions.</t>
    </r>
  </si>
  <si>
    <r>
      <t>1</t>
    </r>
    <r>
      <rPr>
        <sz val="11"/>
        <rFont val="Arial"/>
        <family val="2"/>
      </rPr>
      <t xml:space="preserve"> All transactions where all the legs are exposed to one and only one currency's interest rate, including all fixed/floating and floating/floating single-currency interest rate contracts. New table B combines tables B1 and B2 in the 2010 template.   </t>
    </r>
    <r>
      <rPr>
        <vertAlign val="superscript"/>
        <sz val="11"/>
        <rFont val="Arial"/>
        <family val="2"/>
      </rPr>
      <t>2</t>
    </r>
    <r>
      <rPr>
        <sz val="11"/>
        <rFont val="Arial"/>
        <family val="2"/>
      </rPr>
      <t xml:space="preserve"> A swap is considered to be a single transaction in that the two legs are not counted separately. </t>
    </r>
    <r>
      <rPr>
        <vertAlign val="superscript"/>
        <sz val="11"/>
        <rFont val="Arial"/>
        <family val="2"/>
      </rPr>
      <t>3</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4</t>
    </r>
    <r>
      <rPr>
        <sz val="11"/>
        <rFont val="Arial"/>
        <family val="2"/>
      </rPr>
      <t xml:space="preserve"> It includes forward rate agreement, interest rate swaps, options and other products. </t>
    </r>
    <r>
      <rPr>
        <vertAlign val="superscript"/>
        <sz val="11"/>
        <rFont val="Arial"/>
        <family val="2"/>
      </rPr>
      <t>5</t>
    </r>
    <r>
      <rPr>
        <sz val="11"/>
        <rFont val="Arial"/>
        <family val="2"/>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t>
    </r>
  </si>
  <si>
    <r>
      <t>1</t>
    </r>
    <r>
      <rPr>
        <sz val="11"/>
        <rFont val="Arial"/>
        <family val="2"/>
      </rPr>
      <t xml:space="preserve"> All transactions involving exposure to more than one currency, whether in interest rates or exchange rates. New table A1 combines tables A1 and A5 in the 2010 template.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3</t>
    </r>
    <r>
      <rPr>
        <sz val="11"/>
        <rFont val="Arial"/>
        <family val="2"/>
      </rPr>
      <t xml:space="preserve"> Excluding "tomorrow/next day" transactions.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Data should only be provided for the "total" column. </t>
    </r>
    <r>
      <rPr>
        <vertAlign val="superscript"/>
        <sz val="11"/>
        <rFont val="Arial"/>
        <family val="2"/>
      </rPr>
      <t>6</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7</t>
    </r>
    <r>
      <rPr>
        <sz val="11"/>
        <rFont val="Arial"/>
        <family val="2"/>
      </rPr>
      <t xml:space="preserve"> A swap is considered to be a single transaction in that the two legs are not counted separately.   </t>
    </r>
    <r>
      <rPr>
        <vertAlign val="superscript"/>
        <sz val="11"/>
        <rFont val="Arial"/>
        <family val="2"/>
      </rPr>
      <t>8</t>
    </r>
    <r>
      <rPr>
        <sz val="11"/>
        <rFont val="Arial"/>
        <family val="2"/>
      </rPr>
      <t xml:space="preserve"> Including currency warrants and multicurrency swaptions.</t>
    </r>
  </si>
  <si>
    <r>
      <t>1</t>
    </r>
    <r>
      <rPr>
        <sz val="11"/>
        <rFont val="Arial"/>
        <family val="2"/>
      </rPr>
      <t xml:space="preserve"> All transactions involving exposure to more than one currency, whether in interest rates or exchange rates. New table A2 combines tables A2 and A6 in the 2010 template.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3</t>
    </r>
    <r>
      <rPr>
        <sz val="11"/>
        <rFont val="Arial"/>
        <family val="2"/>
      </rPr>
      <t xml:space="preserve"> Excluding "tomorrow/next day" transactions.   </t>
    </r>
    <r>
      <rPr>
        <vertAlign val="superscript"/>
        <sz val="11"/>
        <rFont val="Arial"/>
        <family val="2"/>
      </rPr>
      <t>4</t>
    </r>
    <r>
      <rPr>
        <sz val="11"/>
        <rFont val="Arial"/>
        <family val="2"/>
      </rPr>
      <t xml:space="preserve"> Including non-deliverable forwards and other contracts-for-differences.   </t>
    </r>
    <r>
      <rPr>
        <vertAlign val="superscript"/>
        <sz val="11"/>
        <rFont val="Arial"/>
        <family val="2"/>
      </rPr>
      <t>5</t>
    </r>
    <r>
      <rPr>
        <sz val="11"/>
        <rFont val="Arial"/>
        <family val="2"/>
      </rPr>
      <t xml:space="preserve"> Data should be provided for the 6 currency pairs as well as for the "other" and "total" column.   </t>
    </r>
    <r>
      <rPr>
        <vertAlign val="superscript"/>
        <sz val="11"/>
        <rFont val="Arial"/>
        <family val="2"/>
      </rPr>
      <t>6</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7</t>
    </r>
    <r>
      <rPr>
        <sz val="11"/>
        <rFont val="Arial"/>
        <family val="2"/>
      </rPr>
      <t xml:space="preserve"> A swap is considered to be a single transaction in that the two legs are not counted separately.   </t>
    </r>
    <r>
      <rPr>
        <vertAlign val="superscript"/>
        <sz val="11"/>
        <rFont val="Arial"/>
        <family val="2"/>
      </rPr>
      <t>8</t>
    </r>
    <r>
      <rPr>
        <sz val="11"/>
        <rFont val="Arial"/>
        <family val="2"/>
      </rPr>
      <t xml:space="preserve"> Including currency warrants and multicurrency swaptions.</t>
    </r>
  </si>
  <si>
    <r>
      <t>currency warrants and multicurrency  swaptions.</t>
    </r>
    <r>
      <rPr>
        <vertAlign val="superscript"/>
        <sz val="11"/>
        <rFont val="Arial"/>
        <family val="2"/>
      </rPr>
      <t xml:space="preserve">   11</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12</t>
    </r>
    <r>
      <rPr>
        <sz val="11"/>
        <rFont val="Arial"/>
        <family val="2"/>
      </rPr>
      <t xml:space="preserve"> Trades between desks and offices, and trades with own branches and subsidiaries and between affiliated firms (regardless of whether the counterparty is resident in the same country as the reporting dealer or in another country).  Back-to-back deals and trades to facilitate internal bookkeeping and internal risk management within a given institution are not to be reported in the context of the triennial survey.    </t>
    </r>
    <r>
      <rPr>
        <vertAlign val="superscript"/>
        <sz val="11"/>
        <rFont val="Arial"/>
        <family val="2"/>
      </rPr>
      <t xml:space="preserve">    </t>
    </r>
  </si>
  <si>
    <r>
      <t>1</t>
    </r>
    <r>
      <rPr>
        <sz val="11"/>
        <rFont val="Arial"/>
        <family val="2"/>
      </rPr>
      <t xml:space="preserve"> All transactions involving exposure to more than one currency, whether in interest rates or exchange rates. New table A3 combines tables A3 and A7 in the 2010 template.  </t>
    </r>
    <r>
      <rPr>
        <vertAlign val="superscript"/>
        <sz val="11"/>
        <rFont val="Arial"/>
        <family val="2"/>
      </rPr>
      <t>2</t>
    </r>
    <r>
      <rPr>
        <sz val="11"/>
        <rFont val="Arial"/>
        <family val="2"/>
      </rPr>
      <t xml:space="preserve"> "Other" covers currencies that are included in the Triennial but not explicitly listed in each column of this table. See also table A4 for a more detailed breakdown of total turnover in "other" currencies.   </t>
    </r>
    <r>
      <rPr>
        <vertAlign val="superscript"/>
        <sz val="11"/>
        <rFont val="Arial"/>
        <family val="2"/>
      </rPr>
      <t xml:space="preserve">3  </t>
    </r>
    <r>
      <rPr>
        <sz val="11"/>
        <rFont val="Arial"/>
        <family val="2"/>
      </rPr>
      <t xml:space="preserve">"Residual" covers all currency pairs except those involving the domestic currency, the USD, the EUR, and the JPY.   </t>
    </r>
    <r>
      <rPr>
        <vertAlign val="superscript"/>
        <sz val="11"/>
        <rFont val="Arial"/>
        <family val="2"/>
      </rPr>
      <t>4</t>
    </r>
    <r>
      <rPr>
        <sz val="11"/>
        <rFont val="Arial"/>
        <family val="2"/>
      </rPr>
      <t xml:space="preserve"> Covers the sum of the totals in tables A1, A2, A3 and the column "Residual".   </t>
    </r>
    <r>
      <rPr>
        <vertAlign val="superscript"/>
        <sz val="11"/>
        <rFont val="Arial"/>
        <family val="2"/>
      </rPr>
      <t xml:space="preserve">5 </t>
    </r>
    <r>
      <rPr>
        <sz val="11"/>
        <rFont val="Arial"/>
        <family val="2"/>
      </rPr>
      <t xml:space="preserve"> Excluding "tomorrow/next day" transactions.   </t>
    </r>
    <r>
      <rPr>
        <vertAlign val="superscript"/>
        <sz val="11"/>
        <rFont val="Arial"/>
        <family val="2"/>
      </rPr>
      <t>6</t>
    </r>
    <r>
      <rPr>
        <sz val="11"/>
        <rFont val="Arial"/>
        <family val="2"/>
      </rPr>
      <t xml:space="preserve"> Including non-deliverable forwards and other contracts-for-differences.   </t>
    </r>
    <r>
      <rPr>
        <vertAlign val="superscript"/>
        <sz val="11"/>
        <rFont val="Arial"/>
        <family val="2"/>
      </rPr>
      <t>7</t>
    </r>
    <r>
      <rPr>
        <sz val="11"/>
        <rFont val="Arial"/>
        <family val="2"/>
      </rPr>
      <t xml:space="preserve"> Data should only be provided for the "total" columns.   </t>
    </r>
    <r>
      <rPr>
        <vertAlign val="superscript"/>
        <sz val="11"/>
        <rFont val="Arial"/>
        <family val="2"/>
      </rPr>
      <t>8</t>
    </r>
    <r>
      <rPr>
        <sz val="11"/>
        <rFont val="Arial"/>
        <family val="2"/>
      </rPr>
      <t xml:space="preserve"> A swap is considered to be a single transaction in that the two legs are not counted separately. Includes "tomorrow/next day" transactions.   </t>
    </r>
    <r>
      <rPr>
        <vertAlign val="superscript"/>
        <sz val="11"/>
        <rFont val="Arial"/>
        <family val="2"/>
      </rPr>
      <t>9</t>
    </r>
    <r>
      <rPr>
        <sz val="11"/>
        <rFont val="Arial"/>
        <family val="2"/>
      </rPr>
      <t xml:space="preserve"> A swap is considered to be a single transaction in that the two legs are not counted  separately.   </t>
    </r>
    <r>
      <rPr>
        <vertAlign val="superscript"/>
        <sz val="11"/>
        <rFont val="Arial"/>
        <family val="2"/>
      </rPr>
      <t>10</t>
    </r>
    <r>
      <rPr>
        <sz val="11"/>
        <rFont val="Arial"/>
        <family val="2"/>
      </rPr>
      <t xml:space="preserve"> Including</t>
    </r>
  </si>
  <si>
    <r>
      <t xml:space="preserve">OUTRIGHT FORWARDS </t>
    </r>
    <r>
      <rPr>
        <b/>
        <vertAlign val="superscript"/>
        <sz val="11"/>
        <rFont val="Arial"/>
        <family val="2"/>
      </rPr>
      <t>6</t>
    </r>
  </si>
  <si>
    <r>
      <t xml:space="preserve">o/w non-deliverable forwards </t>
    </r>
    <r>
      <rPr>
        <i/>
        <vertAlign val="superscript"/>
        <sz val="11"/>
        <rFont val="Arial"/>
        <family val="2"/>
      </rPr>
      <t>7</t>
    </r>
  </si>
  <si>
    <r>
      <t xml:space="preserve">o/w non-deliverable forwards </t>
    </r>
    <r>
      <rPr>
        <i/>
        <vertAlign val="superscript"/>
        <sz val="11"/>
        <rFont val="Arial"/>
        <family val="2"/>
      </rPr>
      <t>5</t>
    </r>
  </si>
  <si>
    <t xml:space="preserve">         undistributed</t>
  </si>
  <si>
    <r>
      <t xml:space="preserve">OUTRIGHT FORWARDS </t>
    </r>
    <r>
      <rPr>
        <b/>
        <vertAlign val="superscript"/>
        <sz val="11"/>
        <rFont val="Arial"/>
        <family val="2"/>
      </rPr>
      <t>4</t>
    </r>
  </si>
  <si>
    <t>Prime brokered</t>
  </si>
  <si>
    <t>Retail-driven</t>
  </si>
  <si>
    <t>&lt;--     Negative values and non-numeric entries are not allowed</t>
  </si>
  <si>
    <t>&lt;--     Value(s) out of range. Please enter 1, 2 or 3.</t>
  </si>
  <si>
    <t>&lt;--     Value(s) out of range. Please enter values from 0 to 100.</t>
  </si>
  <si>
    <t>Direct</t>
  </si>
  <si>
    <t>SPOT</t>
  </si>
  <si>
    <t>OUTRIGHT FORWARDS</t>
  </si>
  <si>
    <t>FOREIGN EXCHANGE SWAPS</t>
  </si>
  <si>
    <t>CURRENCY SWAPS</t>
  </si>
  <si>
    <t>o/w prime brokered</t>
  </si>
  <si>
    <t>o/w retail-driven</t>
  </si>
  <si>
    <t>c)    The number of institutions accounting for 75 percent of the reported totals.</t>
  </si>
  <si>
    <t>Turnover of forward contracts where only the difference between the contracted forward outright rate and the prevailing spot rate is settled at maturity.</t>
  </si>
  <si>
    <t>In Africa &amp; Middle East</t>
  </si>
  <si>
    <t>In Asia &amp; Pacific</t>
  </si>
  <si>
    <t>In Europe</t>
  </si>
  <si>
    <t>In Latin America &amp; Caribbean</t>
  </si>
  <si>
    <t>Turnover of forward contracts for differences (in millions of US dollar)</t>
  </si>
  <si>
    <t>In case of transactions involving non-G10 currencies from different regional areas, please split the notional amount evenly between the two relevant columns in the form.</t>
  </si>
  <si>
    <t>BGN</t>
  </si>
  <si>
    <t>RON</t>
  </si>
  <si>
    <t>Other</t>
  </si>
  <si>
    <t>EXECUTION METHOD FOR FOREIGN EXCHANGE CONTRACTS</t>
  </si>
  <si>
    <t>Voice</t>
  </si>
  <si>
    <t>Electronic</t>
  </si>
  <si>
    <t>TRY</t>
  </si>
  <si>
    <t xml:space="preserve">         hedge funds and proprietary trading firms</t>
  </si>
  <si>
    <t>Table A1</t>
  </si>
  <si>
    <t>(in millions of USD)</t>
  </si>
  <si>
    <t>EUR/USD</t>
  </si>
  <si>
    <t>USD/RUB</t>
  </si>
  <si>
    <t>GBP/USD</t>
  </si>
  <si>
    <t>EUR/RUB</t>
  </si>
  <si>
    <t>USD/CHF</t>
  </si>
  <si>
    <t>GBP/RUB</t>
  </si>
  <si>
    <t>USD/CAD</t>
  </si>
  <si>
    <t>CHF/RUB</t>
  </si>
  <si>
    <t>USD/JPY</t>
  </si>
  <si>
    <t>SEK/RUB</t>
  </si>
  <si>
    <t>o/w related party trades</t>
  </si>
  <si>
    <t>RUSSIA</t>
  </si>
  <si>
    <t>1.       Число рабочих дней отчетного периода (апрель 2013)</t>
  </si>
  <si>
    <t>Количество дней</t>
  </si>
  <si>
    <t>Обзор внутреннего валютного рынка и рынков производных инструментов Российской Федерации</t>
  </si>
  <si>
    <t>Дополнительные сведения к представленному обзору</t>
  </si>
  <si>
    <t>Оборот в номинальном выражении за апрель 2013</t>
  </si>
  <si>
    <t>2.       Сведения о репрезентативности информации и концентрации</t>
  </si>
  <si>
    <t>a)    Число респондентов</t>
  </si>
  <si>
    <t>Оборот валютного рынка</t>
  </si>
  <si>
    <t>c)    Число респондентов, на долю которых приходится  75% совокупного оборота</t>
  </si>
  <si>
    <t>Российская Федерация</t>
  </si>
  <si>
    <t>3.       Динамика торговой активности</t>
  </si>
  <si>
    <r>
      <t>a)    Уровень оборота: ниже нормы, норма, выше нормы.</t>
    </r>
    <r>
      <rPr>
        <vertAlign val="superscript"/>
        <sz val="11"/>
        <rFont val="Arial"/>
        <family val="2"/>
      </rPr>
      <t>1</t>
    </r>
  </si>
  <si>
    <r>
      <t xml:space="preserve">       1</t>
    </r>
    <r>
      <rPr>
        <sz val="11"/>
        <rFont val="Arial"/>
        <family val="2"/>
      </rPr>
      <t xml:space="preserve"> Ниже нормы = 1, норма = 2, выше нормы = 3</t>
    </r>
  </si>
  <si>
    <r>
      <t>b)    В сравнении с предыдущими 6 месяцами: снижающаяся, стабильная, растущая</t>
    </r>
    <r>
      <rPr>
        <vertAlign val="superscript"/>
        <sz val="11"/>
        <rFont val="Arial"/>
        <family val="2"/>
      </rPr>
      <t>2</t>
    </r>
  </si>
  <si>
    <r>
      <t xml:space="preserve">       2</t>
    </r>
    <r>
      <rPr>
        <sz val="11"/>
        <rFont val="Arial"/>
        <family val="2"/>
      </rPr>
      <t xml:space="preserve"> Снижающаяся = 1, стабильная = 2, растущая = 3</t>
    </r>
  </si>
  <si>
    <t>4.       Оборот по расчетным форвардным контрактам (без поставки базового актива)</t>
  </si>
  <si>
    <t>(в миллионах долларов США)</t>
  </si>
  <si>
    <r>
      <t xml:space="preserve">Валюты стран G10 </t>
    </r>
    <r>
      <rPr>
        <vertAlign val="superscript"/>
        <sz val="11"/>
        <rFont val="Arial"/>
        <family val="2"/>
      </rPr>
      <t>1</t>
    </r>
  </si>
  <si>
    <r>
      <t xml:space="preserve">Прочие валюты </t>
    </r>
    <r>
      <rPr>
        <vertAlign val="superscript"/>
        <sz val="11"/>
        <rFont val="Arial"/>
        <family val="2"/>
      </rPr>
      <t>2</t>
    </r>
  </si>
  <si>
    <t>Африка и Ближний восток</t>
  </si>
  <si>
    <t>Азиатско-тихоокеанский регион</t>
  </si>
  <si>
    <t>Европа</t>
  </si>
  <si>
    <t>Латиноамериканский и карибский регион</t>
  </si>
  <si>
    <r>
      <t>2</t>
    </r>
    <r>
      <rPr>
        <sz val="11"/>
        <rFont val="Arial"/>
        <family val="2"/>
      </rPr>
      <t xml:space="preserve"> Сделки с прочими валютами или сделки, в которых производится покупка или продажа валюты стран G10 за прочие валюты.</t>
    </r>
  </si>
  <si>
    <t>5.     Оценка репрезентативности показателей</t>
  </si>
  <si>
    <t>a)    Число ответивших респондентов</t>
  </si>
  <si>
    <t>b)    Число респондентов, не ответивших из-за технических сложностей</t>
  </si>
  <si>
    <t>c)    Число респондентов, не ответивших из-за отсутствия операций</t>
  </si>
  <si>
    <t>Прайм-брокерские операции</t>
  </si>
  <si>
    <t>Розничные операции</t>
  </si>
  <si>
    <t>Способы заключения сделок</t>
  </si>
  <si>
    <t>6.       Информация о розничных операциях</t>
  </si>
  <si>
    <t>Виды операций</t>
  </si>
  <si>
    <t>Таблица А1</t>
  </si>
  <si>
    <t>Российский рубль против остальных валют</t>
  </si>
  <si>
    <t>Всего</t>
  </si>
  <si>
    <t>(в млн. долл. США)</t>
  </si>
  <si>
    <t>Основные показатели внутреннего валютного рынка и рынков производных инструментов Российской Федерации</t>
  </si>
  <si>
    <t>с респондентами</t>
  </si>
  <si>
    <t xml:space="preserve">         резидентами</t>
  </si>
  <si>
    <t>с прочими финансовыми организациями</t>
  </si>
  <si>
    <t xml:space="preserve">         нерезидентами</t>
  </si>
  <si>
    <t xml:space="preserve">         с банками-нереспондентами</t>
  </si>
  <si>
    <t xml:space="preserve">         с институциональными инвесторами</t>
  </si>
  <si>
    <t xml:space="preserve">         с прочими</t>
  </si>
  <si>
    <t xml:space="preserve">         нераспределенные</t>
  </si>
  <si>
    <t>с нефинансовыми организациями (клиентские)</t>
  </si>
  <si>
    <t xml:space="preserve">         с хедж-фондами и управляющими компаниями</t>
  </si>
  <si>
    <t xml:space="preserve">         с государственными финансовыми учреждениями</t>
  </si>
  <si>
    <t>Голосовые</t>
  </si>
  <si>
    <t>Электронные</t>
  </si>
  <si>
    <t>Нераспределенные</t>
  </si>
  <si>
    <t>Через посредника</t>
  </si>
  <si>
    <t>Прочие</t>
  </si>
  <si>
    <t>Доллар США против остальных валют</t>
  </si>
  <si>
    <t>Таблица С</t>
  </si>
  <si>
    <t>Таблица B</t>
  </si>
  <si>
    <t>Евро против остальных валют</t>
  </si>
  <si>
    <t>Йена против остальных валют</t>
  </si>
  <si>
    <t>Таблица A3</t>
  </si>
  <si>
    <t>Кассовые сделки (TOD,TOM и SPOT)</t>
  </si>
  <si>
    <t>Опционы</t>
  </si>
  <si>
    <t>Валютно-процентные свопы</t>
  </si>
  <si>
    <t>Валютные свопы</t>
  </si>
  <si>
    <t>Форвардные контракты</t>
  </si>
  <si>
    <r>
      <t xml:space="preserve">Основные валютные пары </t>
    </r>
    <r>
      <rPr>
        <vertAlign val="superscript"/>
        <sz val="11"/>
        <rFont val="Arial"/>
        <family val="2"/>
      </rPr>
      <t>1</t>
    </r>
  </si>
  <si>
    <t>Кассовые сделки</t>
  </si>
  <si>
    <t>Общая сумма контрактов</t>
  </si>
  <si>
    <t>Продано</t>
  </si>
  <si>
    <t>Куплено</t>
  </si>
  <si>
    <t>Оборот в номинальном выражении за апрель 2013 года</t>
  </si>
  <si>
    <t>Таблица A4</t>
  </si>
  <si>
    <t>Таблица A2</t>
  </si>
  <si>
    <t>в том числе прайм-брокерские сделки</t>
  </si>
  <si>
    <t>в том числе розничные сделки</t>
  </si>
  <si>
    <t xml:space="preserve">в том числе (по расчетным периодам): </t>
  </si>
  <si>
    <t xml:space="preserve">     до 7 дней</t>
  </si>
  <si>
    <t xml:space="preserve">     свыше 7 дней и до 1 года</t>
  </si>
  <si>
    <t xml:space="preserve">     свыше одного года</t>
  </si>
  <si>
    <t>Собственные торговые системы банков</t>
  </si>
  <si>
    <t>Прочие электронные торговые системы</t>
  </si>
  <si>
    <t>Структура по методу заключения сделок</t>
  </si>
  <si>
    <t>Прочие валюты</t>
  </si>
  <si>
    <t xml:space="preserve">Валютно-процентные свопы </t>
  </si>
  <si>
    <r>
      <t xml:space="preserve">Кассовые сделки (TOD,TOM и SPOT) </t>
    </r>
    <r>
      <rPr>
        <b/>
        <vertAlign val="superscript"/>
        <sz val="11"/>
        <rFont val="Arial"/>
        <family val="2"/>
        <charset val="204"/>
      </rPr>
      <t>1</t>
    </r>
  </si>
  <si>
    <r>
      <t xml:space="preserve">с респондентами </t>
    </r>
    <r>
      <rPr>
        <vertAlign val="superscript"/>
        <sz val="11"/>
        <rFont val="Arial"/>
        <family val="2"/>
        <charset val="204"/>
      </rPr>
      <t>2</t>
    </r>
  </si>
  <si>
    <r>
      <t xml:space="preserve">Форвардные контракты </t>
    </r>
    <r>
      <rPr>
        <b/>
        <vertAlign val="superscript"/>
        <sz val="11"/>
        <rFont val="Arial"/>
        <family val="2"/>
        <charset val="204"/>
      </rPr>
      <t>3</t>
    </r>
  </si>
  <si>
    <t xml:space="preserve">1 Исключая кассовые сделки в составе операций валютный своп. 
2 Отобранными Банком России и Банком международных расчетов для формирования обзора.
3 Включая расчетные (без поставки базового актива) форвардные контракты и сделки (NDF).
4 Включая сделки валютный своп "overnight" и "tomorrow/next day". </t>
  </si>
  <si>
    <r>
      <t xml:space="preserve">     до 7 дней </t>
    </r>
    <r>
      <rPr>
        <vertAlign val="superscript"/>
        <sz val="11"/>
        <rFont val="Arial"/>
        <family val="2"/>
        <charset val="204"/>
      </rPr>
      <t>4</t>
    </r>
  </si>
  <si>
    <t>в том числе с аффилированными контрагентами</t>
  </si>
  <si>
    <t xml:space="preserve"> в том числе беспоставочные сделки</t>
  </si>
  <si>
    <t>Прямые междилерские сделки</t>
  </si>
  <si>
    <t>Всего опционов</t>
  </si>
  <si>
    <r>
      <t xml:space="preserve">Кассовые сделки (TOD,TOM и SPOT) </t>
    </r>
    <r>
      <rPr>
        <b/>
        <vertAlign val="superscript"/>
        <sz val="11"/>
        <rFont val="Arial"/>
        <family val="2"/>
      </rPr>
      <t>1</t>
    </r>
  </si>
  <si>
    <r>
      <t xml:space="preserve">Форвардные контракты </t>
    </r>
    <r>
      <rPr>
        <b/>
        <vertAlign val="superscript"/>
        <sz val="11"/>
        <rFont val="Arial"/>
        <family val="2"/>
      </rPr>
      <t>3</t>
    </r>
  </si>
  <si>
    <t>Соглашения о будущей процентной ставке</t>
  </si>
  <si>
    <t>Процентные деривативы в одной валюте</t>
  </si>
  <si>
    <t>Процентные свопы</t>
  </si>
  <si>
    <t>Прочие операции</t>
  </si>
  <si>
    <t>Общая сумма процентных контрактов</t>
  </si>
  <si>
    <t>Процентные опционы</t>
  </si>
  <si>
    <r>
      <t xml:space="preserve">Остаток </t>
    </r>
    <r>
      <rPr>
        <b/>
        <vertAlign val="superscript"/>
        <sz val="11"/>
        <rFont val="Arial"/>
        <family val="2"/>
        <charset val="204"/>
      </rPr>
      <t>5</t>
    </r>
  </si>
  <si>
    <r>
      <t xml:space="preserve">Общий </t>
    </r>
    <r>
      <rPr>
        <b/>
        <vertAlign val="superscript"/>
        <sz val="11"/>
        <rFont val="Arial"/>
        <family val="2"/>
        <charset val="204"/>
      </rPr>
      <t>6</t>
    </r>
  </si>
  <si>
    <r>
      <t xml:space="preserve">По каждой из валют, против всех валют </t>
    </r>
    <r>
      <rPr>
        <b/>
        <vertAlign val="superscript"/>
        <sz val="11"/>
        <rFont val="Arial"/>
        <family val="2"/>
        <charset val="204"/>
      </rPr>
      <t>5</t>
    </r>
  </si>
  <si>
    <t xml:space="preserve">1 Исключая кассовые сделки в составе операций валютный своп. 
2 Отобранными Банком России и Банком международных расчетов для формирования обзора.
3 Включая расчетные (без поставки базового актива) форвардные контракты и сделки (NDF).
4 Включая сделки валютный своп "overnight" и "tomorrow/next day". 
5 Только операции, включенные в колонку "прочие валюты" таблиц А1,А2,А3 и колонку "остаток" таблицы А3. </t>
  </si>
  <si>
    <t>1 Исключая кассовые сделки в составе операций валютный своп. 
2 Отобранными Банком России и Банком международных расчетов для формирования обзора.
3 Включая расчетные (без поставки базового актива) форвардные контракты и сделки (NDF).
4 Включая сделки валютный своп "overnight" и "tomorrow/next day". 
5 Величина оборота по остальным парам валют, не включающих в себя российский рубль, доллар США, евро и йену.
6 Сумма значений оборота по колонкам "всего" таблиц А1, А2, А3 и колонке "остаток"</t>
  </si>
  <si>
    <t>Детальная структура контрагентов</t>
  </si>
  <si>
    <t>a)    Оценка доли сделок с нерозничными контрагентами (%)</t>
  </si>
  <si>
    <t>b)    Оценка доли сделок частных инвесторов, заключенных  онлайн  (%)</t>
  </si>
  <si>
    <t>c)    Оценка доли голосовых сделок частных инвесторов (%)</t>
  </si>
  <si>
    <t>d)    Оценка репрезентативности (%)</t>
  </si>
  <si>
    <t>b)    Оценка доли оборота респондентов в совокупном обороте. (%)</t>
  </si>
  <si>
    <t>7.       Алгоритмическая и высоко-частотная торговля</t>
  </si>
  <si>
    <t>a)    Доля оборота кассовых операций с контрагентами, относящимися к группе "прочие финансовые организации - хедж-фонды и управляющие компании", которые специализируются на алгоритмическом или высоко-частотном трейдинге?</t>
  </si>
  <si>
    <t xml:space="preserve">     - Все валютные пары</t>
  </si>
  <si>
    <t xml:space="preserve">     - Основные валютные пары</t>
  </si>
  <si>
    <t xml:space="preserve">     - Прочие валютные пары</t>
  </si>
  <si>
    <t>b)    5 валютных пар наиболее часто используемых в алгоритмическом или высоко-частотном трейдинге (Список валютных пар в порядке убывания)</t>
  </si>
  <si>
    <t>Прочие валютные пары</t>
  </si>
  <si>
    <r>
      <t xml:space="preserve">       </t>
    </r>
    <r>
      <rPr>
        <vertAlign val="superscript"/>
        <sz val="11"/>
        <rFont val="Arial"/>
        <family val="2"/>
      </rPr>
      <t>1</t>
    </r>
    <r>
      <rPr>
        <sz val="11"/>
        <rFont val="Arial"/>
        <family val="2"/>
      </rPr>
      <t xml:space="preserve"> EUR/USD, USD/JPY, 
         GBP/USD, AUD/USD, 
         USD/CHF и 
         USD/CAD</t>
    </r>
  </si>
  <si>
    <r>
      <t>1</t>
    </r>
    <r>
      <rPr>
        <sz val="11"/>
        <rFont val="Arial"/>
        <family val="2"/>
      </rPr>
      <t xml:space="preserve"> Сделки, в которых производится покупка или продажа валюты стран G10 за валюту стран G10 (валюты G10: CAD, CHF, EUR, GBP, JPY, SEK, USD)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</si>
</sst>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5" formatCode="_(* #,##0.00_);_(* \(#,##0.00\);_(* &quot;-&quot;??_);_(@_)"/>
    <numFmt numFmtId="214" formatCode="#,##0.0\ ;\–#,##0.0\ ;\–\ "/>
    <numFmt numFmtId="216" formatCode="#,##0;\–#,##0;\–\ "/>
    <numFmt numFmtId="219" formatCode="0.000"/>
  </numFmts>
  <fonts count="62">
    <font>
      <sz val="9"/>
      <name val="Helvetica 65"/>
    </font>
    <font>
      <sz val="9"/>
      <name val="Helvetica 65"/>
    </font>
    <font>
      <sz val="14"/>
      <name val="TimesNewRomanPS"/>
    </font>
    <font>
      <sz val="14"/>
      <name val="Helvetica 65"/>
    </font>
    <font>
      <sz val="11"/>
      <name val="Helvetica 65"/>
    </font>
    <font>
      <vertAlign val="superscript"/>
      <sz val="11"/>
      <name val="TimesNewRomanPS"/>
    </font>
    <font>
      <sz val="10"/>
      <name val="Arial"/>
      <family val="2"/>
      <charset val="204"/>
    </font>
    <font>
      <sz val="8"/>
      <name val="Arial"/>
      <family val="2"/>
      <charset val="204"/>
    </font>
    <font>
      <b/>
      <sz val="14"/>
      <name val="Arial"/>
      <family val="2"/>
    </font>
    <font>
      <b/>
      <sz val="12"/>
      <name val="Arial"/>
      <family val="2"/>
    </font>
    <font>
      <sz val="10"/>
      <name val="Arial"/>
      <family val="2"/>
    </font>
    <font>
      <b/>
      <sz val="10"/>
      <name val="Arial"/>
      <family val="2"/>
    </font>
    <font>
      <sz val="12"/>
      <color indexed="9"/>
      <name val="Arial"/>
      <family val="2"/>
    </font>
    <font>
      <sz val="12"/>
      <name val="Arial"/>
      <family val="2"/>
    </font>
    <font>
      <sz val="8"/>
      <name val="Helvetica 65"/>
    </font>
    <font>
      <b/>
      <sz val="14"/>
      <color indexed="9"/>
      <name val="TimesNewRomanPS"/>
    </font>
    <font>
      <b/>
      <sz val="14"/>
      <color indexed="9"/>
      <name val="Arial"/>
      <family val="2"/>
    </font>
    <font>
      <sz val="10"/>
      <color indexed="9"/>
      <name val="Arial"/>
      <family val="2"/>
    </font>
    <font>
      <b/>
      <sz val="16"/>
      <name val="TimesNewRomanPS"/>
    </font>
    <font>
      <sz val="14"/>
      <name val="Arial"/>
      <family val="2"/>
    </font>
    <font>
      <sz val="11"/>
      <name val="Arial"/>
      <family val="2"/>
    </font>
    <font>
      <vertAlign val="superscript"/>
      <sz val="11"/>
      <name val="Arial"/>
      <family val="2"/>
    </font>
    <font>
      <b/>
      <sz val="11"/>
      <name val="Arial"/>
      <family val="2"/>
    </font>
    <font>
      <b/>
      <sz val="10"/>
      <color indexed="9"/>
      <name val="Arial"/>
      <family val="2"/>
    </font>
    <font>
      <b/>
      <vertAlign val="superscript"/>
      <sz val="11"/>
      <name val="Arial"/>
      <family val="2"/>
    </font>
    <font>
      <b/>
      <vertAlign val="superscript"/>
      <sz val="14"/>
      <name val="Arial"/>
      <family val="2"/>
    </font>
    <font>
      <b/>
      <u/>
      <sz val="11"/>
      <name val="Arial"/>
      <family val="2"/>
    </font>
    <font>
      <b/>
      <i/>
      <sz val="11"/>
      <name val="Arial"/>
      <family val="2"/>
    </font>
    <font>
      <sz val="9"/>
      <name val="Arial"/>
      <family val="2"/>
    </font>
    <font>
      <sz val="12"/>
      <color indexed="21"/>
      <name val="Arial"/>
      <family val="2"/>
    </font>
    <font>
      <sz val="9"/>
      <color indexed="21"/>
      <name val="Arial"/>
      <family val="2"/>
    </font>
    <font>
      <sz val="10"/>
      <color indexed="21"/>
      <name val="Arial"/>
      <family val="2"/>
    </font>
    <font>
      <i/>
      <sz val="11"/>
      <name val="Arial"/>
      <family val="2"/>
    </font>
    <font>
      <i/>
      <sz val="9"/>
      <color indexed="21"/>
      <name val="Arial"/>
      <family val="2"/>
    </font>
    <font>
      <sz val="16"/>
      <name val="Arial"/>
      <family val="2"/>
    </font>
    <font>
      <sz val="8"/>
      <name val="Arial"/>
      <family val="2"/>
    </font>
    <font>
      <u/>
      <sz val="11"/>
      <name val="Arial"/>
      <family val="2"/>
    </font>
    <font>
      <sz val="11"/>
      <color indexed="21"/>
      <name val="Arial"/>
      <family val="2"/>
    </font>
    <font>
      <sz val="11"/>
      <name val="Arial"/>
      <family val="2"/>
      <charset val="204"/>
    </font>
    <font>
      <sz val="11"/>
      <color indexed="9"/>
      <name val="Arial"/>
      <family val="2"/>
      <charset val="204"/>
    </font>
    <font>
      <b/>
      <sz val="11"/>
      <name val="Arial"/>
      <family val="2"/>
      <charset val="204"/>
    </font>
    <font>
      <sz val="14"/>
      <name val="Arial"/>
      <family val="2"/>
      <charset val="204"/>
    </font>
    <font>
      <sz val="14"/>
      <color indexed="9"/>
      <name val="Arial"/>
      <family val="2"/>
      <charset val="204"/>
    </font>
    <font>
      <b/>
      <sz val="14"/>
      <name val="Arial"/>
      <family val="2"/>
      <charset val="204"/>
    </font>
    <font>
      <i/>
      <vertAlign val="superscript"/>
      <sz val="11"/>
      <name val="Arial"/>
      <family val="2"/>
    </font>
    <font>
      <b/>
      <sz val="16"/>
      <color indexed="10"/>
      <name val="Arial"/>
      <family val="2"/>
    </font>
    <font>
      <b/>
      <sz val="11"/>
      <color indexed="9"/>
      <name val="Arial"/>
      <family val="2"/>
    </font>
    <font>
      <sz val="10"/>
      <color indexed="21"/>
      <name val="Arial"/>
      <family val="2"/>
      <charset val="204"/>
    </font>
    <font>
      <sz val="9"/>
      <color indexed="21"/>
      <name val="Arial"/>
      <family val="2"/>
      <charset val="204"/>
    </font>
    <font>
      <i/>
      <sz val="8"/>
      <name val="Arial"/>
      <family val="2"/>
    </font>
    <font>
      <sz val="8"/>
      <color indexed="21"/>
      <name val="Arial"/>
      <family val="2"/>
    </font>
    <font>
      <i/>
      <sz val="8"/>
      <color indexed="21"/>
      <name val="Arial"/>
      <family val="2"/>
    </font>
    <font>
      <sz val="14"/>
      <color indexed="9"/>
      <name val="Arial"/>
      <family val="2"/>
    </font>
    <font>
      <sz val="9"/>
      <color indexed="9"/>
      <name val="Helvetica 65"/>
    </font>
    <font>
      <sz val="10"/>
      <color indexed="8"/>
      <name val="Arial"/>
      <family val="2"/>
    </font>
    <font>
      <b/>
      <sz val="14"/>
      <color indexed="8"/>
      <name val="Arial"/>
      <family val="2"/>
    </font>
    <font>
      <sz val="14"/>
      <color indexed="8"/>
      <name val="Arial"/>
      <family val="2"/>
    </font>
    <font>
      <b/>
      <sz val="10"/>
      <color indexed="8"/>
      <name val="Arial"/>
      <family val="2"/>
    </font>
    <font>
      <sz val="11"/>
      <color indexed="8"/>
      <name val="Arial"/>
      <family val="2"/>
    </font>
    <font>
      <b/>
      <vertAlign val="superscript"/>
      <sz val="11"/>
      <name val="Arial"/>
      <family val="2"/>
      <charset val="204"/>
    </font>
    <font>
      <vertAlign val="superscript"/>
      <sz val="11"/>
      <name val="Arial"/>
      <family val="2"/>
      <charset val="204"/>
    </font>
    <font>
      <i/>
      <sz val="8"/>
      <color rgb="FFFF0000"/>
      <name val="Arial"/>
      <family val="2"/>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gray125">
        <bgColor indexed="43"/>
      </patternFill>
    </fill>
    <fill>
      <patternFill patternType="solid">
        <fgColor indexed="52"/>
        <bgColor indexed="64"/>
      </patternFill>
    </fill>
    <fill>
      <patternFill patternType="gray125">
        <bgColor indexed="9"/>
      </patternFill>
    </fill>
    <fill>
      <patternFill patternType="lightGray">
        <bgColor indexed="9"/>
      </patternFill>
    </fill>
    <fill>
      <patternFill patternType="gray0625"/>
    </fill>
    <fill>
      <patternFill patternType="solid">
        <fgColor indexed="44"/>
        <bgColor indexed="64"/>
      </patternFill>
    </fill>
  </fills>
  <borders count="28">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185" fontId="6" fillId="0" borderId="0" applyFont="0" applyFill="0" applyBorder="0" applyAlignment="0" applyProtection="0"/>
    <xf numFmtId="0" fontId="6" fillId="0" borderId="0"/>
    <xf numFmtId="40" fontId="1" fillId="0" borderId="0" applyFont="0" applyFill="0" applyBorder="0" applyAlignment="0" applyProtection="0"/>
  </cellStyleXfs>
  <cellXfs count="479">
    <xf numFmtId="0" fontId="0" fillId="0" borderId="0" xfId="0"/>
    <xf numFmtId="0" fontId="3" fillId="2" borderId="0" xfId="0" applyFont="1" applyFill="1" applyAlignment="1">
      <alignment vertical="center"/>
    </xf>
    <xf numFmtId="0" fontId="6" fillId="2" borderId="0" xfId="2" applyFill="1" applyProtection="1">
      <protection locked="0"/>
    </xf>
    <xf numFmtId="0" fontId="6" fillId="2" borderId="0" xfId="2" applyFill="1" applyAlignment="1" applyProtection="1">
      <alignment horizontal="center"/>
      <protection locked="0"/>
    </xf>
    <xf numFmtId="0" fontId="4" fillId="2" borderId="0" xfId="0" applyFont="1" applyFill="1" applyAlignment="1" applyProtection="1">
      <alignment vertical="center"/>
      <protection locked="0"/>
    </xf>
    <xf numFmtId="0" fontId="4" fillId="2" borderId="0" xfId="0" applyFont="1" applyFill="1" applyBorder="1" applyAlignment="1" applyProtection="1">
      <alignment vertical="center"/>
      <protection locked="0"/>
    </xf>
    <xf numFmtId="0" fontId="2" fillId="2" borderId="0" xfId="0" applyFont="1" applyFill="1" applyBorder="1" applyAlignment="1" applyProtection="1">
      <alignment vertical="center"/>
    </xf>
    <xf numFmtId="0" fontId="4" fillId="2" borderId="0" xfId="0" applyFont="1" applyFill="1" applyAlignment="1" applyProtection="1">
      <alignment vertical="center"/>
    </xf>
    <xf numFmtId="0" fontId="15" fillId="2" borderId="0" xfId="0" applyFont="1" applyFill="1" applyBorder="1" applyAlignment="1" applyProtection="1">
      <alignment horizontal="centerContinuous" vertical="center"/>
    </xf>
    <xf numFmtId="0" fontId="2" fillId="2" borderId="1" xfId="0" applyFont="1" applyFill="1" applyBorder="1" applyAlignment="1" applyProtection="1">
      <alignment vertical="center"/>
    </xf>
    <xf numFmtId="0" fontId="18" fillId="2" borderId="0"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12" fillId="2" borderId="0" xfId="2" applyFont="1" applyFill="1" applyAlignment="1" applyProtection="1">
      <alignment vertical="center"/>
    </xf>
    <xf numFmtId="0" fontId="0" fillId="2" borderId="0" xfId="0" applyFill="1" applyProtection="1"/>
    <xf numFmtId="0" fontId="6" fillId="2" borderId="0" xfId="2" applyFill="1" applyAlignment="1" applyProtection="1">
      <alignment vertical="center" wrapText="1"/>
    </xf>
    <xf numFmtId="0" fontId="8" fillId="2" borderId="0" xfId="0" applyFont="1" applyFill="1" applyBorder="1" applyAlignment="1">
      <alignment horizontal="center" vertical="center"/>
    </xf>
    <xf numFmtId="0" fontId="5" fillId="2" borderId="0" xfId="2" quotePrefix="1" applyFont="1" applyFill="1" applyAlignment="1" applyProtection="1">
      <alignment horizontal="justify" vertical="center" wrapText="1"/>
    </xf>
    <xf numFmtId="0" fontId="6" fillId="2" borderId="0" xfId="2" applyFill="1" applyAlignment="1" applyProtection="1">
      <alignment vertical="center"/>
      <protection locked="0"/>
    </xf>
    <xf numFmtId="0" fontId="23" fillId="2" borderId="0" xfId="2" applyFont="1" applyFill="1" applyAlignment="1" applyProtection="1">
      <alignment vertical="center"/>
    </xf>
    <xf numFmtId="0" fontId="23" fillId="2" borderId="0" xfId="2" quotePrefix="1" applyFont="1" applyFill="1" applyAlignment="1" applyProtection="1">
      <alignment horizontal="left" vertical="center"/>
    </xf>
    <xf numFmtId="0" fontId="8" fillId="2" borderId="0" xfId="0" applyFont="1" applyFill="1" applyAlignment="1">
      <alignment horizontal="left" vertical="center"/>
    </xf>
    <xf numFmtId="0" fontId="19" fillId="2" borderId="0" xfId="0" applyFont="1" applyFill="1" applyBorder="1" applyAlignment="1">
      <alignment horizontal="left" vertical="center"/>
    </xf>
    <xf numFmtId="0" fontId="19" fillId="2" borderId="0" xfId="0" applyFont="1" applyFill="1" applyAlignment="1">
      <alignment horizontal="center" vertical="center"/>
    </xf>
    <xf numFmtId="0" fontId="19" fillId="2" borderId="0" xfId="0" applyFont="1" applyFill="1" applyAlignment="1" applyProtection="1">
      <alignment vertical="center"/>
      <protection locked="0"/>
    </xf>
    <xf numFmtId="0" fontId="19" fillId="2" borderId="0" xfId="0" applyFont="1" applyFill="1" applyAlignment="1">
      <alignment vertical="center"/>
    </xf>
    <xf numFmtId="0" fontId="19" fillId="2" borderId="0" xfId="0" applyFont="1" applyFill="1" applyBorder="1" applyAlignment="1">
      <alignment vertical="center"/>
    </xf>
    <xf numFmtId="0" fontId="16" fillId="2" borderId="0" xfId="0" quotePrefix="1" applyFont="1" applyFill="1" applyAlignment="1" applyProtection="1">
      <alignment vertical="center"/>
      <protection locked="0"/>
    </xf>
    <xf numFmtId="0" fontId="16" fillId="2" borderId="0" xfId="0" quotePrefix="1" applyFont="1" applyFill="1" applyAlignment="1">
      <alignment vertical="center"/>
    </xf>
    <xf numFmtId="0" fontId="19" fillId="2" borderId="0" xfId="0" applyFont="1" applyFill="1" applyBorder="1" applyAlignment="1">
      <alignment horizontal="center" vertical="center"/>
    </xf>
    <xf numFmtId="0" fontId="8" fillId="2" borderId="0" xfId="0" applyFont="1" applyFill="1" applyAlignment="1">
      <alignment horizontal="center" vertical="center"/>
    </xf>
    <xf numFmtId="0" fontId="20" fillId="2" borderId="2" xfId="0" applyFont="1" applyFill="1" applyBorder="1" applyAlignment="1">
      <alignment horizontal="centerContinuous" vertical="center" wrapText="1"/>
    </xf>
    <xf numFmtId="0" fontId="20" fillId="2" borderId="3" xfId="0" applyFont="1" applyFill="1" applyBorder="1" applyAlignment="1">
      <alignment horizontal="centerContinuous" wrapText="1"/>
    </xf>
    <xf numFmtId="0" fontId="20" fillId="2" borderId="0" xfId="0" applyFont="1" applyFill="1" applyBorder="1" applyAlignment="1">
      <alignment horizontal="centerContinuous" vertical="center"/>
    </xf>
    <xf numFmtId="0" fontId="20" fillId="2" borderId="0" xfId="0" applyFont="1" applyFill="1" applyAlignment="1" applyProtection="1">
      <alignment vertical="center"/>
      <protection locked="0"/>
    </xf>
    <xf numFmtId="0" fontId="20" fillId="2" borderId="0" xfId="0" applyFont="1" applyFill="1" applyAlignment="1">
      <alignment vertical="center"/>
    </xf>
    <xf numFmtId="0" fontId="22" fillId="2" borderId="0" xfId="0" applyFont="1" applyFill="1" applyBorder="1" applyAlignment="1">
      <alignment horizontal="center" vertical="center"/>
    </xf>
    <xf numFmtId="0" fontId="26" fillId="2" borderId="2" xfId="0" applyFont="1" applyFill="1" applyBorder="1" applyAlignment="1"/>
    <xf numFmtId="0" fontId="22" fillId="2" borderId="3" xfId="0" applyFont="1" applyFill="1" applyBorder="1" applyAlignment="1"/>
    <xf numFmtId="0" fontId="20" fillId="2" borderId="0" xfId="0" applyFont="1" applyFill="1" applyBorder="1" applyAlignment="1" applyProtection="1">
      <alignment horizontal="center"/>
    </xf>
    <xf numFmtId="0" fontId="20" fillId="2" borderId="0" xfId="0" applyFont="1" applyFill="1" applyAlignment="1" applyProtection="1">
      <protection locked="0"/>
    </xf>
    <xf numFmtId="0" fontId="20" fillId="2" borderId="0" xfId="0" applyFont="1" applyFill="1" applyAlignment="1"/>
    <xf numFmtId="0" fontId="20" fillId="2" borderId="1" xfId="0" applyFont="1" applyFill="1" applyBorder="1" applyAlignment="1">
      <alignment vertical="center"/>
    </xf>
    <xf numFmtId="0" fontId="20" fillId="2" borderId="0" xfId="0" applyFont="1" applyFill="1" applyBorder="1" applyAlignment="1">
      <alignment vertical="center"/>
    </xf>
    <xf numFmtId="216" fontId="20" fillId="2" borderId="0" xfId="0" applyNumberFormat="1" applyFont="1" applyFill="1" applyBorder="1" applyAlignment="1" applyProtection="1">
      <alignment horizontal="center" vertical="center"/>
      <protection locked="0"/>
    </xf>
    <xf numFmtId="0" fontId="20" fillId="2" borderId="1" xfId="0" quotePrefix="1" applyFont="1" applyFill="1" applyBorder="1" applyAlignment="1">
      <alignment vertical="center"/>
    </xf>
    <xf numFmtId="0" fontId="20" fillId="2" borderId="0" xfId="0" quotePrefix="1" applyFont="1" applyFill="1" applyBorder="1" applyAlignment="1">
      <alignment vertical="center"/>
    </xf>
    <xf numFmtId="0" fontId="26" fillId="2" borderId="1" xfId="0" applyFont="1" applyFill="1" applyBorder="1" applyAlignment="1"/>
    <xf numFmtId="0" fontId="22" fillId="2" borderId="0" xfId="0" applyFont="1" applyFill="1" applyBorder="1" applyAlignment="1"/>
    <xf numFmtId="3" fontId="20" fillId="2" borderId="0" xfId="0" applyNumberFormat="1" applyFont="1" applyFill="1" applyBorder="1" applyAlignment="1" applyProtection="1">
      <alignment horizontal="center"/>
      <protection locked="0"/>
    </xf>
    <xf numFmtId="0" fontId="27" fillId="2" borderId="0" xfId="0" applyFont="1" applyFill="1" applyBorder="1" applyAlignment="1">
      <alignment vertical="center"/>
    </xf>
    <xf numFmtId="3" fontId="20" fillId="2" borderId="0" xfId="0" applyNumberFormat="1" applyFont="1" applyFill="1" applyBorder="1" applyAlignment="1" applyProtection="1">
      <alignment horizontal="center"/>
    </xf>
    <xf numFmtId="0" fontId="28" fillId="2" borderId="0" xfId="0" applyFont="1" applyFill="1" applyAlignment="1" applyProtection="1">
      <alignment vertical="center"/>
      <protection locked="0"/>
    </xf>
    <xf numFmtId="0" fontId="28" fillId="2" borderId="0" xfId="0" applyFont="1" applyFill="1" applyProtection="1">
      <protection locked="0"/>
    </xf>
    <xf numFmtId="0" fontId="28" fillId="2" borderId="0" xfId="0" applyFont="1" applyFill="1" applyAlignment="1" applyProtection="1">
      <alignment vertical="top"/>
      <protection locked="0"/>
    </xf>
    <xf numFmtId="0" fontId="22" fillId="2" borderId="4" xfId="0" applyFont="1" applyFill="1" applyBorder="1" applyAlignment="1">
      <alignment vertical="center"/>
    </xf>
    <xf numFmtId="0" fontId="28" fillId="2" borderId="0" xfId="0" applyFont="1" applyFill="1" applyBorder="1" applyProtection="1">
      <protection locked="0"/>
    </xf>
    <xf numFmtId="0" fontId="28" fillId="2" borderId="5" xfId="0" applyFont="1" applyFill="1" applyBorder="1" applyAlignment="1" applyProtection="1">
      <alignment vertical="top"/>
      <protection locked="0"/>
    </xf>
    <xf numFmtId="0" fontId="28" fillId="2" borderId="4" xfId="0" applyFont="1" applyFill="1" applyBorder="1" applyAlignment="1" applyProtection="1">
      <alignment vertical="top"/>
      <protection locked="0"/>
    </xf>
    <xf numFmtId="0" fontId="30" fillId="2" borderId="0" xfId="0" applyFont="1" applyFill="1" applyProtection="1">
      <protection locked="0"/>
    </xf>
    <xf numFmtId="0" fontId="30" fillId="2" borderId="0" xfId="0" applyFont="1" applyFill="1" applyAlignment="1" applyProtection="1">
      <alignment vertical="top"/>
      <protection locked="0"/>
    </xf>
    <xf numFmtId="0" fontId="30" fillId="2" borderId="0" xfId="0" applyFont="1" applyFill="1" applyAlignment="1" applyProtection="1">
      <alignment horizontal="center" vertical="center"/>
      <protection locked="0"/>
    </xf>
    <xf numFmtId="0" fontId="30" fillId="2" borderId="0" xfId="0" applyFont="1" applyFill="1" applyAlignment="1" applyProtection="1">
      <alignment vertical="center"/>
      <protection locked="0"/>
    </xf>
    <xf numFmtId="0" fontId="30" fillId="2" borderId="0" xfId="0" applyFont="1" applyFill="1" applyBorder="1" applyAlignment="1" applyProtection="1">
      <alignment horizontal="center" vertical="center"/>
      <protection locked="0"/>
    </xf>
    <xf numFmtId="0" fontId="30" fillId="2" borderId="0" xfId="0" quotePrefix="1" applyFont="1" applyFill="1" applyAlignment="1" applyProtection="1">
      <alignment vertical="center"/>
      <protection locked="0"/>
    </xf>
    <xf numFmtId="0" fontId="30" fillId="2" borderId="0" xfId="0" applyFont="1" applyFill="1" applyAlignment="1" applyProtection="1">
      <alignment horizontal="left" vertical="center"/>
      <protection locked="0"/>
    </xf>
    <xf numFmtId="0" fontId="30" fillId="3" borderId="6" xfId="0" applyFont="1" applyFill="1" applyBorder="1" applyAlignment="1" applyProtection="1">
      <alignment horizontal="center"/>
      <protection locked="0"/>
    </xf>
    <xf numFmtId="0" fontId="31" fillId="3" borderId="7" xfId="0" applyFont="1" applyFill="1" applyBorder="1" applyAlignment="1" applyProtection="1">
      <alignment vertical="center"/>
      <protection locked="0"/>
    </xf>
    <xf numFmtId="0" fontId="31" fillId="3" borderId="7" xfId="0" applyFont="1" applyFill="1" applyBorder="1" applyAlignment="1">
      <alignment vertical="center"/>
    </xf>
    <xf numFmtId="0" fontId="31" fillId="3" borderId="4" xfId="0" applyFont="1" applyFill="1" applyBorder="1" applyAlignment="1">
      <alignment vertical="center"/>
    </xf>
    <xf numFmtId="0" fontId="29" fillId="3" borderId="5" xfId="0" applyFont="1" applyFill="1" applyBorder="1" applyAlignment="1" applyProtection="1">
      <alignment vertical="center"/>
      <protection locked="0"/>
    </xf>
    <xf numFmtId="1" fontId="30" fillId="3" borderId="6" xfId="0" applyNumberFormat="1" applyFont="1" applyFill="1" applyBorder="1" applyAlignment="1" applyProtection="1">
      <alignment horizontal="center"/>
      <protection locked="0"/>
    </xf>
    <xf numFmtId="1" fontId="30" fillId="3" borderId="8" xfId="0" applyNumberFormat="1" applyFont="1" applyFill="1" applyBorder="1" applyAlignment="1" applyProtection="1">
      <alignment horizontal="center" vertical="center"/>
      <protection locked="0"/>
    </xf>
    <xf numFmtId="1" fontId="30" fillId="3" borderId="8" xfId="0" applyNumberFormat="1" applyFont="1" applyFill="1" applyBorder="1" applyAlignment="1" applyProtection="1">
      <alignment horizontal="center"/>
      <protection locked="0"/>
    </xf>
    <xf numFmtId="1" fontId="30" fillId="3" borderId="9" xfId="0" applyNumberFormat="1" applyFont="1" applyFill="1" applyBorder="1" applyAlignment="1" applyProtection="1">
      <alignment horizontal="center" vertical="center"/>
      <protection locked="0"/>
    </xf>
    <xf numFmtId="1" fontId="30" fillId="3" borderId="10" xfId="0" applyNumberFormat="1" applyFont="1" applyFill="1" applyBorder="1" applyAlignment="1" applyProtection="1">
      <alignment horizontal="center" vertical="center"/>
      <protection locked="0"/>
    </xf>
    <xf numFmtId="1" fontId="30" fillId="3" borderId="11" xfId="0" applyNumberFormat="1" applyFont="1" applyFill="1" applyBorder="1" applyAlignment="1" applyProtection="1">
      <alignment horizontal="center" vertical="center"/>
      <protection locked="0"/>
    </xf>
    <xf numFmtId="1" fontId="30" fillId="3" borderId="10" xfId="0" applyNumberFormat="1" applyFont="1" applyFill="1" applyBorder="1" applyAlignment="1" applyProtection="1">
      <alignment horizontal="center"/>
      <protection locked="0"/>
    </xf>
    <xf numFmtId="1" fontId="30" fillId="3" borderId="11" xfId="0" applyNumberFormat="1" applyFont="1" applyFill="1" applyBorder="1" applyAlignment="1" applyProtection="1">
      <alignment horizontal="center"/>
      <protection locked="0"/>
    </xf>
    <xf numFmtId="3" fontId="30" fillId="3" borderId="9" xfId="0" applyNumberFormat="1" applyFont="1" applyFill="1" applyBorder="1" applyAlignment="1" applyProtection="1">
      <alignment horizontal="center"/>
      <protection locked="0"/>
    </xf>
    <xf numFmtId="3" fontId="30" fillId="3" borderId="9" xfId="0" applyNumberFormat="1" applyFont="1" applyFill="1" applyBorder="1" applyAlignment="1" applyProtection="1">
      <alignment horizontal="center" vertical="center"/>
      <protection locked="0"/>
    </xf>
    <xf numFmtId="216" fontId="30" fillId="3" borderId="9" xfId="0" applyNumberFormat="1" applyFont="1" applyFill="1" applyBorder="1" applyAlignment="1" applyProtection="1">
      <alignment horizontal="center"/>
      <protection locked="0"/>
    </xf>
    <xf numFmtId="0" fontId="20" fillId="2" borderId="12" xfId="0" applyFont="1" applyFill="1" applyBorder="1" applyAlignment="1">
      <alignment horizontal="centerContinuous" vertical="center" wrapText="1"/>
    </xf>
    <xf numFmtId="0" fontId="20" fillId="2" borderId="13" xfId="0" applyFont="1" applyFill="1" applyBorder="1" applyAlignment="1">
      <alignment horizontal="centerContinuous" wrapText="1"/>
    </xf>
    <xf numFmtId="0" fontId="32" fillId="2" borderId="1" xfId="0" applyFont="1" applyFill="1" applyBorder="1" applyAlignment="1">
      <alignment vertical="center"/>
    </xf>
    <xf numFmtId="216" fontId="32" fillId="2" borderId="0" xfId="0" applyNumberFormat="1" applyFont="1" applyFill="1" applyBorder="1" applyAlignment="1" applyProtection="1">
      <alignment horizontal="center" vertical="center"/>
      <protection locked="0"/>
    </xf>
    <xf numFmtId="1" fontId="33" fillId="3" borderId="10" xfId="0" applyNumberFormat="1" applyFont="1" applyFill="1" applyBorder="1" applyAlignment="1" applyProtection="1">
      <alignment horizontal="center" vertical="center"/>
      <protection locked="0"/>
    </xf>
    <xf numFmtId="1" fontId="33" fillId="3" borderId="8" xfId="0" applyNumberFormat="1" applyFont="1" applyFill="1" applyBorder="1" applyAlignment="1" applyProtection="1">
      <alignment horizontal="center" vertical="center"/>
      <protection locked="0"/>
    </xf>
    <xf numFmtId="1" fontId="33" fillId="3" borderId="11" xfId="0" applyNumberFormat="1" applyFont="1" applyFill="1" applyBorder="1" applyAlignment="1" applyProtection="1">
      <alignment horizontal="center" vertical="center"/>
      <protection locked="0"/>
    </xf>
    <xf numFmtId="0" fontId="32" fillId="2" borderId="0" xfId="0" applyFont="1" applyFill="1" applyAlignment="1" applyProtection="1">
      <alignment vertical="center"/>
      <protection locked="0"/>
    </xf>
    <xf numFmtId="0" fontId="32" fillId="2" borderId="0" xfId="0" applyFont="1" applyFill="1" applyAlignment="1">
      <alignment vertical="center"/>
    </xf>
    <xf numFmtId="216" fontId="13" fillId="2" borderId="0" xfId="2" applyNumberFormat="1" applyFont="1" applyFill="1" applyBorder="1" applyAlignment="1" applyProtection="1">
      <alignment horizontal="center" vertical="center"/>
      <protection locked="0"/>
    </xf>
    <xf numFmtId="0" fontId="8" fillId="2" borderId="0" xfId="0" applyFont="1" applyFill="1" applyBorder="1" applyAlignment="1">
      <alignment vertical="center"/>
    </xf>
    <xf numFmtId="0" fontId="17" fillId="2" borderId="0" xfId="0" quotePrefix="1" applyFont="1" applyFill="1" applyAlignment="1" applyProtection="1">
      <alignment vertical="center"/>
    </xf>
    <xf numFmtId="0" fontId="10" fillId="2" borderId="1" xfId="2" applyFont="1" applyFill="1" applyBorder="1" applyProtection="1">
      <protection locked="0"/>
    </xf>
    <xf numFmtId="0" fontId="10" fillId="2" borderId="1" xfId="2" applyFont="1" applyFill="1" applyBorder="1" applyAlignment="1" applyProtection="1">
      <alignment vertical="center"/>
      <protection locked="0"/>
    </xf>
    <xf numFmtId="0" fontId="10" fillId="2" borderId="5" xfId="2" applyFont="1" applyFill="1" applyBorder="1" applyAlignment="1" applyProtection="1">
      <alignment vertical="center" wrapText="1"/>
    </xf>
    <xf numFmtId="0" fontId="21" fillId="2" borderId="4" xfId="2" quotePrefix="1" applyFont="1" applyFill="1" applyBorder="1" applyAlignment="1" applyProtection="1">
      <alignment horizontal="justify" vertical="center" wrapText="1"/>
    </xf>
    <xf numFmtId="0" fontId="10" fillId="2" borderId="0" xfId="2" applyFont="1" applyFill="1" applyProtection="1">
      <protection locked="0"/>
    </xf>
    <xf numFmtId="0" fontId="10" fillId="2" borderId="0" xfId="2" applyFont="1" applyFill="1" applyAlignment="1" applyProtection="1">
      <alignment horizontal="center"/>
      <protection locked="0"/>
    </xf>
    <xf numFmtId="0" fontId="20" fillId="2" borderId="14" xfId="0" applyFont="1" applyFill="1" applyBorder="1" applyAlignment="1">
      <alignment vertical="center"/>
    </xf>
    <xf numFmtId="0" fontId="20" fillId="2" borderId="14" xfId="0" quotePrefix="1" applyFont="1" applyFill="1" applyBorder="1" applyAlignment="1">
      <alignment vertical="center"/>
    </xf>
    <xf numFmtId="0" fontId="20" fillId="2" borderId="1" xfId="0" quotePrefix="1" applyFont="1" applyFill="1" applyBorder="1" applyAlignment="1"/>
    <xf numFmtId="216" fontId="20" fillId="2" borderId="0" xfId="0" applyNumberFormat="1" applyFont="1" applyFill="1" applyBorder="1" applyAlignment="1" applyProtection="1">
      <alignment horizontal="center"/>
      <protection locked="0"/>
    </xf>
    <xf numFmtId="0" fontId="20" fillId="2" borderId="1" xfId="0" applyFont="1" applyFill="1" applyBorder="1" applyAlignment="1"/>
    <xf numFmtId="0" fontId="20" fillId="2" borderId="0" xfId="0" applyFont="1" applyFill="1" applyBorder="1" applyAlignment="1"/>
    <xf numFmtId="0" fontId="20" fillId="2" borderId="4" xfId="0" applyFont="1" applyFill="1" applyBorder="1" applyAlignment="1" applyProtection="1">
      <alignment vertical="center"/>
      <protection locked="0"/>
    </xf>
    <xf numFmtId="0" fontId="0" fillId="2" borderId="0" xfId="0" applyFill="1" applyBorder="1" applyProtection="1"/>
    <xf numFmtId="0" fontId="28" fillId="2" borderId="0" xfId="0" applyFont="1" applyFill="1" applyProtection="1"/>
    <xf numFmtId="0" fontId="20" fillId="2" borderId="0" xfId="0" applyFont="1" applyFill="1" applyBorder="1" applyAlignment="1" applyProtection="1">
      <alignment vertical="center"/>
    </xf>
    <xf numFmtId="0" fontId="20" fillId="2" borderId="4" xfId="0" applyFont="1" applyFill="1" applyBorder="1" applyAlignment="1">
      <alignment horizontal="centerContinuous" vertical="center" wrapText="1"/>
    </xf>
    <xf numFmtId="0" fontId="2" fillId="2" borderId="0" xfId="0" quotePrefix="1" applyFont="1" applyFill="1" applyBorder="1" applyAlignment="1" applyProtection="1">
      <alignment vertical="center" wrapText="1"/>
    </xf>
    <xf numFmtId="0" fontId="20" fillId="2" borderId="0" xfId="0" quotePrefix="1" applyFont="1" applyFill="1" applyBorder="1" applyAlignment="1" applyProtection="1">
      <alignment horizontal="left" vertical="center" wrapText="1"/>
    </xf>
    <xf numFmtId="0" fontId="2" fillId="2" borderId="5" xfId="0" quotePrefix="1" applyFont="1" applyFill="1" applyBorder="1" applyAlignment="1" applyProtection="1">
      <alignment vertical="center" wrapText="1"/>
    </xf>
    <xf numFmtId="0" fontId="2" fillId="2" borderId="4" xfId="0" quotePrefix="1" applyFont="1" applyFill="1" applyBorder="1" applyAlignment="1" applyProtection="1">
      <alignment horizontal="justify" vertical="center" wrapText="1"/>
    </xf>
    <xf numFmtId="0" fontId="13" fillId="2" borderId="0" xfId="2" applyFont="1" applyFill="1" applyProtection="1">
      <protection locked="0"/>
    </xf>
    <xf numFmtId="0" fontId="20" fillId="2" borderId="0" xfId="2" applyFont="1" applyFill="1" applyBorder="1" applyProtection="1">
      <protection locked="0"/>
    </xf>
    <xf numFmtId="0" fontId="10" fillId="2" borderId="0" xfId="2" applyFont="1" applyFill="1" applyBorder="1" applyProtection="1">
      <protection locked="0"/>
    </xf>
    <xf numFmtId="0" fontId="8" fillId="2" borderId="0" xfId="2" applyFont="1" applyFill="1" applyBorder="1" applyAlignment="1" applyProtection="1">
      <alignment horizontal="left"/>
      <protection locked="0"/>
    </xf>
    <xf numFmtId="0" fontId="9" fillId="2" borderId="0" xfId="2" applyFont="1" applyFill="1" applyBorder="1" applyAlignment="1" applyProtection="1">
      <alignment horizontal="center" vertical="center" wrapText="1"/>
      <protection locked="0"/>
    </xf>
    <xf numFmtId="0" fontId="10" fillId="2" borderId="0" xfId="2" applyFont="1" applyFill="1" applyBorder="1" applyAlignment="1" applyProtection="1">
      <protection locked="0"/>
    </xf>
    <xf numFmtId="0" fontId="22" fillId="2" borderId="0" xfId="2" applyFont="1" applyFill="1" applyBorder="1" applyAlignment="1" applyProtection="1">
      <alignment horizontal="justify" vertical="center"/>
      <protection locked="0"/>
    </xf>
    <xf numFmtId="214" fontId="22" fillId="2" borderId="0" xfId="2" applyNumberFormat="1" applyFont="1" applyFill="1" applyBorder="1" applyAlignment="1" applyProtection="1">
      <alignment horizontal="right"/>
      <protection locked="0"/>
    </xf>
    <xf numFmtId="214" fontId="11" fillId="2" borderId="0" xfId="2" applyNumberFormat="1" applyFont="1" applyFill="1" applyBorder="1" applyAlignment="1" applyProtection="1">
      <alignment horizontal="right"/>
      <protection locked="0"/>
    </xf>
    <xf numFmtId="0" fontId="20" fillId="2" borderId="0" xfId="2" applyFont="1" applyFill="1" applyBorder="1" applyAlignment="1" applyProtection="1">
      <protection locked="0"/>
    </xf>
    <xf numFmtId="0" fontId="22" fillId="2" borderId="0" xfId="2" quotePrefix="1" applyFont="1" applyFill="1" applyBorder="1" applyAlignment="1" applyProtection="1">
      <alignment horizontal="left" vertical="center"/>
      <protection locked="0"/>
    </xf>
    <xf numFmtId="0" fontId="20" fillId="2" borderId="0" xfId="2" applyFont="1" applyFill="1" applyBorder="1" applyAlignment="1" applyProtection="1">
      <alignment horizontal="center" vertical="center" wrapText="1"/>
      <protection locked="0"/>
    </xf>
    <xf numFmtId="0" fontId="20" fillId="2" borderId="0" xfId="2" quotePrefix="1" applyFont="1" applyFill="1" applyBorder="1" applyAlignment="1" applyProtection="1">
      <alignment horizontal="left" vertical="center"/>
      <protection locked="0"/>
    </xf>
    <xf numFmtId="0" fontId="20" fillId="2" borderId="0" xfId="2" applyFont="1" applyFill="1" applyBorder="1" applyAlignment="1" applyProtection="1">
      <alignment horizontal="justify"/>
      <protection locked="0"/>
    </xf>
    <xf numFmtId="3" fontId="20" fillId="2" borderId="0" xfId="2" applyNumberFormat="1" applyFont="1" applyFill="1" applyBorder="1" applyAlignment="1" applyProtection="1">
      <alignment horizontal="center" vertical="center"/>
      <protection locked="0"/>
    </xf>
    <xf numFmtId="0" fontId="20" fillId="2" borderId="0" xfId="2" quotePrefix="1" applyFont="1" applyFill="1" applyBorder="1" applyAlignment="1" applyProtection="1">
      <alignment horizontal="left" vertical="center" wrapText="1"/>
      <protection locked="0"/>
    </xf>
    <xf numFmtId="0" fontId="20" fillId="2" borderId="0" xfId="2" quotePrefix="1" applyFont="1" applyFill="1" applyBorder="1" applyAlignment="1" applyProtection="1">
      <alignment vertical="center" wrapText="1"/>
      <protection locked="0"/>
    </xf>
    <xf numFmtId="0" fontId="20" fillId="2" borderId="0" xfId="2" quotePrefix="1" applyFont="1" applyFill="1" applyBorder="1" applyAlignment="1" applyProtection="1">
      <alignment horizontal="left"/>
      <protection locked="0"/>
    </xf>
    <xf numFmtId="0" fontId="21" fillId="2" borderId="0" xfId="2" quotePrefix="1" applyFont="1" applyFill="1" applyBorder="1" applyAlignment="1" applyProtection="1">
      <alignment horizontal="left"/>
      <protection locked="0"/>
    </xf>
    <xf numFmtId="0" fontId="20" fillId="2" borderId="0" xfId="2" quotePrefix="1" applyFont="1" applyFill="1" applyBorder="1" applyAlignment="1" applyProtection="1">
      <alignment horizontal="left" wrapText="1"/>
      <protection locked="0"/>
    </xf>
    <xf numFmtId="0" fontId="20" fillId="2" borderId="0" xfId="2" applyFont="1" applyFill="1" applyBorder="1" applyAlignment="1" applyProtection="1">
      <alignment wrapText="1"/>
      <protection locked="0"/>
    </xf>
    <xf numFmtId="0" fontId="20" fillId="2" borderId="0" xfId="2" applyFont="1" applyFill="1" applyBorder="1" applyAlignment="1" applyProtection="1">
      <alignment vertical="center"/>
      <protection locked="0"/>
    </xf>
    <xf numFmtId="0" fontId="35" fillId="2" borderId="0" xfId="2" applyFont="1" applyFill="1" applyBorder="1" applyAlignment="1" applyProtection="1">
      <alignment horizontal="justify"/>
      <protection locked="0"/>
    </xf>
    <xf numFmtId="0" fontId="21" fillId="2" borderId="0" xfId="2" applyFont="1" applyFill="1" applyBorder="1" applyProtection="1">
      <protection locked="0"/>
    </xf>
    <xf numFmtId="0" fontId="35" fillId="2" borderId="0" xfId="2" applyFont="1" applyFill="1" applyBorder="1" applyProtection="1">
      <protection locked="0"/>
    </xf>
    <xf numFmtId="0" fontId="35" fillId="2" borderId="0" xfId="2" applyFont="1" applyFill="1" applyBorder="1" applyAlignment="1" applyProtection="1">
      <protection locked="0"/>
    </xf>
    <xf numFmtId="0" fontId="22" fillId="2" borderId="0" xfId="2" quotePrefix="1" applyFont="1" applyFill="1" applyBorder="1" applyAlignment="1" applyProtection="1">
      <alignment horizontal="left" vertical="center" wrapText="1"/>
      <protection locked="0"/>
    </xf>
    <xf numFmtId="17" fontId="8" fillId="2" borderId="0" xfId="2" quotePrefix="1" applyNumberFormat="1" applyFont="1" applyFill="1" applyAlignment="1" applyProtection="1">
      <alignment horizontal="center"/>
      <protection locked="0"/>
    </xf>
    <xf numFmtId="0" fontId="10" fillId="2" borderId="0" xfId="2" applyFont="1" applyFill="1" applyBorder="1" applyAlignment="1" applyProtection="1">
      <alignment horizontal="center"/>
      <protection locked="0"/>
    </xf>
    <xf numFmtId="0" fontId="19" fillId="0" borderId="0" xfId="0" applyFont="1" applyFill="1" applyAlignment="1" applyProtection="1">
      <alignment vertical="center"/>
      <protection locked="0"/>
    </xf>
    <xf numFmtId="0" fontId="19" fillId="0" borderId="0" xfId="0" applyFont="1" applyFill="1" applyAlignment="1">
      <alignment vertical="center"/>
    </xf>
    <xf numFmtId="0" fontId="20" fillId="0" borderId="4" xfId="0" applyFont="1" applyFill="1" applyBorder="1" applyAlignment="1" applyProtection="1">
      <alignment vertical="center"/>
      <protection locked="0"/>
    </xf>
    <xf numFmtId="0" fontId="28" fillId="0" borderId="4" xfId="0" applyFont="1" applyFill="1" applyBorder="1" applyProtection="1">
      <protection locked="0"/>
    </xf>
    <xf numFmtId="0" fontId="28" fillId="0" borderId="0" xfId="0" applyFont="1" applyFill="1" applyProtection="1">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lignment vertical="center"/>
    </xf>
    <xf numFmtId="0" fontId="28" fillId="0" borderId="0" xfId="0" applyFont="1" applyFill="1" applyBorder="1" applyProtection="1">
      <protection locked="0"/>
    </xf>
    <xf numFmtId="0" fontId="20" fillId="0" borderId="15" xfId="0" applyFont="1" applyFill="1" applyBorder="1" applyAlignment="1" applyProtection="1">
      <alignment vertical="center"/>
      <protection locked="0"/>
    </xf>
    <xf numFmtId="0" fontId="20" fillId="0" borderId="16" xfId="0" applyFont="1" applyFill="1" applyBorder="1" applyAlignment="1" applyProtection="1">
      <alignment vertical="center"/>
      <protection locked="0"/>
    </xf>
    <xf numFmtId="0" fontId="22" fillId="2" borderId="5" xfId="0" applyFont="1" applyFill="1" applyBorder="1" applyAlignment="1">
      <alignment horizontal="center" vertical="center"/>
    </xf>
    <xf numFmtId="0" fontId="22" fillId="0" borderId="4" xfId="0" applyFont="1" applyFill="1" applyBorder="1" applyAlignment="1" applyProtection="1">
      <alignment horizontal="center" vertical="center"/>
    </xf>
    <xf numFmtId="0" fontId="22" fillId="2" borderId="0" xfId="0" applyFont="1" applyFill="1" applyBorder="1" applyAlignment="1" applyProtection="1">
      <alignment horizontal="center" vertical="center"/>
    </xf>
    <xf numFmtId="0" fontId="22" fillId="2" borderId="5" xfId="0" applyFont="1" applyFill="1" applyBorder="1" applyAlignment="1" applyProtection="1">
      <alignment horizontal="center" vertical="center"/>
    </xf>
    <xf numFmtId="0" fontId="22" fillId="0" borderId="17" xfId="0" applyFont="1" applyFill="1" applyBorder="1" applyAlignment="1" applyProtection="1">
      <alignment horizontal="center" vertical="center"/>
    </xf>
    <xf numFmtId="0" fontId="22" fillId="0" borderId="17" xfId="0" applyFont="1" applyFill="1" applyBorder="1" applyAlignment="1" applyProtection="1">
      <alignment horizontal="center" vertical="center" wrapText="1"/>
    </xf>
    <xf numFmtId="0" fontId="22" fillId="0" borderId="17" xfId="0" quotePrefix="1" applyFont="1" applyFill="1" applyBorder="1" applyAlignment="1" applyProtection="1">
      <alignment horizontal="center" vertical="center"/>
    </xf>
    <xf numFmtId="0" fontId="22" fillId="0" borderId="5" xfId="0" applyFont="1" applyFill="1" applyBorder="1" applyAlignment="1" applyProtection="1">
      <alignment horizontal="center" vertical="center"/>
    </xf>
    <xf numFmtId="0" fontId="37" fillId="3" borderId="5" xfId="0" applyFont="1" applyFill="1" applyBorder="1" applyAlignment="1" applyProtection="1">
      <alignment horizontal="centerContinuous" vertical="center"/>
      <protection locked="0"/>
    </xf>
    <xf numFmtId="0" fontId="37" fillId="3" borderId="7" xfId="0" applyFont="1" applyFill="1" applyBorder="1" applyAlignment="1" applyProtection="1">
      <alignment horizontal="centerContinuous" vertical="center"/>
      <protection locked="0"/>
    </xf>
    <xf numFmtId="0" fontId="37" fillId="3" borderId="4" xfId="0" applyFont="1" applyFill="1" applyBorder="1" applyAlignment="1" applyProtection="1">
      <alignment horizontal="centerContinuous" vertical="center"/>
      <protection locked="0"/>
    </xf>
    <xf numFmtId="0" fontId="22" fillId="2" borderId="17" xfId="0" applyFont="1" applyFill="1" applyBorder="1" applyAlignment="1">
      <alignment horizontal="center" vertical="center"/>
    </xf>
    <xf numFmtId="0" fontId="22" fillId="2" borderId="17" xfId="0" quotePrefix="1" applyFont="1" applyFill="1" applyBorder="1" applyAlignment="1">
      <alignment horizontal="center" vertical="center"/>
    </xf>
    <xf numFmtId="0" fontId="37" fillId="3" borderId="6" xfId="0" applyFont="1" applyFill="1" applyBorder="1" applyAlignment="1" applyProtection="1">
      <alignment horizontal="center" vertical="center"/>
      <protection locked="0"/>
    </xf>
    <xf numFmtId="0" fontId="37" fillId="3" borderId="6" xfId="0" quotePrefix="1" applyFont="1" applyFill="1" applyBorder="1" applyAlignment="1" applyProtection="1">
      <alignment horizontal="center" vertical="center" wrapText="1"/>
      <protection locked="0"/>
    </xf>
    <xf numFmtId="0" fontId="22" fillId="2" borderId="17" xfId="0" applyFont="1" applyFill="1" applyBorder="1" applyAlignment="1">
      <alignment horizontal="center" vertical="center" wrapText="1"/>
    </xf>
    <xf numFmtId="0" fontId="22" fillId="2" borderId="5" xfId="0" quotePrefix="1" applyFont="1" applyFill="1" applyBorder="1" applyAlignment="1">
      <alignment horizontal="center" vertical="center"/>
    </xf>
    <xf numFmtId="0" fontId="38" fillId="2" borderId="0" xfId="2" applyFont="1" applyFill="1" applyProtection="1">
      <protection locked="0"/>
    </xf>
    <xf numFmtId="0" fontId="40" fillId="2" borderId="0" xfId="2" applyFont="1" applyFill="1" applyBorder="1" applyAlignment="1" applyProtection="1"/>
    <xf numFmtId="0" fontId="38" fillId="2" borderId="0" xfId="2" applyFont="1" applyFill="1" applyAlignment="1" applyProtection="1">
      <alignment wrapText="1"/>
      <protection locked="0"/>
    </xf>
    <xf numFmtId="0" fontId="38" fillId="2" borderId="0" xfId="2" applyFont="1" applyFill="1" applyBorder="1" applyAlignment="1" applyProtection="1">
      <alignment horizontal="center" vertical="center" wrapText="1"/>
    </xf>
    <xf numFmtId="0" fontId="41" fillId="2" borderId="0" xfId="2" applyFont="1" applyFill="1" applyProtection="1">
      <protection locked="0"/>
    </xf>
    <xf numFmtId="0" fontId="43" fillId="2" borderId="0" xfId="2" applyFont="1" applyFill="1" applyBorder="1" applyAlignment="1" applyProtection="1"/>
    <xf numFmtId="0" fontId="6" fillId="2" borderId="0" xfId="2" applyFill="1" applyBorder="1" applyAlignment="1" applyProtection="1">
      <alignment vertical="center"/>
      <protection locked="0"/>
    </xf>
    <xf numFmtId="0" fontId="6" fillId="2" borderId="0" xfId="2" applyFill="1" applyBorder="1" applyProtection="1">
      <protection locked="0"/>
    </xf>
    <xf numFmtId="0" fontId="6" fillId="2" borderId="3" xfId="2" applyFill="1" applyBorder="1" applyProtection="1">
      <protection locked="0"/>
    </xf>
    <xf numFmtId="0" fontId="6" fillId="2" borderId="0" xfId="2" applyFill="1" applyBorder="1" applyAlignment="1" applyProtection="1">
      <protection locked="0"/>
    </xf>
    <xf numFmtId="0" fontId="10" fillId="2" borderId="1" xfId="2" applyFont="1" applyFill="1" applyBorder="1" applyAlignment="1" applyProtection="1">
      <protection locked="0"/>
    </xf>
    <xf numFmtId="216" fontId="13" fillId="2" borderId="0" xfId="2" applyNumberFormat="1" applyFont="1" applyFill="1" applyBorder="1" applyAlignment="1" applyProtection="1">
      <alignment horizontal="center"/>
      <protection locked="0"/>
    </xf>
    <xf numFmtId="0" fontId="20" fillId="2" borderId="0" xfId="0" applyFont="1" applyFill="1" applyAlignment="1">
      <alignment vertical="top"/>
    </xf>
    <xf numFmtId="0" fontId="20" fillId="2" borderId="1" xfId="0" applyFont="1" applyFill="1" applyBorder="1" applyAlignment="1">
      <alignment vertical="top"/>
    </xf>
    <xf numFmtId="0" fontId="20" fillId="2" borderId="0" xfId="0" applyFont="1" applyFill="1" applyBorder="1" applyAlignment="1">
      <alignment vertical="top"/>
    </xf>
    <xf numFmtId="0" fontId="20" fillId="2" borderId="0" xfId="0" applyFont="1" applyFill="1" applyAlignment="1" applyProtection="1">
      <alignment vertical="top"/>
      <protection locked="0"/>
    </xf>
    <xf numFmtId="0" fontId="32" fillId="2" borderId="0" xfId="0" quotePrefix="1" applyFont="1" applyFill="1" applyBorder="1" applyAlignment="1">
      <alignment vertical="top"/>
    </xf>
    <xf numFmtId="0" fontId="20" fillId="2" borderId="0" xfId="0" applyFont="1" applyFill="1" applyBorder="1" applyAlignment="1" applyProtection="1">
      <alignment vertical="top"/>
      <protection locked="0"/>
    </xf>
    <xf numFmtId="216" fontId="20" fillId="2" borderId="0" xfId="0" applyNumberFormat="1" applyFont="1" applyFill="1" applyBorder="1" applyAlignment="1" applyProtection="1">
      <alignment horizontal="center" vertical="top"/>
      <protection locked="0"/>
    </xf>
    <xf numFmtId="0" fontId="20" fillId="2" borderId="12" xfId="0" applyFont="1" applyFill="1" applyBorder="1" applyAlignment="1">
      <alignment vertical="top"/>
    </xf>
    <xf numFmtId="0" fontId="22" fillId="2" borderId="17" xfId="0" applyFont="1" applyFill="1" applyBorder="1" applyAlignment="1" applyProtection="1">
      <alignment horizontal="center" vertical="center"/>
    </xf>
    <xf numFmtId="0" fontId="28" fillId="4" borderId="2" xfId="0" applyFont="1" applyFill="1" applyBorder="1" applyAlignment="1" applyProtection="1">
      <alignment horizontal="left" vertical="center"/>
      <protection locked="0"/>
    </xf>
    <xf numFmtId="1" fontId="28" fillId="4" borderId="15" xfId="0" applyNumberFormat="1" applyFont="1" applyFill="1" applyBorder="1" applyAlignment="1" applyProtection="1">
      <alignment vertical="center"/>
      <protection locked="0"/>
    </xf>
    <xf numFmtId="0" fontId="28" fillId="4" borderId="12" xfId="0" applyFont="1" applyFill="1" applyBorder="1" applyAlignment="1" applyProtection="1">
      <alignment horizontal="left" vertical="center"/>
      <protection locked="0"/>
    </xf>
    <xf numFmtId="1" fontId="28" fillId="4" borderId="16" xfId="0" quotePrefix="1" applyNumberFormat="1" applyFont="1" applyFill="1" applyBorder="1" applyAlignment="1" applyProtection="1">
      <alignment vertical="center"/>
      <protection locked="0"/>
    </xf>
    <xf numFmtId="1" fontId="30" fillId="3" borderId="18" xfId="0" applyNumberFormat="1" applyFont="1" applyFill="1" applyBorder="1" applyAlignment="1" applyProtection="1">
      <alignment horizontal="center" vertical="top"/>
      <protection locked="0"/>
    </xf>
    <xf numFmtId="1" fontId="30" fillId="3" borderId="19" xfId="0" applyNumberFormat="1" applyFont="1" applyFill="1" applyBorder="1" applyAlignment="1" applyProtection="1">
      <alignment horizontal="center" vertical="top"/>
      <protection locked="0"/>
    </xf>
    <xf numFmtId="1" fontId="30" fillId="3" borderId="20" xfId="0" applyNumberFormat="1" applyFont="1" applyFill="1" applyBorder="1" applyAlignment="1" applyProtection="1">
      <alignment horizontal="center" vertical="top"/>
      <protection locked="0"/>
    </xf>
    <xf numFmtId="0" fontId="20" fillId="2" borderId="13" xfId="0" applyFont="1" applyFill="1" applyBorder="1" applyAlignment="1" applyProtection="1">
      <alignment vertical="top"/>
      <protection locked="0"/>
    </xf>
    <xf numFmtId="1" fontId="30" fillId="3" borderId="21" xfId="0" applyNumberFormat="1" applyFont="1" applyFill="1" applyBorder="1" applyAlignment="1" applyProtection="1">
      <alignment horizontal="center" vertical="top"/>
      <protection locked="0"/>
    </xf>
    <xf numFmtId="0" fontId="32" fillId="2" borderId="0" xfId="0" applyFont="1" applyFill="1" applyBorder="1" applyAlignment="1" applyProtection="1">
      <alignment vertical="center"/>
      <protection locked="0"/>
    </xf>
    <xf numFmtId="0" fontId="32" fillId="2" borderId="0" xfId="0" applyFont="1" applyFill="1" applyBorder="1" applyAlignment="1">
      <alignment vertical="center"/>
    </xf>
    <xf numFmtId="1" fontId="33" fillId="3" borderId="10" xfId="0" applyNumberFormat="1" applyFont="1" applyFill="1" applyBorder="1" applyAlignment="1" applyProtection="1">
      <alignment horizontal="center"/>
      <protection locked="0"/>
    </xf>
    <xf numFmtId="0" fontId="28" fillId="2" borderId="2" xfId="0" applyFont="1" applyFill="1" applyBorder="1" applyAlignment="1" applyProtection="1">
      <alignment vertical="top"/>
      <protection locked="0"/>
    </xf>
    <xf numFmtId="0" fontId="28" fillId="0" borderId="15" xfId="0" applyFont="1" applyFill="1" applyBorder="1" applyProtection="1">
      <protection locked="0"/>
    </xf>
    <xf numFmtId="0" fontId="28" fillId="2" borderId="12" xfId="0" applyFont="1" applyFill="1" applyBorder="1" applyAlignment="1" applyProtection="1">
      <alignment vertical="top"/>
      <protection locked="0"/>
    </xf>
    <xf numFmtId="0" fontId="28" fillId="0" borderId="16" xfId="0" applyFont="1" applyFill="1" applyBorder="1" applyProtection="1">
      <protection locked="0"/>
    </xf>
    <xf numFmtId="0" fontId="20" fillId="2" borderId="17" xfId="2" applyFont="1" applyFill="1" applyBorder="1" applyAlignment="1" applyProtection="1">
      <alignment horizontal="center" vertical="center" wrapText="1"/>
      <protection locked="0"/>
    </xf>
    <xf numFmtId="3" fontId="20" fillId="2" borderId="4" xfId="2" applyNumberFormat="1" applyFont="1" applyFill="1" applyBorder="1" applyAlignment="1" applyProtection="1">
      <alignment horizontal="center" vertical="center"/>
      <protection locked="0"/>
    </xf>
    <xf numFmtId="0" fontId="20" fillId="2" borderId="17" xfId="2" applyFont="1" applyFill="1" applyBorder="1" applyAlignment="1" applyProtection="1">
      <alignment horizontal="center" vertical="center"/>
      <protection locked="0"/>
    </xf>
    <xf numFmtId="3" fontId="20" fillId="2" borderId="22" xfId="2" applyNumberFormat="1" applyFont="1" applyFill="1" applyBorder="1" applyAlignment="1" applyProtection="1">
      <alignment horizontal="center" vertical="center"/>
      <protection locked="0"/>
    </xf>
    <xf numFmtId="3" fontId="20" fillId="2" borderId="23" xfId="2" applyNumberFormat="1" applyFont="1" applyFill="1" applyBorder="1" applyAlignment="1" applyProtection="1">
      <alignment horizontal="center" vertical="center"/>
      <protection locked="0"/>
    </xf>
    <xf numFmtId="0" fontId="20" fillId="2" borderId="7" xfId="2" applyFont="1" applyFill="1" applyBorder="1" applyAlignment="1" applyProtection="1">
      <alignment horizontal="center" vertical="center" wrapText="1"/>
      <protection locked="0"/>
    </xf>
    <xf numFmtId="0" fontId="20" fillId="2" borderId="4" xfId="2" applyFont="1" applyFill="1" applyBorder="1" applyAlignment="1" applyProtection="1">
      <alignment horizontal="center" vertical="center" wrapText="1"/>
      <protection locked="0"/>
    </xf>
    <xf numFmtId="3" fontId="20" fillId="2" borderId="17" xfId="0" applyNumberFormat="1" applyFont="1" applyFill="1" applyBorder="1" applyAlignment="1" applyProtection="1">
      <alignment horizontal="center" vertical="center"/>
      <protection locked="0"/>
    </xf>
    <xf numFmtId="0" fontId="45" fillId="2" borderId="0" xfId="0" applyFont="1" applyFill="1" applyBorder="1" applyAlignment="1">
      <alignment horizontal="center" vertical="center"/>
    </xf>
    <xf numFmtId="0" fontId="19" fillId="2" borderId="14" xfId="2" applyFont="1" applyFill="1" applyBorder="1" applyAlignment="1" applyProtection="1">
      <alignment horizontal="center" vertical="center" wrapText="1"/>
    </xf>
    <xf numFmtId="0" fontId="42" fillId="2" borderId="2" xfId="2" applyFont="1" applyFill="1" applyBorder="1" applyProtection="1"/>
    <xf numFmtId="0" fontId="39" fillId="2" borderId="1" xfId="2" applyFont="1" applyFill="1" applyBorder="1" applyProtection="1"/>
    <xf numFmtId="0" fontId="38" fillId="2" borderId="12" xfId="2" applyFont="1" applyFill="1" applyBorder="1" applyAlignment="1" applyProtection="1">
      <alignment wrapText="1"/>
    </xf>
    <xf numFmtId="0" fontId="19" fillId="2" borderId="16" xfId="2" applyFont="1" applyFill="1" applyBorder="1" applyAlignment="1" applyProtection="1">
      <alignment vertical="center" wrapText="1"/>
    </xf>
    <xf numFmtId="0" fontId="22" fillId="2" borderId="14" xfId="0" applyFont="1" applyFill="1" applyBorder="1" applyAlignment="1"/>
    <xf numFmtId="0" fontId="41" fillId="2" borderId="15" xfId="2" applyFont="1" applyFill="1" applyBorder="1" applyProtection="1">
      <protection locked="0"/>
    </xf>
    <xf numFmtId="0" fontId="20" fillId="0" borderId="0" xfId="0" quotePrefix="1" applyFont="1" applyAlignment="1">
      <alignment horizontal="left" vertical="center"/>
    </xf>
    <xf numFmtId="0" fontId="21" fillId="2" borderId="0" xfId="2" quotePrefix="1" applyFont="1" applyFill="1" applyBorder="1" applyAlignment="1" applyProtection="1">
      <alignment horizontal="left" vertical="center"/>
      <protection locked="0"/>
    </xf>
    <xf numFmtId="3" fontId="20" fillId="2" borderId="24" xfId="2" applyNumberFormat="1" applyFont="1" applyFill="1" applyBorder="1" applyAlignment="1" applyProtection="1">
      <alignment horizontal="center" vertical="center"/>
      <protection locked="0"/>
    </xf>
    <xf numFmtId="3" fontId="20" fillId="2" borderId="21" xfId="2" applyNumberFormat="1" applyFont="1" applyFill="1" applyBorder="1" applyAlignment="1" applyProtection="1">
      <alignment horizontal="center" vertical="center"/>
      <protection locked="0"/>
    </xf>
    <xf numFmtId="0" fontId="10" fillId="0" borderId="0" xfId="2" applyFont="1" applyFill="1" applyProtection="1">
      <protection locked="0"/>
    </xf>
    <xf numFmtId="3" fontId="4" fillId="5" borderId="9" xfId="0" applyNumberFormat="1" applyFont="1" applyFill="1" applyBorder="1" applyAlignment="1" applyProtection="1">
      <alignment horizontal="center" vertical="center"/>
      <protection locked="0"/>
    </xf>
    <xf numFmtId="1" fontId="30" fillId="3" borderId="9" xfId="0" applyNumberFormat="1" applyFont="1" applyFill="1" applyBorder="1" applyAlignment="1" applyProtection="1">
      <alignment horizontal="center"/>
      <protection locked="0"/>
    </xf>
    <xf numFmtId="1" fontId="33" fillId="3" borderId="9" xfId="0" applyNumberFormat="1" applyFont="1" applyFill="1" applyBorder="1" applyAlignment="1" applyProtection="1">
      <alignment horizontal="center" vertical="center"/>
      <protection locked="0"/>
    </xf>
    <xf numFmtId="1" fontId="33" fillId="3" borderId="21" xfId="0" applyNumberFormat="1" applyFont="1" applyFill="1" applyBorder="1" applyAlignment="1" applyProtection="1">
      <alignment horizontal="center" vertical="center"/>
      <protection locked="0"/>
    </xf>
    <xf numFmtId="0" fontId="37" fillId="3" borderId="6" xfId="0" applyFont="1" applyFill="1" applyBorder="1" applyAlignment="1" applyProtection="1">
      <alignment horizontal="center" vertical="center" wrapText="1"/>
      <protection locked="0"/>
    </xf>
    <xf numFmtId="1" fontId="33" fillId="3" borderId="9" xfId="0" applyNumberFormat="1" applyFont="1" applyFill="1" applyBorder="1" applyAlignment="1" applyProtection="1">
      <alignment horizontal="center"/>
      <protection locked="0"/>
    </xf>
    <xf numFmtId="0" fontId="46" fillId="2" borderId="0" xfId="0" quotePrefix="1" applyFont="1" applyFill="1" applyAlignment="1" applyProtection="1">
      <alignment vertical="center" wrapText="1"/>
      <protection hidden="1"/>
    </xf>
    <xf numFmtId="0" fontId="19" fillId="2" borderId="13" xfId="0" applyFont="1" applyFill="1" applyBorder="1" applyAlignment="1">
      <alignment vertical="center"/>
    </xf>
    <xf numFmtId="1" fontId="30" fillId="3" borderId="21" xfId="0" applyNumberFormat="1" applyFont="1" applyFill="1" applyBorder="1" applyAlignment="1" applyProtection="1">
      <alignment horizontal="center" vertical="center"/>
      <protection locked="0"/>
    </xf>
    <xf numFmtId="0" fontId="28" fillId="2" borderId="15" xfId="0" applyFont="1" applyFill="1" applyBorder="1" applyProtection="1">
      <protection locked="0"/>
    </xf>
    <xf numFmtId="0" fontId="28" fillId="2" borderId="12" xfId="0" applyFont="1" applyFill="1" applyBorder="1" applyProtection="1">
      <protection locked="0"/>
    </xf>
    <xf numFmtId="0" fontId="28" fillId="2" borderId="16" xfId="0" applyFont="1" applyFill="1" applyBorder="1" applyProtection="1">
      <protection locked="0"/>
    </xf>
    <xf numFmtId="1" fontId="30" fillId="3" borderId="6" xfId="0" applyNumberFormat="1" applyFont="1" applyFill="1" applyBorder="1" applyAlignment="1" applyProtection="1">
      <alignment horizontal="center" vertical="center"/>
      <protection locked="0"/>
    </xf>
    <xf numFmtId="0" fontId="3" fillId="2" borderId="0" xfId="0" applyFont="1" applyFill="1" applyBorder="1" applyAlignment="1">
      <alignment vertical="center"/>
    </xf>
    <xf numFmtId="0" fontId="20" fillId="2" borderId="0" xfId="0" applyFont="1" applyFill="1" applyBorder="1" applyAlignment="1" applyProtection="1">
      <alignment vertical="center"/>
      <protection locked="0"/>
    </xf>
    <xf numFmtId="1" fontId="30" fillId="0" borderId="1" xfId="0" applyNumberFormat="1" applyFont="1" applyFill="1" applyBorder="1" applyAlignment="1" applyProtection="1">
      <alignment horizontal="center" vertical="top"/>
      <protection locked="0"/>
    </xf>
    <xf numFmtId="0" fontId="30" fillId="3" borderId="17" xfId="0" applyFont="1" applyFill="1" applyBorder="1" applyAlignment="1" applyProtection="1">
      <alignment horizontal="center" vertical="center" wrapText="1"/>
      <protection locked="0"/>
    </xf>
    <xf numFmtId="0" fontId="30" fillId="3" borderId="17" xfId="0" applyFont="1" applyFill="1" applyBorder="1" applyAlignment="1" applyProtection="1">
      <alignment horizontal="center" vertical="center"/>
      <protection locked="0"/>
    </xf>
    <xf numFmtId="0" fontId="28" fillId="2" borderId="0" xfId="2" applyFont="1" applyFill="1" applyAlignment="1" applyProtection="1">
      <alignment vertical="center"/>
      <protection locked="0"/>
    </xf>
    <xf numFmtId="0" fontId="28" fillId="2" borderId="0" xfId="2" applyFont="1" applyFill="1" applyBorder="1" applyAlignment="1" applyProtection="1">
      <alignment vertical="center"/>
      <protection locked="0"/>
    </xf>
    <xf numFmtId="0" fontId="47" fillId="3" borderId="6" xfId="2" applyFont="1" applyFill="1" applyBorder="1" applyProtection="1">
      <protection locked="0"/>
    </xf>
    <xf numFmtId="0" fontId="47" fillId="2" borderId="0" xfId="2" applyFont="1" applyFill="1" applyBorder="1" applyAlignment="1" applyProtection="1">
      <alignment vertical="center"/>
      <protection locked="0"/>
    </xf>
    <xf numFmtId="1" fontId="48" fillId="3" borderId="9" xfId="0" applyNumberFormat="1" applyFont="1" applyFill="1" applyBorder="1" applyAlignment="1" applyProtection="1">
      <alignment horizontal="center" vertical="center"/>
      <protection locked="0"/>
    </xf>
    <xf numFmtId="0" fontId="47" fillId="2" borderId="0" xfId="2" applyFont="1" applyFill="1" applyBorder="1" applyProtection="1">
      <protection locked="0"/>
    </xf>
    <xf numFmtId="0" fontId="47" fillId="3" borderId="9" xfId="2" applyFont="1" applyFill="1" applyBorder="1" applyProtection="1">
      <protection locked="0"/>
    </xf>
    <xf numFmtId="0" fontId="47" fillId="3" borderId="9" xfId="2" applyFont="1" applyFill="1" applyBorder="1" applyAlignment="1" applyProtection="1">
      <alignment vertical="center"/>
      <protection locked="0"/>
    </xf>
    <xf numFmtId="0" fontId="47" fillId="2" borderId="0" xfId="2" applyFont="1" applyFill="1" applyAlignment="1" applyProtection="1">
      <alignment vertical="center"/>
      <protection locked="0"/>
    </xf>
    <xf numFmtId="0" fontId="47" fillId="2" borderId="0" xfId="2" applyFont="1" applyFill="1" applyProtection="1">
      <protection locked="0"/>
    </xf>
    <xf numFmtId="0" fontId="47" fillId="3" borderId="21" xfId="2" applyFont="1" applyFill="1" applyBorder="1" applyAlignment="1" applyProtection="1">
      <protection locked="0"/>
    </xf>
    <xf numFmtId="0" fontId="47" fillId="3" borderId="21" xfId="2" applyFont="1" applyFill="1" applyBorder="1" applyProtection="1">
      <protection locked="0"/>
    </xf>
    <xf numFmtId="1" fontId="48" fillId="3" borderId="9" xfId="0" applyNumberFormat="1" applyFont="1" applyFill="1" applyBorder="1" applyAlignment="1" applyProtection="1">
      <alignment horizontal="center"/>
      <protection locked="0"/>
    </xf>
    <xf numFmtId="0" fontId="47" fillId="2" borderId="0" xfId="2" applyFont="1" applyFill="1" applyAlignment="1" applyProtection="1">
      <protection locked="0"/>
    </xf>
    <xf numFmtId="0" fontId="6" fillId="2" borderId="0" xfId="2" applyFill="1" applyAlignment="1" applyProtection="1">
      <protection locked="0"/>
    </xf>
    <xf numFmtId="0" fontId="20" fillId="2" borderId="9" xfId="0" applyFont="1" applyFill="1" applyBorder="1" applyAlignment="1" applyProtection="1">
      <alignment vertical="top"/>
      <protection locked="0"/>
    </xf>
    <xf numFmtId="0" fontId="20" fillId="2" borderId="0" xfId="2" applyFont="1" applyFill="1" applyBorder="1" applyAlignment="1" applyProtection="1">
      <alignment horizontal="center" vertical="center"/>
      <protection locked="0"/>
    </xf>
    <xf numFmtId="0" fontId="20" fillId="6" borderId="1" xfId="0" quotePrefix="1" applyFont="1" applyFill="1" applyBorder="1" applyAlignment="1"/>
    <xf numFmtId="0" fontId="20" fillId="6" borderId="0" xfId="0" quotePrefix="1" applyFont="1" applyFill="1" applyBorder="1" applyAlignment="1"/>
    <xf numFmtId="0" fontId="20" fillId="6" borderId="0" xfId="0" quotePrefix="1" applyFont="1" applyFill="1" applyAlignment="1"/>
    <xf numFmtId="0" fontId="32" fillId="6" borderId="1" xfId="0" applyFont="1" applyFill="1" applyBorder="1" applyAlignment="1">
      <alignment vertical="center"/>
    </xf>
    <xf numFmtId="0" fontId="32" fillId="6" borderId="0" xfId="0" quotePrefix="1" applyFont="1" applyFill="1" applyBorder="1" applyAlignment="1">
      <alignment vertical="center"/>
    </xf>
    <xf numFmtId="0" fontId="32" fillId="6" borderId="1" xfId="0" quotePrefix="1" applyFont="1" applyFill="1" applyBorder="1" applyAlignment="1">
      <alignment vertical="center"/>
    </xf>
    <xf numFmtId="0" fontId="32" fillId="6" borderId="0" xfId="0" quotePrefix="1" applyFont="1" applyFill="1" applyAlignment="1">
      <alignment vertical="center"/>
    </xf>
    <xf numFmtId="0" fontId="20" fillId="6" borderId="1" xfId="0" quotePrefix="1" applyFont="1" applyFill="1" applyBorder="1" applyAlignment="1">
      <alignment vertical="center"/>
    </xf>
    <xf numFmtId="0" fontId="20" fillId="6" borderId="0" xfId="0" quotePrefix="1" applyFont="1" applyFill="1" applyBorder="1" applyAlignment="1">
      <alignment vertical="center"/>
    </xf>
    <xf numFmtId="0" fontId="20" fillId="6" borderId="0" xfId="0" quotePrefix="1" applyFont="1" applyFill="1"/>
    <xf numFmtId="0" fontId="22" fillId="6" borderId="17" xfId="0" applyFont="1" applyFill="1" applyBorder="1" applyAlignment="1">
      <alignment horizontal="center" vertical="center"/>
    </xf>
    <xf numFmtId="0" fontId="22" fillId="6" borderId="6" xfId="2" applyFont="1" applyFill="1" applyBorder="1" applyAlignment="1" applyProtection="1">
      <alignment horizontal="center" vertical="center" wrapText="1"/>
    </xf>
    <xf numFmtId="0" fontId="10" fillId="6" borderId="1" xfId="2" applyFont="1" applyFill="1" applyBorder="1" applyAlignment="1" applyProtection="1">
      <alignment vertical="center"/>
      <protection locked="0"/>
    </xf>
    <xf numFmtId="0" fontId="22" fillId="6" borderId="0" xfId="0" applyFont="1" applyFill="1" applyBorder="1" applyAlignment="1"/>
    <xf numFmtId="0" fontId="20" fillId="6" borderId="0" xfId="0" applyFont="1" applyFill="1" applyBorder="1" applyAlignment="1">
      <alignment vertical="center"/>
    </xf>
    <xf numFmtId="0" fontId="20" fillId="6" borderId="14" xfId="0" quotePrefix="1" applyFont="1" applyFill="1" applyBorder="1" applyAlignment="1">
      <alignment vertical="center"/>
    </xf>
    <xf numFmtId="0" fontId="20" fillId="6" borderId="14" xfId="0" applyFont="1" applyFill="1" applyBorder="1" applyAlignment="1">
      <alignment vertical="center"/>
    </xf>
    <xf numFmtId="0" fontId="22" fillId="6" borderId="17" xfId="2" applyFont="1" applyFill="1" applyBorder="1" applyAlignment="1" applyProtection="1">
      <alignment horizontal="center" vertical="center" wrapText="1"/>
    </xf>
    <xf numFmtId="0" fontId="22" fillId="6" borderId="2" xfId="2" applyFont="1" applyFill="1" applyBorder="1" applyAlignment="1" applyProtection="1">
      <alignment horizontal="center" vertical="center" wrapText="1"/>
    </xf>
    <xf numFmtId="0" fontId="22" fillId="6" borderId="0" xfId="2" quotePrefix="1" applyFont="1" applyFill="1" applyBorder="1" applyAlignment="1" applyProtection="1">
      <alignment horizontal="left" vertical="center" wrapText="1"/>
      <protection locked="0"/>
    </xf>
    <xf numFmtId="0" fontId="20" fillId="6" borderId="0" xfId="2" quotePrefix="1" applyFont="1" applyFill="1" applyBorder="1" applyAlignment="1" applyProtection="1">
      <alignment horizontal="left" vertical="center"/>
      <protection locked="0"/>
    </xf>
    <xf numFmtId="0" fontId="20" fillId="6" borderId="0" xfId="2" quotePrefix="1" applyFont="1" applyFill="1" applyBorder="1" applyAlignment="1" applyProtection="1">
      <alignment horizontal="left" vertical="center" wrapText="1"/>
      <protection locked="0"/>
    </xf>
    <xf numFmtId="0" fontId="20" fillId="6" borderId="0" xfId="2" quotePrefix="1" applyFont="1" applyFill="1" applyBorder="1" applyAlignment="1" applyProtection="1">
      <alignment vertical="center" wrapText="1"/>
      <protection locked="0"/>
    </xf>
    <xf numFmtId="0" fontId="32" fillId="0" borderId="1" xfId="0" applyFont="1" applyFill="1" applyBorder="1" applyAlignment="1">
      <alignment vertical="center"/>
    </xf>
    <xf numFmtId="0" fontId="32" fillId="0" borderId="0" xfId="0" quotePrefix="1" applyFont="1" applyFill="1" applyBorder="1" applyAlignment="1">
      <alignment vertical="center"/>
    </xf>
    <xf numFmtId="3" fontId="35" fillId="2" borderId="9" xfId="0" applyNumberFormat="1" applyFont="1" applyFill="1" applyBorder="1" applyAlignment="1" applyProtection="1">
      <alignment horizontal="center" vertical="center"/>
      <protection locked="0"/>
    </xf>
    <xf numFmtId="0" fontId="35" fillId="2" borderId="6" xfId="0" applyFont="1" applyFill="1" applyBorder="1" applyAlignment="1" applyProtection="1">
      <alignment horizontal="center"/>
    </xf>
    <xf numFmtId="0" fontId="35" fillId="2" borderId="2" xfId="0" applyFont="1" applyFill="1" applyBorder="1" applyAlignment="1" applyProtection="1">
      <alignment horizontal="center"/>
    </xf>
    <xf numFmtId="216" fontId="35" fillId="2" borderId="1" xfId="0" applyNumberFormat="1" applyFont="1" applyFill="1" applyBorder="1" applyAlignment="1" applyProtection="1">
      <alignment horizontal="center"/>
      <protection locked="0"/>
    </xf>
    <xf numFmtId="3" fontId="35" fillId="2" borderId="9" xfId="0" applyNumberFormat="1" applyFont="1" applyFill="1" applyBorder="1" applyAlignment="1" applyProtection="1">
      <alignment horizontal="center"/>
      <protection locked="0"/>
    </xf>
    <xf numFmtId="216" fontId="35" fillId="2" borderId="9" xfId="0" applyNumberFormat="1" applyFont="1" applyFill="1" applyBorder="1" applyAlignment="1" applyProtection="1">
      <alignment horizontal="center"/>
      <protection locked="0"/>
    </xf>
    <xf numFmtId="216" fontId="49" fillId="2" borderId="9" xfId="0" applyNumberFormat="1" applyFont="1" applyFill="1" applyBorder="1" applyAlignment="1" applyProtection="1">
      <alignment horizontal="center" vertical="center"/>
      <protection locked="0"/>
    </xf>
    <xf numFmtId="216" fontId="49" fillId="2" borderId="1" xfId="0" applyNumberFormat="1" applyFont="1" applyFill="1" applyBorder="1" applyAlignment="1" applyProtection="1">
      <alignment horizontal="center"/>
      <protection locked="0"/>
    </xf>
    <xf numFmtId="3" fontId="49" fillId="2" borderId="9" xfId="0" applyNumberFormat="1" applyFont="1" applyFill="1" applyBorder="1" applyAlignment="1" applyProtection="1">
      <alignment horizontal="center" vertical="center"/>
      <protection locked="0"/>
    </xf>
    <xf numFmtId="3" fontId="14" fillId="7" borderId="9" xfId="0" applyNumberFormat="1" applyFont="1" applyFill="1" applyBorder="1" applyAlignment="1" applyProtection="1">
      <alignment horizontal="center" vertical="center"/>
      <protection locked="0"/>
    </xf>
    <xf numFmtId="3" fontId="14" fillId="6" borderId="9" xfId="0" applyNumberFormat="1" applyFont="1" applyFill="1" applyBorder="1" applyAlignment="1" applyProtection="1">
      <alignment horizontal="center" vertical="center"/>
      <protection locked="0"/>
    </xf>
    <xf numFmtId="3" fontId="35" fillId="2" borderId="1" xfId="0" applyNumberFormat="1" applyFont="1" applyFill="1" applyBorder="1" applyAlignment="1" applyProtection="1">
      <alignment horizontal="center" vertical="center"/>
      <protection locked="0"/>
    </xf>
    <xf numFmtId="3" fontId="35" fillId="2" borderId="9" xfId="0" applyNumberFormat="1" applyFont="1" applyFill="1" applyBorder="1" applyAlignment="1" applyProtection="1">
      <alignment horizontal="center"/>
    </xf>
    <xf numFmtId="3" fontId="35" fillId="2" borderId="1" xfId="0" applyNumberFormat="1" applyFont="1" applyFill="1" applyBorder="1" applyAlignment="1" applyProtection="1">
      <alignment horizontal="center"/>
    </xf>
    <xf numFmtId="216" fontId="35" fillId="2" borderId="9" xfId="0" applyNumberFormat="1" applyFont="1" applyFill="1" applyBorder="1" applyAlignment="1" applyProtection="1">
      <alignment horizontal="center"/>
    </xf>
    <xf numFmtId="3" fontId="35" fillId="2" borderId="6" xfId="0" applyNumberFormat="1" applyFont="1" applyFill="1" applyBorder="1" applyAlignment="1" applyProtection="1">
      <alignment horizontal="center" vertical="center"/>
      <protection locked="0"/>
    </xf>
    <xf numFmtId="0" fontId="35" fillId="2" borderId="15" xfId="0" applyFont="1" applyFill="1" applyBorder="1" applyAlignment="1" applyProtection="1">
      <alignment horizontal="center"/>
    </xf>
    <xf numFmtId="216" fontId="35" fillId="2" borderId="1" xfId="0" applyNumberFormat="1" applyFont="1" applyFill="1" applyBorder="1" applyAlignment="1" applyProtection="1">
      <alignment horizontal="center" vertical="center"/>
      <protection locked="0"/>
    </xf>
    <xf numFmtId="216" fontId="35" fillId="2" borderId="14" xfId="0" applyNumberFormat="1" applyFont="1" applyFill="1" applyBorder="1" applyAlignment="1" applyProtection="1">
      <alignment horizontal="center" vertical="center"/>
      <protection locked="0"/>
    </xf>
    <xf numFmtId="216" fontId="35" fillId="2" borderId="14" xfId="0" applyNumberFormat="1" applyFont="1" applyFill="1" applyBorder="1" applyAlignment="1" applyProtection="1">
      <alignment horizontal="center"/>
      <protection locked="0"/>
    </xf>
    <xf numFmtId="216" fontId="49" fillId="2" borderId="14" xfId="0" applyNumberFormat="1" applyFont="1" applyFill="1" applyBorder="1" applyAlignment="1" applyProtection="1">
      <alignment horizontal="center" vertical="center"/>
      <protection locked="0"/>
    </xf>
    <xf numFmtId="216" fontId="49" fillId="2" borderId="1" xfId="0" applyNumberFormat="1" applyFont="1" applyFill="1" applyBorder="1" applyAlignment="1" applyProtection="1">
      <alignment horizontal="center" vertical="center"/>
      <protection locked="0"/>
    </xf>
    <xf numFmtId="3" fontId="35" fillId="2" borderId="1" xfId="0" applyNumberFormat="1" applyFont="1" applyFill="1" applyBorder="1" applyAlignment="1" applyProtection="1">
      <alignment horizontal="center"/>
      <protection locked="0"/>
    </xf>
    <xf numFmtId="3" fontId="35" fillId="2" borderId="14" xfId="0" applyNumberFormat="1" applyFont="1" applyFill="1" applyBorder="1" applyAlignment="1" applyProtection="1">
      <alignment horizontal="center"/>
      <protection locked="0"/>
    </xf>
    <xf numFmtId="3" fontId="14" fillId="6" borderId="14" xfId="0" applyNumberFormat="1" applyFont="1" applyFill="1" applyBorder="1" applyAlignment="1" applyProtection="1">
      <alignment horizontal="center" vertical="center"/>
      <protection locked="0"/>
    </xf>
    <xf numFmtId="3" fontId="35" fillId="2" borderId="14" xfId="0" applyNumberFormat="1" applyFont="1" applyFill="1" applyBorder="1" applyAlignment="1" applyProtection="1">
      <alignment horizontal="center"/>
    </xf>
    <xf numFmtId="216" fontId="35" fillId="2" borderId="1" xfId="0" applyNumberFormat="1" applyFont="1" applyFill="1" applyBorder="1" applyAlignment="1" applyProtection="1">
      <alignment horizontal="center"/>
    </xf>
    <xf numFmtId="216" fontId="35" fillId="2" borderId="9" xfId="0" applyNumberFormat="1" applyFont="1" applyFill="1" applyBorder="1" applyAlignment="1" applyProtection="1">
      <alignment horizontal="center" vertical="top"/>
      <protection locked="0"/>
    </xf>
    <xf numFmtId="216" fontId="35" fillId="2" borderId="1" xfId="0" applyNumberFormat="1" applyFont="1" applyFill="1" applyBorder="1" applyAlignment="1" applyProtection="1">
      <alignment horizontal="center" vertical="top"/>
      <protection locked="0"/>
    </xf>
    <xf numFmtId="216" fontId="35" fillId="2" borderId="14" xfId="0" applyNumberFormat="1" applyFont="1" applyFill="1" applyBorder="1" applyAlignment="1" applyProtection="1">
      <alignment horizontal="center" vertical="top"/>
      <protection locked="0"/>
    </xf>
    <xf numFmtId="0" fontId="35" fillId="0" borderId="14" xfId="0" applyFont="1" applyFill="1" applyBorder="1" applyAlignment="1"/>
    <xf numFmtId="1" fontId="50" fillId="0" borderId="14" xfId="0" applyNumberFormat="1" applyFont="1" applyFill="1" applyBorder="1" applyAlignment="1" applyProtection="1">
      <alignment horizontal="center" vertical="center"/>
      <protection locked="0"/>
    </xf>
    <xf numFmtId="1" fontId="50" fillId="0" borderId="14" xfId="0" applyNumberFormat="1" applyFont="1" applyFill="1" applyBorder="1" applyAlignment="1" applyProtection="1">
      <alignment horizontal="center"/>
      <protection locked="0"/>
    </xf>
    <xf numFmtId="0" fontId="49" fillId="0" borderId="14" xfId="0" applyFont="1" applyFill="1" applyBorder="1" applyAlignment="1">
      <alignment vertical="center"/>
    </xf>
    <xf numFmtId="1" fontId="51" fillId="0" borderId="14" xfId="0" applyNumberFormat="1" applyFont="1" applyFill="1" applyBorder="1" applyAlignment="1" applyProtection="1">
      <alignment horizontal="center" vertical="center"/>
      <protection locked="0"/>
    </xf>
    <xf numFmtId="0" fontId="35" fillId="0" borderId="14" xfId="0" applyFont="1" applyFill="1" applyBorder="1" applyAlignment="1">
      <alignment vertical="center"/>
    </xf>
    <xf numFmtId="0" fontId="35" fillId="0" borderId="16" xfId="0" applyFont="1" applyFill="1" applyBorder="1" applyAlignment="1">
      <alignment vertical="top"/>
    </xf>
    <xf numFmtId="216" fontId="35" fillId="2" borderId="9" xfId="0" applyNumberFormat="1" applyFont="1" applyFill="1" applyBorder="1" applyAlignment="1" applyProtection="1">
      <alignment horizontal="center" vertical="center"/>
      <protection locked="0"/>
    </xf>
    <xf numFmtId="216" fontId="14" fillId="6" borderId="9" xfId="0" applyNumberFormat="1" applyFont="1" applyFill="1" applyBorder="1" applyAlignment="1" applyProtection="1">
      <alignment horizontal="center" vertical="center"/>
      <protection locked="0"/>
    </xf>
    <xf numFmtId="216" fontId="35" fillId="8" borderId="9" xfId="0" applyNumberFormat="1" applyFont="1" applyFill="1" applyBorder="1" applyAlignment="1" applyProtection="1">
      <alignment horizontal="center" vertical="top"/>
      <protection locked="0"/>
    </xf>
    <xf numFmtId="216" fontId="49" fillId="8" borderId="9" xfId="0" applyNumberFormat="1" applyFont="1" applyFill="1" applyBorder="1" applyAlignment="1" applyProtection="1">
      <alignment horizontal="center" vertical="center"/>
      <protection locked="0"/>
    </xf>
    <xf numFmtId="0" fontId="35" fillId="0" borderId="14" xfId="0" applyFont="1" applyFill="1" applyBorder="1" applyAlignment="1">
      <alignment vertical="top"/>
    </xf>
    <xf numFmtId="0" fontId="35" fillId="2" borderId="14" xfId="0" applyFont="1" applyFill="1" applyBorder="1" applyAlignment="1"/>
    <xf numFmtId="0" fontId="35" fillId="2" borderId="14" xfId="0" applyFont="1" applyFill="1" applyBorder="1" applyAlignment="1">
      <alignment vertical="center"/>
    </xf>
    <xf numFmtId="0" fontId="49" fillId="2" borderId="14" xfId="0" applyFont="1" applyFill="1" applyBorder="1" applyAlignment="1">
      <alignment vertical="center"/>
    </xf>
    <xf numFmtId="3" fontId="14" fillId="7" borderId="1" xfId="0" applyNumberFormat="1" applyFont="1" applyFill="1" applyBorder="1" applyAlignment="1" applyProtection="1">
      <alignment horizontal="center" vertical="center"/>
      <protection locked="0"/>
    </xf>
    <xf numFmtId="3" fontId="14" fillId="7" borderId="14" xfId="0" applyNumberFormat="1" applyFont="1" applyFill="1" applyBorder="1" applyAlignment="1" applyProtection="1">
      <alignment horizontal="center" vertical="center"/>
      <protection locked="0"/>
    </xf>
    <xf numFmtId="0" fontId="35" fillId="2" borderId="14" xfId="0" applyFont="1" applyFill="1" applyBorder="1" applyAlignment="1">
      <alignment vertical="top"/>
    </xf>
    <xf numFmtId="3" fontId="35" fillId="0" borderId="9" xfId="0" applyNumberFormat="1" applyFont="1" applyFill="1" applyBorder="1" applyAlignment="1" applyProtection="1">
      <alignment horizontal="center"/>
      <protection locked="0"/>
    </xf>
    <xf numFmtId="1" fontId="35" fillId="0" borderId="9" xfId="0" applyNumberFormat="1" applyFont="1" applyFill="1" applyBorder="1" applyAlignment="1" applyProtection="1">
      <alignment horizontal="center"/>
      <protection locked="0"/>
    </xf>
    <xf numFmtId="0" fontId="35" fillId="0" borderId="9" xfId="0" applyFont="1" applyFill="1" applyBorder="1" applyAlignment="1" applyProtection="1">
      <protection locked="0"/>
    </xf>
    <xf numFmtId="0" fontId="35" fillId="0" borderId="9" xfId="0" applyFont="1" applyFill="1" applyBorder="1" applyAlignment="1"/>
    <xf numFmtId="0" fontId="35" fillId="0" borderId="2" xfId="0" applyFont="1" applyFill="1" applyBorder="1" applyAlignment="1"/>
    <xf numFmtId="216" fontId="35" fillId="0" borderId="1" xfId="0" applyNumberFormat="1" applyFont="1" applyFill="1" applyBorder="1" applyAlignment="1" applyProtection="1">
      <alignment horizontal="center" vertical="center"/>
      <protection locked="0"/>
    </xf>
    <xf numFmtId="216" fontId="35" fillId="0" borderId="14" xfId="0" applyNumberFormat="1" applyFont="1" applyFill="1" applyBorder="1" applyAlignment="1" applyProtection="1">
      <alignment horizontal="center" vertical="center"/>
      <protection locked="0"/>
    </xf>
    <xf numFmtId="216" fontId="35" fillId="0" borderId="11" xfId="0" applyNumberFormat="1" applyFont="1" applyFill="1" applyBorder="1" applyAlignment="1" applyProtection="1">
      <alignment horizontal="center" vertical="center"/>
      <protection locked="0"/>
    </xf>
    <xf numFmtId="3" fontId="35" fillId="0" borderId="9" xfId="0" applyNumberFormat="1" applyFont="1" applyFill="1" applyBorder="1" applyAlignment="1" applyProtection="1">
      <alignment horizontal="center" vertical="center"/>
      <protection locked="0"/>
    </xf>
    <xf numFmtId="216" fontId="35" fillId="0" borderId="9" xfId="0" applyNumberFormat="1" applyFont="1" applyFill="1" applyBorder="1" applyAlignment="1" applyProtection="1">
      <alignment horizontal="center" vertical="center"/>
      <protection locked="0"/>
    </xf>
    <xf numFmtId="1" fontId="35" fillId="0" borderId="9" xfId="0" applyNumberFormat="1" applyFont="1" applyFill="1" applyBorder="1" applyAlignment="1" applyProtection="1">
      <alignment horizontal="center" vertical="center"/>
      <protection locked="0"/>
    </xf>
    <xf numFmtId="3" fontId="35" fillId="0" borderId="9" xfId="0" applyNumberFormat="1" applyFont="1" applyFill="1" applyBorder="1" applyAlignment="1" applyProtection="1">
      <alignment horizontal="center"/>
    </xf>
    <xf numFmtId="216" fontId="35" fillId="0" borderId="9" xfId="0" applyNumberFormat="1" applyFont="1" applyFill="1" applyBorder="1" applyAlignment="1" applyProtection="1">
      <alignment horizontal="center"/>
      <protection locked="0"/>
    </xf>
    <xf numFmtId="216" fontId="35" fillId="0" borderId="9" xfId="0" applyNumberFormat="1" applyFont="1" applyFill="1" applyBorder="1" applyAlignment="1" applyProtection="1">
      <alignment horizontal="center"/>
    </xf>
    <xf numFmtId="216" fontId="35" fillId="0" borderId="1" xfId="0" applyNumberFormat="1" applyFont="1" applyFill="1" applyBorder="1" applyAlignment="1" applyProtection="1">
      <alignment horizontal="center"/>
    </xf>
    <xf numFmtId="216" fontId="35" fillId="0" borderId="1" xfId="0" applyNumberFormat="1" applyFont="1" applyFill="1" applyBorder="1" applyAlignment="1" applyProtection="1">
      <alignment horizontal="center"/>
      <protection locked="0"/>
    </xf>
    <xf numFmtId="216" fontId="35" fillId="2" borderId="12" xfId="0" applyNumberFormat="1" applyFont="1" applyFill="1" applyBorder="1" applyAlignment="1" applyProtection="1">
      <alignment horizontal="center" vertical="top"/>
      <protection locked="0"/>
    </xf>
    <xf numFmtId="0" fontId="35" fillId="2" borderId="16" xfId="0" applyFont="1" applyFill="1" applyBorder="1" applyAlignment="1">
      <alignment vertical="top"/>
    </xf>
    <xf numFmtId="0" fontId="35" fillId="2" borderId="0" xfId="0" applyFont="1" applyFill="1" applyAlignment="1" applyProtection="1">
      <alignment vertical="top"/>
      <protection locked="0"/>
    </xf>
    <xf numFmtId="1" fontId="35" fillId="0" borderId="18" xfId="0" applyNumberFormat="1" applyFont="1" applyFill="1" applyBorder="1" applyAlignment="1" applyProtection="1">
      <alignment horizontal="center" vertical="top"/>
      <protection locked="0"/>
    </xf>
    <xf numFmtId="1" fontId="35" fillId="0" borderId="25" xfId="0" applyNumberFormat="1" applyFont="1" applyFill="1" applyBorder="1" applyAlignment="1" applyProtection="1">
      <alignment horizontal="center" vertical="top"/>
      <protection locked="0"/>
    </xf>
    <xf numFmtId="1" fontId="35" fillId="0" borderId="26" xfId="0" applyNumberFormat="1" applyFont="1" applyFill="1" applyBorder="1" applyAlignment="1" applyProtection="1">
      <alignment horizontal="center" vertical="top"/>
      <protection locked="0"/>
    </xf>
    <xf numFmtId="216" fontId="35" fillId="2" borderId="21" xfId="0" applyNumberFormat="1" applyFont="1" applyFill="1" applyBorder="1" applyAlignment="1" applyProtection="1">
      <alignment horizontal="center"/>
      <protection locked="0"/>
    </xf>
    <xf numFmtId="216" fontId="35" fillId="2" borderId="12" xfId="0" applyNumberFormat="1" applyFont="1" applyFill="1" applyBorder="1" applyAlignment="1" applyProtection="1">
      <alignment horizontal="center"/>
      <protection locked="0"/>
    </xf>
    <xf numFmtId="216" fontId="35" fillId="2" borderId="16" xfId="0" applyNumberFormat="1" applyFont="1" applyFill="1" applyBorder="1" applyAlignment="1" applyProtection="1">
      <alignment horizontal="center"/>
      <protection locked="0"/>
    </xf>
    <xf numFmtId="0" fontId="35" fillId="0" borderId="9" xfId="0" applyFont="1" applyFill="1" applyBorder="1" applyAlignment="1" applyProtection="1">
      <alignment horizontal="center"/>
      <protection locked="0"/>
    </xf>
    <xf numFmtId="0" fontId="35" fillId="0" borderId="9" xfId="0" applyFont="1" applyFill="1" applyBorder="1" applyAlignment="1">
      <alignment horizontal="center"/>
    </xf>
    <xf numFmtId="0" fontId="35" fillId="0" borderId="1" xfId="0" applyFont="1" applyFill="1" applyBorder="1" applyAlignment="1">
      <alignment horizontal="center"/>
    </xf>
    <xf numFmtId="0" fontId="35" fillId="0" borderId="9" xfId="0" applyFont="1" applyFill="1" applyBorder="1" applyAlignment="1" applyProtection="1">
      <alignment horizontal="center" vertical="center"/>
      <protection locked="0"/>
    </xf>
    <xf numFmtId="0" fontId="35" fillId="0" borderId="9" xfId="0" applyFont="1" applyFill="1" applyBorder="1" applyAlignment="1">
      <alignment horizontal="center" vertical="center"/>
    </xf>
    <xf numFmtId="0" fontId="35" fillId="9" borderId="9" xfId="3" applyNumberFormat="1" applyFont="1" applyFill="1" applyBorder="1" applyAlignment="1" applyProtection="1">
      <alignment horizontal="center"/>
      <protection locked="0"/>
    </xf>
    <xf numFmtId="0" fontId="35" fillId="9" borderId="9" xfId="3" applyNumberFormat="1" applyFont="1" applyFill="1" applyBorder="1" applyAlignment="1" applyProtection="1">
      <alignment horizontal="center" vertical="center"/>
      <protection locked="0"/>
    </xf>
    <xf numFmtId="0" fontId="10" fillId="6" borderId="0" xfId="2" applyFont="1" applyFill="1" applyProtection="1">
      <protection locked="0"/>
    </xf>
    <xf numFmtId="0" fontId="20" fillId="6" borderId="0" xfId="2" applyFont="1" applyFill="1" applyAlignment="1" applyProtection="1">
      <alignment vertical="top" wrapText="1"/>
      <protection locked="0"/>
    </xf>
    <xf numFmtId="0" fontId="10" fillId="2" borderId="27" xfId="2" applyFont="1" applyFill="1" applyBorder="1" applyAlignment="1" applyProtection="1">
      <alignment horizontal="center"/>
      <protection locked="0"/>
    </xf>
    <xf numFmtId="0" fontId="20" fillId="6" borderId="0" xfId="2" applyFont="1" applyFill="1" applyAlignment="1" applyProtection="1">
      <alignment wrapText="1"/>
      <protection locked="0"/>
    </xf>
    <xf numFmtId="0" fontId="20" fillId="2" borderId="22" xfId="2" quotePrefix="1" applyFont="1" applyFill="1" applyBorder="1" applyAlignment="1" applyProtection="1">
      <alignment horizontal="center"/>
      <protection locked="0"/>
    </xf>
    <xf numFmtId="0" fontId="20" fillId="2" borderId="27" xfId="2" applyFont="1" applyFill="1" applyBorder="1" applyAlignment="1" applyProtection="1">
      <alignment horizontal="center"/>
      <protection locked="0"/>
    </xf>
    <xf numFmtId="0" fontId="20" fillId="2" borderId="23" xfId="2" applyFont="1" applyFill="1" applyBorder="1" applyAlignment="1" applyProtection="1">
      <alignment horizontal="center"/>
      <protection locked="0"/>
    </xf>
    <xf numFmtId="0" fontId="10" fillId="2" borderId="0" xfId="2" quotePrefix="1" applyFont="1" applyFill="1" applyAlignment="1" applyProtection="1">
      <alignment horizontal="right"/>
      <protection locked="0"/>
    </xf>
    <xf numFmtId="0" fontId="17" fillId="2" borderId="0" xfId="2" applyFont="1" applyFill="1" applyAlignment="1" applyProtection="1">
      <alignment vertical="center"/>
      <protection locked="0"/>
    </xf>
    <xf numFmtId="0" fontId="16" fillId="2" borderId="0" xfId="0" applyFont="1" applyFill="1" applyBorder="1" applyAlignment="1">
      <alignment vertical="center"/>
    </xf>
    <xf numFmtId="0" fontId="52" fillId="2" borderId="0" xfId="0" applyFont="1" applyFill="1" applyBorder="1" applyAlignment="1">
      <alignment horizontal="center" vertical="center"/>
    </xf>
    <xf numFmtId="0" fontId="17" fillId="2" borderId="0" xfId="2" applyFont="1" applyFill="1" applyAlignment="1" applyProtection="1">
      <alignment vertical="center"/>
    </xf>
    <xf numFmtId="0" fontId="53" fillId="0" borderId="0" xfId="0" applyFont="1"/>
    <xf numFmtId="0" fontId="17" fillId="2" borderId="0" xfId="2" applyFont="1" applyFill="1" applyAlignment="1" applyProtection="1">
      <alignment horizontal="left" vertical="center"/>
    </xf>
    <xf numFmtId="0" fontId="21" fillId="0" borderId="0" xfId="0" applyFont="1" applyBorder="1" applyAlignment="1">
      <alignment vertical="top" wrapText="1"/>
    </xf>
    <xf numFmtId="0" fontId="20" fillId="0" borderId="0" xfId="0" quotePrefix="1" applyFont="1" applyBorder="1" applyAlignment="1">
      <alignment vertical="top" wrapText="1"/>
    </xf>
    <xf numFmtId="0" fontId="20" fillId="0" borderId="3" xfId="0" quotePrefix="1" applyFont="1" applyBorder="1" applyAlignment="1">
      <alignment vertical="top" wrapText="1"/>
    </xf>
    <xf numFmtId="216" fontId="49" fillId="6" borderId="1" xfId="0" applyNumberFormat="1" applyFont="1" applyFill="1" applyBorder="1" applyAlignment="1" applyProtection="1">
      <alignment horizontal="center"/>
      <protection locked="0"/>
    </xf>
    <xf numFmtId="0" fontId="22" fillId="10" borderId="17" xfId="0" applyFont="1" applyFill="1" applyBorder="1" applyAlignment="1" applyProtection="1">
      <alignment horizontal="center" vertical="center"/>
    </xf>
    <xf numFmtId="0" fontId="22" fillId="10" borderId="17" xfId="0" quotePrefix="1" applyFont="1" applyFill="1" applyBorder="1" applyAlignment="1" applyProtection="1">
      <alignment horizontal="center" vertical="center"/>
    </xf>
    <xf numFmtId="0" fontId="20" fillId="2" borderId="17" xfId="2" applyFont="1" applyFill="1" applyBorder="1" applyAlignment="1" applyProtection="1">
      <alignment horizontal="center" wrapText="1"/>
      <protection locked="0"/>
    </xf>
    <xf numFmtId="0" fontId="55" fillId="2" borderId="0" xfId="0" applyFont="1" applyFill="1" applyBorder="1" applyAlignment="1">
      <alignment vertical="center"/>
    </xf>
    <xf numFmtId="0" fontId="57" fillId="2" borderId="0" xfId="2" quotePrefix="1" applyFont="1" applyFill="1" applyAlignment="1" applyProtection="1">
      <alignment horizontal="left" vertical="center"/>
    </xf>
    <xf numFmtId="0" fontId="54" fillId="2" borderId="0" xfId="2" applyFont="1" applyFill="1" applyProtection="1">
      <protection locked="0"/>
    </xf>
    <xf numFmtId="0" fontId="17" fillId="2" borderId="0" xfId="2" applyFont="1" applyFill="1" applyProtection="1">
      <protection locked="0"/>
    </xf>
    <xf numFmtId="0" fontId="58" fillId="2" borderId="0" xfId="2" applyFont="1" applyFill="1" applyProtection="1">
      <protection locked="0"/>
    </xf>
    <xf numFmtId="0" fontId="56" fillId="2" borderId="0" xfId="0" applyFont="1" applyFill="1" applyAlignment="1">
      <alignment horizontal="center" vertical="center"/>
    </xf>
    <xf numFmtId="1" fontId="35" fillId="0" borderId="9" xfId="0" applyNumberFormat="1" applyFont="1" applyFill="1" applyBorder="1" applyAlignment="1">
      <alignment horizontal="center" vertical="center"/>
    </xf>
    <xf numFmtId="1" fontId="35" fillId="0" borderId="11" xfId="0" applyNumberFormat="1" applyFont="1" applyFill="1" applyBorder="1" applyAlignment="1" applyProtection="1">
      <alignment horizontal="center" vertical="center"/>
      <protection locked="0"/>
    </xf>
    <xf numFmtId="216" fontId="19" fillId="2" borderId="0" xfId="2" applyNumberFormat="1" applyFont="1" applyFill="1" applyAlignment="1" applyProtection="1">
      <alignment horizontal="center"/>
      <protection locked="0"/>
    </xf>
    <xf numFmtId="219" fontId="30" fillId="2" borderId="0" xfId="0" applyNumberFormat="1" applyFont="1" applyFill="1" applyAlignment="1" applyProtection="1">
      <alignment vertical="top"/>
      <protection locked="0"/>
    </xf>
    <xf numFmtId="3" fontId="20" fillId="2" borderId="0" xfId="2" applyNumberFormat="1" applyFont="1" applyFill="1" applyBorder="1" applyAlignment="1" applyProtection="1">
      <protection locked="0"/>
    </xf>
    <xf numFmtId="216" fontId="61" fillId="2" borderId="1" xfId="0" applyNumberFormat="1" applyFont="1" applyFill="1" applyBorder="1" applyAlignment="1" applyProtection="1">
      <alignment horizontal="center" vertical="center"/>
      <protection locked="0"/>
    </xf>
    <xf numFmtId="1" fontId="28" fillId="3" borderId="18" xfId="0" applyNumberFormat="1" applyFont="1" applyFill="1" applyBorder="1" applyAlignment="1" applyProtection="1">
      <alignment horizontal="center" vertical="top"/>
      <protection locked="0"/>
    </xf>
    <xf numFmtId="1" fontId="28" fillId="3" borderId="21" xfId="0" applyNumberFormat="1" applyFont="1" applyFill="1" applyBorder="1" applyAlignment="1" applyProtection="1">
      <alignment horizontal="center" vertical="top"/>
      <protection locked="0"/>
    </xf>
    <xf numFmtId="49" fontId="20" fillId="2" borderId="17" xfId="2" applyNumberFormat="1" applyFont="1" applyFill="1" applyBorder="1" applyAlignment="1" applyProtection="1">
      <alignment horizontal="center" vertical="center" wrapText="1"/>
      <protection locked="0"/>
    </xf>
    <xf numFmtId="0" fontId="22" fillId="2" borderId="17" xfId="0" quotePrefix="1" applyFont="1" applyFill="1" applyBorder="1" applyAlignment="1">
      <alignment horizontal="center" vertical="center" wrapText="1"/>
    </xf>
    <xf numFmtId="49" fontId="22" fillId="2" borderId="17" xfId="0" quotePrefix="1" applyNumberFormat="1" applyFont="1" applyFill="1" applyBorder="1" applyAlignment="1">
      <alignment horizontal="center" vertical="center" wrapText="1"/>
    </xf>
    <xf numFmtId="0" fontId="22" fillId="2" borderId="5" xfId="0" quotePrefix="1" applyFont="1" applyFill="1" applyBorder="1" applyAlignment="1">
      <alignment horizontal="center" vertical="center" wrapText="1"/>
    </xf>
    <xf numFmtId="0" fontId="22" fillId="0" borderId="17" xfId="0" quotePrefix="1" applyFont="1" applyFill="1" applyBorder="1" applyAlignment="1" applyProtection="1">
      <alignment horizontal="center" vertical="center" wrapText="1"/>
    </xf>
    <xf numFmtId="0" fontId="8" fillId="2" borderId="0" xfId="0" applyFont="1" applyFill="1" applyBorder="1" applyAlignment="1">
      <alignment horizontal="center" vertical="center"/>
    </xf>
    <xf numFmtId="0" fontId="8" fillId="2" borderId="0" xfId="0" applyFont="1" applyFill="1" applyBorder="1" applyAlignment="1" applyProtection="1">
      <alignment horizontal="center" vertical="center"/>
      <protection locked="0"/>
    </xf>
    <xf numFmtId="17" fontId="8" fillId="2" borderId="0" xfId="2" applyNumberFormat="1" applyFont="1" applyFill="1" applyAlignment="1" applyProtection="1">
      <alignment horizontal="center"/>
      <protection locked="0"/>
    </xf>
    <xf numFmtId="17" fontId="8" fillId="2" borderId="0" xfId="2" quotePrefix="1" applyNumberFormat="1" applyFont="1" applyFill="1" applyAlignment="1" applyProtection="1">
      <alignment horizontal="center"/>
      <protection locked="0"/>
    </xf>
    <xf numFmtId="0" fontId="34" fillId="2" borderId="0" xfId="2" applyFont="1" applyFill="1" applyBorder="1" applyAlignment="1" applyProtection="1">
      <alignment horizontal="center" vertical="center"/>
      <protection locked="0"/>
    </xf>
    <xf numFmtId="0" fontId="20" fillId="2" borderId="2" xfId="2" applyFont="1" applyFill="1" applyBorder="1" applyAlignment="1" applyProtection="1">
      <alignment horizontal="center" vertical="top" wrapText="1"/>
      <protection locked="0"/>
    </xf>
    <xf numFmtId="0" fontId="20" fillId="2" borderId="15" xfId="2" applyFont="1" applyFill="1" applyBorder="1" applyAlignment="1" applyProtection="1">
      <alignment horizontal="center" vertical="top" wrapText="1"/>
      <protection locked="0"/>
    </xf>
    <xf numFmtId="0" fontId="20" fillId="2" borderId="12" xfId="2" applyFont="1" applyFill="1" applyBorder="1" applyAlignment="1" applyProtection="1">
      <alignment horizontal="center" vertical="top" wrapText="1"/>
      <protection locked="0"/>
    </xf>
    <xf numFmtId="0" fontId="20" fillId="2" borderId="16" xfId="2" applyFont="1" applyFill="1" applyBorder="1" applyAlignment="1" applyProtection="1">
      <alignment horizontal="center" vertical="top" wrapText="1"/>
      <protection locked="0"/>
    </xf>
    <xf numFmtId="0" fontId="20" fillId="2" borderId="6" xfId="2" quotePrefix="1" applyFont="1" applyFill="1" applyBorder="1" applyAlignment="1" applyProtection="1">
      <alignment horizontal="center" vertical="center" wrapText="1"/>
      <protection locked="0"/>
    </xf>
    <xf numFmtId="0" fontId="20" fillId="2" borderId="21" xfId="2" applyFont="1" applyFill="1" applyBorder="1" applyAlignment="1" applyProtection="1">
      <alignment vertical="center"/>
      <protection locked="0"/>
    </xf>
    <xf numFmtId="0" fontId="20" fillId="2" borderId="5" xfId="2" quotePrefix="1" applyFont="1" applyFill="1" applyBorder="1" applyAlignment="1" applyProtection="1">
      <alignment horizontal="center" vertical="center" wrapText="1"/>
      <protection locked="0"/>
    </xf>
    <xf numFmtId="0" fontId="20" fillId="2" borderId="7" xfId="2" applyFont="1" applyFill="1" applyBorder="1" applyAlignment="1" applyProtection="1">
      <alignment horizontal="center" vertical="center" wrapText="1"/>
      <protection locked="0"/>
    </xf>
    <xf numFmtId="0" fontId="20" fillId="2" borderId="4" xfId="2" applyFont="1" applyFill="1" applyBorder="1" applyAlignment="1" applyProtection="1">
      <alignment horizontal="center" vertical="center" wrapText="1"/>
      <protection locked="0"/>
    </xf>
    <xf numFmtId="0" fontId="20" fillId="2" borderId="17" xfId="2" applyFont="1" applyFill="1" applyBorder="1" applyAlignment="1" applyProtection="1">
      <alignment horizontal="left" vertical="center" wrapText="1"/>
      <protection locked="0"/>
    </xf>
    <xf numFmtId="0" fontId="20" fillId="2" borderId="1" xfId="2" applyFont="1" applyFill="1" applyBorder="1" applyAlignment="1" applyProtection="1">
      <alignment horizontal="left" vertical="top" wrapText="1"/>
      <protection locked="0"/>
    </xf>
    <xf numFmtId="0" fontId="20" fillId="2" borderId="0" xfId="2" applyFont="1" applyFill="1" applyBorder="1" applyAlignment="1" applyProtection="1">
      <alignment horizontal="left" vertical="top" wrapText="1"/>
      <protection locked="0"/>
    </xf>
    <xf numFmtId="0" fontId="20" fillId="0" borderId="1" xfId="0" quotePrefix="1" applyFont="1" applyBorder="1" applyAlignment="1">
      <alignment horizontal="left" vertical="center" wrapText="1"/>
    </xf>
    <xf numFmtId="0" fontId="20" fillId="0" borderId="0" xfId="0" quotePrefix="1" applyFont="1" applyBorder="1" applyAlignment="1">
      <alignment horizontal="left" vertical="center" wrapText="1"/>
    </xf>
    <xf numFmtId="0" fontId="20" fillId="2" borderId="1" xfId="2" quotePrefix="1" applyFont="1" applyFill="1" applyBorder="1" applyAlignment="1" applyProtection="1">
      <alignment horizontal="left" vertical="top" wrapText="1"/>
      <protection locked="0"/>
    </xf>
    <xf numFmtId="0" fontId="20" fillId="2" borderId="0" xfId="2" quotePrefix="1" applyFont="1" applyFill="1" applyBorder="1" applyAlignment="1" applyProtection="1">
      <alignment horizontal="left" vertical="top" wrapText="1"/>
      <protection locked="0"/>
    </xf>
    <xf numFmtId="0" fontId="37" fillId="3" borderId="5" xfId="0" applyFont="1" applyFill="1" applyBorder="1" applyAlignment="1" applyProtection="1">
      <alignment horizontal="center" vertical="center"/>
      <protection locked="0"/>
    </xf>
    <xf numFmtId="0" fontId="37" fillId="3" borderId="7" xfId="0" applyFont="1" applyFill="1" applyBorder="1" applyAlignment="1" applyProtection="1">
      <alignment horizontal="center" vertical="center"/>
      <protection locked="0"/>
    </xf>
    <xf numFmtId="0" fontId="37" fillId="3" borderId="4" xfId="0" applyFont="1" applyFill="1" applyBorder="1" applyAlignment="1" applyProtection="1">
      <alignment horizontal="center" vertical="center"/>
      <protection locked="0"/>
    </xf>
    <xf numFmtId="0" fontId="21" fillId="2" borderId="7" xfId="0" applyFont="1" applyFill="1" applyBorder="1" applyAlignment="1" applyProtection="1">
      <alignment horizontal="left" vertical="top" wrapText="1"/>
    </xf>
    <xf numFmtId="0" fontId="22" fillId="2" borderId="5" xfId="0" applyFont="1" applyFill="1" applyBorder="1" applyAlignment="1">
      <alignment horizontal="center" vertical="center"/>
    </xf>
    <xf numFmtId="0" fontId="22" fillId="2" borderId="7" xfId="0" applyFont="1" applyFill="1" applyBorder="1" applyAlignment="1">
      <alignment horizontal="center" vertical="center"/>
    </xf>
    <xf numFmtId="0" fontId="46" fillId="2" borderId="0" xfId="0" quotePrefix="1" applyFont="1" applyFill="1" applyAlignment="1" applyProtection="1">
      <alignment horizontal="center" vertical="center" wrapText="1"/>
      <protection hidden="1"/>
    </xf>
    <xf numFmtId="0" fontId="46" fillId="2" borderId="0" xfId="0" applyFont="1" applyFill="1" applyAlignment="1" applyProtection="1">
      <alignment horizontal="center" vertical="center" wrapText="1"/>
      <protection hidden="1"/>
    </xf>
    <xf numFmtId="0" fontId="46" fillId="2" borderId="13" xfId="0" quotePrefix="1" applyFont="1" applyFill="1" applyBorder="1" applyAlignment="1" applyProtection="1">
      <alignment horizontal="center" vertical="center" wrapText="1"/>
      <protection hidden="1"/>
    </xf>
    <xf numFmtId="0" fontId="22" fillId="2" borderId="4"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15" xfId="0" applyFont="1" applyFill="1" applyBorder="1" applyAlignment="1">
      <alignment horizontal="center" vertical="center"/>
    </xf>
    <xf numFmtId="0" fontId="20" fillId="2" borderId="13" xfId="0" applyNumberFormat="1" applyFont="1" applyFill="1" applyBorder="1" applyAlignment="1" applyProtection="1">
      <alignment horizontal="justify" vertical="top" wrapText="1"/>
    </xf>
    <xf numFmtId="0" fontId="21" fillId="2" borderId="13" xfId="0" applyNumberFormat="1" applyFont="1" applyFill="1" applyBorder="1" applyAlignment="1" applyProtection="1">
      <alignment horizontal="justify" vertical="top" wrapText="1"/>
    </xf>
    <xf numFmtId="0" fontId="21" fillId="2" borderId="3" xfId="0" applyFont="1" applyFill="1" applyBorder="1" applyAlignment="1" applyProtection="1">
      <alignment horizontal="justify" vertical="top" wrapText="1"/>
    </xf>
    <xf numFmtId="0" fontId="22" fillId="2" borderId="2"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37" fillId="3" borderId="6" xfId="0" applyFont="1" applyFill="1" applyBorder="1" applyAlignment="1" applyProtection="1">
      <alignment horizontal="center" vertical="center" wrapText="1"/>
      <protection locked="0"/>
    </xf>
    <xf numFmtId="0" fontId="37" fillId="3" borderId="21" xfId="0" quotePrefix="1" applyFont="1" applyFill="1" applyBorder="1" applyAlignment="1" applyProtection="1">
      <alignment horizontal="center" vertical="center" wrapText="1"/>
      <protection locked="0"/>
    </xf>
    <xf numFmtId="0" fontId="21" fillId="2" borderId="3" xfId="0" applyFont="1" applyFill="1" applyBorder="1" applyAlignment="1" applyProtection="1">
      <alignment horizontal="left" vertical="top" wrapText="1"/>
    </xf>
    <xf numFmtId="0" fontId="20" fillId="2" borderId="13" xfId="0" applyFont="1" applyFill="1" applyBorder="1" applyAlignment="1" applyProtection="1">
      <alignment horizontal="left" vertical="top" wrapText="1"/>
      <protection locked="0"/>
    </xf>
    <xf numFmtId="0" fontId="20" fillId="2" borderId="13" xfId="0" applyFont="1" applyFill="1" applyBorder="1" applyAlignment="1" applyProtection="1">
      <alignment horizontal="left" vertical="top"/>
      <protection locked="0"/>
    </xf>
    <xf numFmtId="0" fontId="8" fillId="2" borderId="0" xfId="0" applyFont="1" applyFill="1" applyBorder="1" applyAlignment="1" applyProtection="1">
      <alignment horizontal="center" vertical="center"/>
    </xf>
    <xf numFmtId="0" fontId="8" fillId="2" borderId="2" xfId="2" applyFont="1" applyFill="1" applyBorder="1" applyAlignment="1" applyProtection="1">
      <alignment horizontal="center" vertical="center" wrapText="1"/>
    </xf>
    <xf numFmtId="0" fontId="8" fillId="2" borderId="15" xfId="2" applyFont="1" applyFill="1" applyBorder="1" applyAlignment="1" applyProtection="1">
      <alignment horizontal="center" vertical="center" wrapText="1"/>
    </xf>
    <xf numFmtId="0" fontId="8" fillId="2" borderId="1" xfId="2" applyFont="1" applyFill="1" applyBorder="1" applyAlignment="1" applyProtection="1">
      <alignment horizontal="center" vertical="center" wrapText="1"/>
    </xf>
    <xf numFmtId="0" fontId="8" fillId="2" borderId="14"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8" fillId="2" borderId="16" xfId="2" applyFont="1" applyFill="1" applyBorder="1" applyAlignment="1" applyProtection="1">
      <alignment horizontal="center" vertical="center" wrapText="1"/>
    </xf>
    <xf numFmtId="0" fontId="30" fillId="3" borderId="6" xfId="0" applyFont="1" applyFill="1" applyBorder="1" applyAlignment="1" applyProtection="1">
      <alignment horizontal="center" vertical="center" wrapText="1"/>
      <protection locked="0"/>
    </xf>
    <xf numFmtId="0" fontId="30" fillId="3" borderId="9" xfId="0" applyFont="1" applyFill="1" applyBorder="1" applyAlignment="1" applyProtection="1">
      <alignment horizontal="center" vertical="center" wrapText="1"/>
      <protection locked="0"/>
    </xf>
    <xf numFmtId="0" fontId="30" fillId="3" borderId="21" xfId="0" applyFont="1" applyFill="1" applyBorder="1" applyAlignment="1" applyProtection="1">
      <alignment horizontal="center" vertical="center" wrapText="1"/>
      <protection locked="0"/>
    </xf>
    <xf numFmtId="0" fontId="21" fillId="2" borderId="7" xfId="2" quotePrefix="1" applyFont="1" applyFill="1" applyBorder="1" applyAlignment="1" applyProtection="1">
      <alignment horizontal="left" vertical="top" wrapText="1"/>
    </xf>
    <xf numFmtId="0" fontId="8" fillId="6" borderId="3" xfId="2" applyFont="1" applyFill="1" applyBorder="1" applyAlignment="1" applyProtection="1">
      <alignment horizontal="center" vertical="center"/>
    </xf>
    <xf numFmtId="0" fontId="8" fillId="6" borderId="15" xfId="2" applyFont="1" applyFill="1" applyBorder="1" applyAlignment="1" applyProtection="1">
      <alignment horizontal="center" vertical="center"/>
    </xf>
    <xf numFmtId="0" fontId="22" fillId="6" borderId="15" xfId="2" applyFont="1" applyFill="1" applyBorder="1" applyAlignment="1" applyProtection="1">
      <alignment horizontal="center" vertical="center" wrapText="1"/>
    </xf>
    <xf numFmtId="0" fontId="22" fillId="6" borderId="16" xfId="2" applyFont="1" applyFill="1" applyBorder="1" applyAlignment="1" applyProtection="1">
      <alignment horizontal="center" vertical="center" wrapText="1"/>
    </xf>
    <xf numFmtId="0" fontId="22" fillId="6" borderId="6" xfId="2" applyFont="1" applyFill="1" applyBorder="1" applyAlignment="1" applyProtection="1">
      <alignment horizontal="center" vertical="center" wrapText="1"/>
    </xf>
    <xf numFmtId="0" fontId="22" fillId="6" borderId="21" xfId="2" applyFont="1" applyFill="1" applyBorder="1" applyAlignment="1" applyProtection="1">
      <alignment horizontal="center" vertical="center" wrapText="1"/>
    </xf>
    <xf numFmtId="0" fontId="22" fillId="6" borderId="5" xfId="2" applyFont="1" applyFill="1" applyBorder="1" applyAlignment="1" applyProtection="1">
      <alignment horizontal="center" vertical="center" wrapText="1"/>
    </xf>
    <xf numFmtId="0" fontId="22" fillId="6" borderId="4" xfId="2" applyFont="1" applyFill="1" applyBorder="1" applyAlignment="1" applyProtection="1">
      <alignment horizontal="center" vertical="center" wrapText="1"/>
    </xf>
    <xf numFmtId="0" fontId="22" fillId="6" borderId="9" xfId="2" applyFont="1" applyFill="1" applyBorder="1" applyAlignment="1" applyProtection="1">
      <alignment horizontal="center" vertical="center" wrapText="1"/>
    </xf>
    <xf numFmtId="0" fontId="22" fillId="6" borderId="7" xfId="2" applyFont="1" applyFill="1" applyBorder="1" applyAlignment="1" applyProtection="1">
      <alignment horizontal="center" vertical="center" wrapText="1"/>
    </xf>
    <xf numFmtId="0" fontId="8" fillId="6" borderId="5" xfId="2" applyFont="1" applyFill="1" applyBorder="1" applyAlignment="1" applyProtection="1">
      <alignment horizontal="center" vertical="center"/>
    </xf>
    <xf numFmtId="0" fontId="8" fillId="6" borderId="7" xfId="2" applyFont="1" applyFill="1" applyBorder="1" applyAlignment="1" applyProtection="1">
      <alignment horizontal="center" vertical="center"/>
    </xf>
    <xf numFmtId="0" fontId="37" fillId="3" borderId="9" xfId="0" applyFont="1" applyFill="1" applyBorder="1" applyAlignment="1" applyProtection="1">
      <alignment horizontal="center" vertical="center" wrapText="1"/>
      <protection locked="0"/>
    </xf>
    <xf numFmtId="0" fontId="30" fillId="3" borderId="5" xfId="0" applyFont="1" applyFill="1" applyBorder="1" applyAlignment="1" applyProtection="1">
      <alignment horizontal="center" vertical="center" wrapText="1"/>
      <protection locked="0"/>
    </xf>
    <xf numFmtId="0" fontId="30" fillId="3" borderId="4"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cellXfs>
  <cellStyles count="4">
    <cellStyle name="Dezimal_Tabelle2" xfId="1"/>
    <cellStyle name="Normal_2007 Turnover_NON_EU_Template_V.1.2" xfId="2"/>
    <cellStyle name="Обычный" xfId="0" builtinId="0"/>
    <cellStyle name="Финансовый" xfId="3" builtinId="3"/>
  </cellStyles>
  <dxfs count="96">
    <dxf>
      <font>
        <b/>
        <i val="0"/>
        <strike val="0"/>
        <condense val="0"/>
        <extend val="0"/>
        <color indexed="10"/>
      </font>
      <fill>
        <patternFill patternType="none">
          <bgColor indexed="65"/>
        </patternFill>
      </fill>
    </dxf>
    <dxf>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strike val="0"/>
        <condense val="0"/>
        <extend val="0"/>
        <color indexed="10"/>
      </font>
      <fill>
        <patternFill patternType="none">
          <bgColor indexed="65"/>
        </patternFill>
      </fill>
    </dxf>
    <dxf>
      <fill>
        <patternFill>
          <bgColor indexed="10"/>
        </patternFill>
      </fill>
    </dxf>
    <dxf>
      <fill>
        <patternFill>
          <bgColor indexed="10"/>
        </patternFill>
      </fill>
    </dxf>
    <dxf>
      <font>
        <b/>
        <i val="0"/>
        <condense val="0"/>
        <extend val="0"/>
        <u val="none"/>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u val="none"/>
        <color auto="1"/>
      </font>
      <fill>
        <patternFill>
          <bgColor indexed="10"/>
        </patternFill>
      </fill>
    </dxf>
    <dxf>
      <fill>
        <patternFill>
          <bgColor indexed="10"/>
        </patternFill>
      </fill>
    </dxf>
    <dxf>
      <font>
        <b/>
        <i val="0"/>
        <condense val="0"/>
        <extend val="0"/>
        <color indexed="10"/>
      </font>
    </dxf>
    <dxf>
      <font>
        <b/>
        <i val="0"/>
        <condense val="0"/>
        <extend val="0"/>
        <u val="none"/>
        <color auto="1"/>
      </font>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u val="none"/>
        <color auto="1"/>
      </font>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u val="none"/>
        <color auto="1"/>
      </font>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indexed="22"/>
      </font>
      <fill>
        <patternFill>
          <bgColor indexed="60"/>
        </patternFill>
      </fill>
      <border>
        <left style="thin">
          <color indexed="64"/>
        </left>
        <right style="thin">
          <color indexed="64"/>
        </right>
        <top style="thin">
          <color indexed="64"/>
        </top>
        <bottom style="thin">
          <color indexed="64"/>
        </bottom>
      </border>
    </dxf>
    <dxf>
      <font>
        <b val="0"/>
        <i val="0"/>
        <condense val="0"/>
        <extend val="0"/>
        <color indexed="9"/>
      </font>
    </dxf>
    <dxf>
      <font>
        <b/>
        <i val="0"/>
        <condense val="0"/>
        <extend val="0"/>
        <color auto="1"/>
      </font>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font>
      <fill>
        <patternFill>
          <bgColor indexed="10"/>
        </patternFill>
      </fill>
    </dxf>
    <dxf>
      <font>
        <b/>
        <i val="0"/>
        <condense val="0"/>
        <extend val="0"/>
        <color auto="1"/>
      </font>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strike val="0"/>
        <condense val="0"/>
        <extend val="0"/>
        <color indexed="10"/>
      </font>
      <fill>
        <patternFill patternType="none">
          <bgColor indexed="65"/>
        </patternFill>
      </fill>
    </dxf>
    <dxf>
      <fill>
        <patternFill>
          <bgColor indexed="10"/>
        </patternFill>
      </fill>
    </dxf>
    <dxf>
      <font>
        <b/>
        <i val="0"/>
        <condense val="0"/>
        <extend val="0"/>
        <u val="none"/>
        <color auto="1"/>
      </font>
      <fill>
        <patternFill>
          <bgColor indexed="10"/>
        </patternFill>
      </fill>
    </dxf>
    <dxf>
      <font>
        <b/>
        <i val="0"/>
        <condense val="0"/>
        <extend val="0"/>
        <u val="none"/>
        <color auto="1"/>
      </font>
      <fill>
        <patternFill>
          <bgColor indexed="10"/>
        </patternFill>
      </fill>
    </dxf>
    <dxf>
      <font>
        <b/>
        <i val="0"/>
        <strike val="0"/>
        <condense val="0"/>
        <extend val="0"/>
        <color indexed="10"/>
      </font>
      <fill>
        <patternFill patternType="none">
          <bgColor indexed="65"/>
        </patternFill>
      </fill>
    </dxf>
    <dxf>
      <fill>
        <patternFill>
          <bgColor indexed="10"/>
        </patternFill>
      </fill>
    </dxf>
    <dxf>
      <fill>
        <patternFill>
          <bgColor indexed="10"/>
        </patternFill>
      </fill>
    </dxf>
    <dxf>
      <font>
        <b/>
        <i val="0"/>
        <condense val="0"/>
        <extend val="0"/>
        <u val="none"/>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u val="none"/>
        <color auto="1"/>
      </font>
      <fill>
        <patternFill>
          <bgColor indexed="10"/>
        </patternFill>
      </fill>
    </dxf>
    <dxf>
      <fill>
        <patternFill>
          <bgColor indexed="10"/>
        </patternFill>
      </fill>
    </dxf>
    <dxf>
      <font>
        <b/>
        <i val="0"/>
        <condense val="0"/>
        <extend val="0"/>
        <color indexed="10"/>
      </font>
    </dxf>
    <dxf>
      <font>
        <b/>
        <i val="0"/>
        <condense val="0"/>
        <extend val="0"/>
        <u val="none"/>
        <color auto="1"/>
      </font>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u val="none"/>
        <color auto="1"/>
      </font>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u val="none"/>
        <color auto="1"/>
      </font>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indexed="22"/>
      </font>
      <fill>
        <patternFill>
          <bgColor indexed="60"/>
        </patternFill>
      </fill>
      <border>
        <left style="thin">
          <color indexed="64"/>
        </left>
        <right style="thin">
          <color indexed="64"/>
        </right>
        <top style="thin">
          <color indexed="64"/>
        </top>
        <bottom style="thin">
          <color indexed="64"/>
        </bottom>
      </border>
    </dxf>
    <dxf>
      <font>
        <b val="0"/>
        <i val="0"/>
        <condense val="0"/>
        <extend val="0"/>
        <color indexed="9"/>
      </font>
    </dxf>
    <dxf>
      <font>
        <b/>
        <i val="0"/>
        <condense val="0"/>
        <extend val="0"/>
        <color auto="1"/>
      </font>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font>
      <fill>
        <patternFill>
          <bgColor indexed="10"/>
        </patternFill>
      </fill>
    </dxf>
    <dxf>
      <font>
        <b/>
        <i val="0"/>
        <condense val="0"/>
        <extend val="0"/>
        <color auto="1"/>
      </font>
      <fill>
        <patternFill>
          <bgColor indexed="10"/>
        </patternFill>
      </fill>
    </dxf>
    <dxf>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B53"/>
  <sheetViews>
    <sheetView showGridLines="0" topLeftCell="A31" zoomScale="75" zoomScaleNormal="80" workbookViewId="0">
      <selection activeCell="H18" sqref="H18"/>
    </sheetView>
  </sheetViews>
  <sheetFormatPr defaultColWidth="0" defaultRowHeight="12.75"/>
  <cols>
    <col min="1" max="1" width="2.140625" style="227" customWidth="1"/>
    <col min="2" max="2" width="94.85546875" style="97" customWidth="1"/>
    <col min="3" max="3" width="2.42578125" style="97" customWidth="1"/>
    <col min="4" max="8" width="15.7109375" style="97" customWidth="1"/>
    <col min="9" max="9" width="13.85546875" style="97" customWidth="1"/>
    <col min="10" max="10" width="12" style="116" hidden="1" customWidth="1"/>
    <col min="11" max="11" width="3.85546875" style="391" hidden="1" customWidth="1"/>
    <col min="12" max="12" width="74" style="376" hidden="1" customWidth="1"/>
    <col min="13" max="13" width="3.7109375" style="97" hidden="1" customWidth="1"/>
    <col min="14" max="16384" width="11.42578125" style="97" hidden="1"/>
  </cols>
  <sheetData>
    <row r="1" spans="1:28" ht="20.100000000000001" customHeight="1">
      <c r="B1" s="114"/>
      <c r="I1" s="215"/>
    </row>
    <row r="2" spans="1:28" s="24" customFormat="1" ht="20.100000000000001" customHeight="1">
      <c r="A2" s="144"/>
      <c r="B2" s="408" t="s">
        <v>61</v>
      </c>
      <c r="C2" s="408"/>
      <c r="D2" s="408"/>
      <c r="E2" s="408"/>
      <c r="F2" s="408"/>
      <c r="G2" s="408"/>
      <c r="H2" s="408"/>
      <c r="I2" s="408"/>
      <c r="J2" s="91"/>
      <c r="K2" s="389"/>
      <c r="L2" s="377"/>
      <c r="M2" s="15"/>
      <c r="N2" s="15"/>
      <c r="O2" s="69"/>
      <c r="P2" s="66"/>
      <c r="Q2" s="66"/>
      <c r="R2" s="66"/>
      <c r="S2" s="67"/>
      <c r="T2" s="67"/>
      <c r="U2" s="67"/>
      <c r="V2" s="67"/>
      <c r="W2" s="67"/>
      <c r="X2" s="67"/>
      <c r="Y2" s="67"/>
      <c r="Z2" s="68"/>
      <c r="AA2" s="23"/>
      <c r="AB2" s="23"/>
    </row>
    <row r="3" spans="1:28" ht="20.100000000000001" customHeight="1">
      <c r="B3" s="409" t="s">
        <v>94</v>
      </c>
      <c r="C3" s="409"/>
      <c r="D3" s="409"/>
      <c r="E3" s="409"/>
      <c r="F3" s="409"/>
      <c r="G3" s="409"/>
      <c r="H3" s="409"/>
      <c r="I3" s="409"/>
      <c r="J3" s="115"/>
      <c r="K3" s="393"/>
    </row>
    <row r="4" spans="1:28" ht="20.100000000000001" customHeight="1">
      <c r="B4" s="410" t="s">
        <v>54</v>
      </c>
      <c r="C4" s="411"/>
      <c r="D4" s="411"/>
      <c r="E4" s="411"/>
      <c r="F4" s="411"/>
      <c r="G4" s="411"/>
      <c r="H4" s="411"/>
      <c r="I4" s="411"/>
      <c r="J4" s="115"/>
      <c r="K4" s="393"/>
    </row>
    <row r="5" spans="1:28" ht="20.100000000000001" customHeight="1">
      <c r="B5" s="141"/>
      <c r="C5" s="141"/>
      <c r="D5" s="141"/>
      <c r="E5" s="141"/>
      <c r="F5" s="141"/>
      <c r="G5" s="141"/>
      <c r="H5" s="141"/>
      <c r="I5" s="141"/>
      <c r="J5" s="115"/>
      <c r="K5" s="393"/>
    </row>
    <row r="6" spans="1:28" s="24" customFormat="1" ht="39.950000000000003" customHeight="1">
      <c r="A6" s="144"/>
      <c r="C6" s="29"/>
      <c r="D6" s="22"/>
      <c r="E6" s="22"/>
      <c r="F6" s="22"/>
      <c r="G6" s="22"/>
      <c r="H6" s="22"/>
      <c r="I6" s="22"/>
      <c r="J6" s="28"/>
      <c r="K6" s="394"/>
      <c r="L6" s="378"/>
      <c r="M6" s="22"/>
      <c r="N6" s="22"/>
      <c r="O6" s="60"/>
      <c r="P6" s="60"/>
      <c r="Q6" s="60"/>
      <c r="R6" s="60"/>
      <c r="S6" s="60"/>
      <c r="T6" s="60"/>
      <c r="U6" s="60"/>
      <c r="V6" s="60"/>
      <c r="W6" s="60"/>
      <c r="X6" s="60"/>
      <c r="Y6" s="23"/>
      <c r="Z6" s="51"/>
      <c r="AA6" s="23"/>
      <c r="AB6" s="23"/>
    </row>
    <row r="7" spans="1:28" ht="44.25" customHeight="1">
      <c r="B7" s="412" t="s">
        <v>213</v>
      </c>
      <c r="C7" s="412"/>
      <c r="D7" s="412"/>
      <c r="E7" s="412"/>
      <c r="F7" s="412"/>
      <c r="G7" s="412"/>
      <c r="H7" s="412"/>
      <c r="I7" s="412"/>
    </row>
    <row r="8" spans="1:28" ht="19.5" customHeight="1">
      <c r="B8" s="116" t="s">
        <v>9</v>
      </c>
      <c r="C8" s="117"/>
      <c r="D8" s="117"/>
      <c r="E8" s="117"/>
      <c r="F8" s="117"/>
      <c r="G8" s="117"/>
      <c r="H8" s="117"/>
      <c r="I8" s="118"/>
      <c r="L8" s="379"/>
    </row>
    <row r="9" spans="1:28">
      <c r="B9" s="116"/>
      <c r="C9" s="116"/>
      <c r="D9" s="116"/>
      <c r="E9" s="119"/>
      <c r="F9" s="119"/>
      <c r="G9" s="119"/>
      <c r="H9" s="119"/>
      <c r="I9" s="116"/>
      <c r="L9" s="379"/>
    </row>
    <row r="10" spans="1:28">
      <c r="B10" s="116"/>
      <c r="C10" s="116"/>
      <c r="D10" s="116"/>
      <c r="E10" s="119"/>
      <c r="F10" s="119"/>
      <c r="G10" s="119"/>
      <c r="H10" s="119"/>
      <c r="I10" s="116"/>
      <c r="L10" s="379"/>
    </row>
    <row r="11" spans="1:28" ht="36.75" customHeight="1">
      <c r="B11" s="120" t="s">
        <v>89</v>
      </c>
      <c r="C11" s="120"/>
      <c r="D11" s="207" t="s">
        <v>76</v>
      </c>
      <c r="E11" s="208">
        <v>22</v>
      </c>
      <c r="F11" s="121"/>
      <c r="G11" s="121"/>
      <c r="H11" s="121"/>
      <c r="I11" s="122"/>
      <c r="L11" s="18" t="s">
        <v>174</v>
      </c>
    </row>
    <row r="12" spans="1:28" ht="35.1" customHeight="1">
      <c r="B12" s="123"/>
      <c r="C12" s="123"/>
      <c r="D12" s="123"/>
      <c r="E12" s="123"/>
      <c r="F12" s="123"/>
      <c r="G12" s="123"/>
      <c r="H12" s="123"/>
      <c r="I12" s="116"/>
      <c r="L12" s="379"/>
    </row>
    <row r="13" spans="1:28" ht="34.5" customHeight="1">
      <c r="B13" s="124" t="s">
        <v>90</v>
      </c>
      <c r="C13" s="120"/>
      <c r="D13" s="123"/>
      <c r="E13" s="209" t="s">
        <v>95</v>
      </c>
      <c r="F13" s="125"/>
      <c r="G13" s="123"/>
      <c r="H13" s="123"/>
      <c r="I13" s="116"/>
      <c r="L13" s="379"/>
    </row>
    <row r="14" spans="1:28" ht="24.95" customHeight="1">
      <c r="B14" s="126" t="s">
        <v>96</v>
      </c>
      <c r="C14" s="127"/>
      <c r="D14" s="123"/>
      <c r="E14" s="210">
        <v>40</v>
      </c>
      <c r="F14" s="128"/>
      <c r="G14" s="123"/>
      <c r="H14" s="123"/>
      <c r="I14" s="116"/>
      <c r="L14" s="18" t="s">
        <v>174</v>
      </c>
    </row>
    <row r="15" spans="1:28" ht="24.95" customHeight="1">
      <c r="B15" s="129" t="s">
        <v>147</v>
      </c>
      <c r="C15" s="127"/>
      <c r="D15" s="123"/>
      <c r="E15" s="225">
        <v>89.22</v>
      </c>
      <c r="F15" s="223" t="s">
        <v>133</v>
      </c>
      <c r="G15" s="123"/>
      <c r="H15" s="123"/>
      <c r="I15" s="116"/>
      <c r="L15" s="19" t="s">
        <v>176</v>
      </c>
    </row>
    <row r="16" spans="1:28" ht="24.95" customHeight="1">
      <c r="B16" s="130" t="s">
        <v>184</v>
      </c>
      <c r="C16" s="127"/>
      <c r="D16" s="123"/>
      <c r="E16" s="211">
        <v>16</v>
      </c>
      <c r="F16" s="128"/>
      <c r="G16" s="123"/>
      <c r="H16" s="123"/>
      <c r="I16" s="116"/>
      <c r="L16" s="18" t="s">
        <v>174</v>
      </c>
    </row>
    <row r="17" spans="2:12" ht="35.1" customHeight="1">
      <c r="B17" s="123"/>
      <c r="C17" s="123"/>
      <c r="D17" s="123"/>
      <c r="E17" s="123"/>
      <c r="F17" s="123"/>
      <c r="G17" s="123"/>
      <c r="H17" s="123"/>
      <c r="I17" s="116"/>
      <c r="L17" s="379"/>
    </row>
    <row r="18" spans="2:12" ht="39" customHeight="1">
      <c r="B18" s="124" t="s">
        <v>91</v>
      </c>
      <c r="C18" s="120"/>
      <c r="D18" s="123"/>
      <c r="E18" s="209" t="s">
        <v>95</v>
      </c>
      <c r="F18" s="125"/>
      <c r="G18" s="123"/>
      <c r="H18" s="123"/>
      <c r="I18" s="116"/>
      <c r="L18" s="380"/>
    </row>
    <row r="19" spans="2:12" ht="24.95" customHeight="1">
      <c r="B19" s="131" t="s">
        <v>148</v>
      </c>
      <c r="C19" s="123"/>
      <c r="D19" s="123"/>
      <c r="E19" s="210">
        <v>2</v>
      </c>
      <c r="F19" s="224" t="s">
        <v>132</v>
      </c>
      <c r="G19" s="123"/>
      <c r="H19" s="123"/>
      <c r="I19" s="116"/>
      <c r="L19" s="19" t="s">
        <v>175</v>
      </c>
    </row>
    <row r="20" spans="2:12" ht="24.95" customHeight="1">
      <c r="B20" s="133" t="s">
        <v>149</v>
      </c>
      <c r="C20" s="134"/>
      <c r="D20" s="123"/>
      <c r="E20" s="226">
        <v>2</v>
      </c>
      <c r="F20" s="224" t="s">
        <v>134</v>
      </c>
      <c r="G20" s="123"/>
      <c r="H20" s="123"/>
      <c r="I20" s="116"/>
      <c r="L20" s="19" t="s">
        <v>175</v>
      </c>
    </row>
    <row r="21" spans="2:12" ht="35.1" customHeight="1">
      <c r="B21" s="123"/>
      <c r="C21" s="123"/>
      <c r="D21" s="123"/>
      <c r="E21" s="123"/>
      <c r="F21" s="123"/>
      <c r="G21" s="123"/>
      <c r="H21" s="123"/>
      <c r="I21" s="116"/>
      <c r="L21" s="379"/>
    </row>
    <row r="22" spans="2:12" ht="15">
      <c r="B22" s="124" t="s">
        <v>92</v>
      </c>
      <c r="C22" s="120"/>
      <c r="D22" s="123"/>
      <c r="E22" s="123"/>
      <c r="F22" s="123"/>
      <c r="G22" s="123"/>
      <c r="H22" s="123"/>
      <c r="I22" s="116"/>
      <c r="L22" s="379"/>
    </row>
    <row r="23" spans="2:12" ht="19.5" customHeight="1">
      <c r="B23" s="135" t="s">
        <v>185</v>
      </c>
      <c r="C23" s="123"/>
      <c r="D23" s="123"/>
      <c r="E23" s="123"/>
      <c r="F23" s="123"/>
      <c r="G23" s="123"/>
      <c r="H23" s="123"/>
      <c r="I23" s="116"/>
      <c r="L23" s="379"/>
    </row>
    <row r="24" spans="2:12" ht="20.25" customHeight="1">
      <c r="B24" s="413"/>
      <c r="C24" s="414"/>
      <c r="D24" s="417" t="s">
        <v>151</v>
      </c>
      <c r="E24" s="419" t="s">
        <v>150</v>
      </c>
      <c r="F24" s="420"/>
      <c r="G24" s="420"/>
      <c r="H24" s="421"/>
      <c r="I24" s="116"/>
      <c r="L24" s="379"/>
    </row>
    <row r="25" spans="2:12" ht="42.75">
      <c r="B25" s="415"/>
      <c r="C25" s="416"/>
      <c r="D25" s="418"/>
      <c r="E25" s="207" t="s">
        <v>186</v>
      </c>
      <c r="F25" s="212" t="s">
        <v>187</v>
      </c>
      <c r="G25" s="207" t="s">
        <v>188</v>
      </c>
      <c r="H25" s="213" t="s">
        <v>189</v>
      </c>
      <c r="I25" s="116"/>
      <c r="L25" s="379"/>
    </row>
    <row r="26" spans="2:12" ht="49.5" customHeight="1">
      <c r="B26" s="422" t="s">
        <v>190</v>
      </c>
      <c r="C26" s="422"/>
      <c r="D26" s="214">
        <v>2959.1529999999998</v>
      </c>
      <c r="E26" s="214"/>
      <c r="F26" s="214">
        <v>32.50009</v>
      </c>
      <c r="G26" s="214">
        <v>7351.1295309999996</v>
      </c>
      <c r="H26" s="214"/>
      <c r="I26" s="116"/>
      <c r="L26" s="18" t="s">
        <v>174</v>
      </c>
    </row>
    <row r="27" spans="2:12" ht="19.5" customHeight="1">
      <c r="B27" s="132" t="s">
        <v>127</v>
      </c>
      <c r="C27" s="136"/>
      <c r="D27" s="119"/>
      <c r="E27" s="119"/>
      <c r="F27" s="119"/>
      <c r="G27" s="119"/>
      <c r="H27" s="119"/>
      <c r="I27" s="116"/>
      <c r="L27" s="381"/>
    </row>
    <row r="28" spans="2:12" ht="16.5">
      <c r="B28" s="137" t="s">
        <v>102</v>
      </c>
      <c r="C28" s="138"/>
      <c r="D28" s="119"/>
      <c r="E28" s="119"/>
      <c r="F28" s="119"/>
      <c r="G28" s="119"/>
      <c r="H28" s="119"/>
      <c r="I28" s="116"/>
      <c r="L28" s="381"/>
    </row>
    <row r="29" spans="2:12" ht="14.25">
      <c r="B29" s="123" t="s">
        <v>191</v>
      </c>
      <c r="C29" s="139"/>
      <c r="D29" s="119"/>
      <c r="E29" s="119"/>
      <c r="F29" s="119"/>
      <c r="G29" s="119"/>
      <c r="H29" s="119"/>
      <c r="I29" s="116"/>
      <c r="L29" s="381"/>
    </row>
    <row r="30" spans="2:12" ht="35.1" customHeight="1">
      <c r="B30" s="123"/>
      <c r="C30" s="123"/>
      <c r="D30" s="123"/>
      <c r="E30" s="123"/>
      <c r="F30" s="123"/>
      <c r="G30" s="123"/>
      <c r="H30" s="123"/>
      <c r="I30" s="116"/>
      <c r="L30" s="379"/>
    </row>
    <row r="31" spans="2:12" ht="57">
      <c r="B31" s="282" t="s">
        <v>128</v>
      </c>
      <c r="C31" s="120"/>
      <c r="D31" s="207" t="s">
        <v>156</v>
      </c>
      <c r="E31" s="207" t="s">
        <v>172</v>
      </c>
      <c r="F31" s="207" t="s">
        <v>173</v>
      </c>
      <c r="G31" s="207" t="s">
        <v>98</v>
      </c>
      <c r="H31" s="123"/>
      <c r="I31" s="116"/>
      <c r="L31" s="19"/>
    </row>
    <row r="32" spans="2:12" ht="24.95" customHeight="1">
      <c r="B32" s="283" t="s">
        <v>155</v>
      </c>
      <c r="C32" s="127"/>
      <c r="D32" s="225">
        <v>40</v>
      </c>
      <c r="E32" s="225">
        <v>3</v>
      </c>
      <c r="F32" s="225">
        <v>27</v>
      </c>
      <c r="G32" s="225">
        <v>40</v>
      </c>
      <c r="H32" s="423" t="s">
        <v>121</v>
      </c>
      <c r="I32" s="424"/>
      <c r="L32" s="18" t="s">
        <v>174</v>
      </c>
    </row>
    <row r="33" spans="2:12" ht="24.95" customHeight="1">
      <c r="B33" s="284" t="s">
        <v>131</v>
      </c>
      <c r="C33" s="127"/>
      <c r="D33" s="225">
        <v>0</v>
      </c>
      <c r="E33" s="225">
        <v>0</v>
      </c>
      <c r="F33" s="225">
        <v>9</v>
      </c>
      <c r="G33" s="225">
        <v>0</v>
      </c>
      <c r="H33" s="423"/>
      <c r="I33" s="424"/>
      <c r="L33" s="18" t="s">
        <v>174</v>
      </c>
    </row>
    <row r="34" spans="2:12" ht="24.95" customHeight="1">
      <c r="B34" s="284" t="s">
        <v>130</v>
      </c>
      <c r="C34" s="127"/>
      <c r="D34" s="225">
        <v>0</v>
      </c>
      <c r="E34" s="225">
        <v>37</v>
      </c>
      <c r="F34" s="225">
        <v>4</v>
      </c>
      <c r="G34" s="225">
        <v>0</v>
      </c>
      <c r="H34" s="423"/>
      <c r="I34" s="424"/>
      <c r="L34" s="18" t="s">
        <v>174</v>
      </c>
    </row>
    <row r="35" spans="2:12" ht="24.95" customHeight="1">
      <c r="B35" s="285" t="s">
        <v>129</v>
      </c>
      <c r="C35" s="127"/>
      <c r="D35" s="211">
        <v>100</v>
      </c>
      <c r="E35" s="211">
        <v>93</v>
      </c>
      <c r="F35" s="211">
        <v>80</v>
      </c>
      <c r="G35" s="211">
        <v>99.328999999999994</v>
      </c>
      <c r="H35" s="423"/>
      <c r="I35" s="424"/>
      <c r="J35" s="383"/>
      <c r="L35" s="18" t="s">
        <v>174</v>
      </c>
    </row>
    <row r="36" spans="2:12" ht="35.1" customHeight="1">
      <c r="B36" s="123"/>
      <c r="C36" s="123"/>
      <c r="D36" s="123"/>
      <c r="E36" s="123"/>
      <c r="F36" s="123"/>
      <c r="G36" s="384"/>
      <c r="H36" s="424"/>
      <c r="I36" s="424"/>
      <c r="J36" s="383"/>
      <c r="L36" s="379"/>
    </row>
    <row r="37" spans="2:12" ht="39" customHeight="1">
      <c r="B37" s="282" t="s">
        <v>157</v>
      </c>
      <c r="C37" s="120"/>
      <c r="D37" s="123"/>
      <c r="E37" s="209" t="s">
        <v>95</v>
      </c>
      <c r="F37" s="125"/>
      <c r="G37" s="123"/>
      <c r="H37" s="382"/>
      <c r="I37" s="116"/>
      <c r="L37" s="19"/>
    </row>
    <row r="38" spans="2:12" ht="24.95" customHeight="1">
      <c r="B38" s="284" t="s">
        <v>144</v>
      </c>
      <c r="C38" s="127"/>
      <c r="D38" s="399"/>
      <c r="E38" s="225">
        <v>38.079906506998768</v>
      </c>
      <c r="F38" s="223"/>
      <c r="G38" s="123"/>
      <c r="H38" s="123"/>
      <c r="I38" s="116"/>
      <c r="L38" s="19" t="s">
        <v>176</v>
      </c>
    </row>
    <row r="39" spans="2:12" ht="24.95" customHeight="1">
      <c r="B39" s="284" t="s">
        <v>145</v>
      </c>
      <c r="C39" s="127"/>
      <c r="D39" s="123"/>
      <c r="E39" s="225">
        <v>45.119249012818294</v>
      </c>
      <c r="F39" s="223" t="s">
        <v>133</v>
      </c>
      <c r="G39" s="123"/>
      <c r="H39" s="123"/>
      <c r="I39" s="116"/>
      <c r="L39" s="19" t="s">
        <v>176</v>
      </c>
    </row>
    <row r="40" spans="2:12" ht="24.95" customHeight="1">
      <c r="B40" s="284" t="s">
        <v>146</v>
      </c>
      <c r="C40" s="127"/>
      <c r="D40" s="123"/>
      <c r="E40" s="211">
        <v>16.800844480182928</v>
      </c>
      <c r="F40" s="223"/>
      <c r="G40" s="123"/>
      <c r="H40" s="123"/>
      <c r="I40" s="116"/>
      <c r="L40" s="19" t="s">
        <v>176</v>
      </c>
    </row>
    <row r="41" spans="2:12" ht="39" customHeight="1">
      <c r="B41" s="140"/>
      <c r="C41" s="120"/>
      <c r="D41" s="123"/>
      <c r="E41" s="262"/>
      <c r="F41" s="125"/>
      <c r="G41" s="123"/>
      <c r="H41" s="123"/>
      <c r="I41" s="116"/>
      <c r="L41" s="19" t="s">
        <v>135</v>
      </c>
    </row>
    <row r="42" spans="2:12" ht="39" customHeight="1">
      <c r="B42" s="282" t="s">
        <v>120</v>
      </c>
      <c r="C42" s="120"/>
      <c r="D42" s="123"/>
      <c r="G42" s="123"/>
      <c r="H42" s="123"/>
      <c r="I42" s="116"/>
      <c r="L42" s="19"/>
    </row>
    <row r="43" spans="2:12" ht="54" customHeight="1">
      <c r="B43" s="284" t="s">
        <v>139</v>
      </c>
      <c r="C43" s="127"/>
      <c r="D43" s="128"/>
      <c r="E43" s="207" t="s">
        <v>140</v>
      </c>
      <c r="J43" s="97"/>
      <c r="L43" s="392"/>
    </row>
    <row r="44" spans="2:12" ht="24.95" customHeight="1">
      <c r="B44" s="369" t="s">
        <v>136</v>
      </c>
      <c r="E44" s="370"/>
      <c r="F44" s="425" t="s">
        <v>138</v>
      </c>
      <c r="G44" s="426"/>
      <c r="H44" s="426"/>
      <c r="I44" s="426"/>
      <c r="J44" s="97"/>
      <c r="L44" s="19" t="s">
        <v>176</v>
      </c>
    </row>
    <row r="45" spans="2:12" ht="24.95" customHeight="1">
      <c r="B45" s="369" t="s">
        <v>137</v>
      </c>
      <c r="E45" s="370"/>
      <c r="F45" s="425"/>
      <c r="G45" s="426"/>
      <c r="H45" s="426"/>
      <c r="I45" s="426"/>
      <c r="J45" s="97"/>
      <c r="L45" s="19" t="s">
        <v>176</v>
      </c>
    </row>
    <row r="46" spans="2:12" ht="24.95" customHeight="1">
      <c r="B46" s="369" t="s">
        <v>141</v>
      </c>
      <c r="E46" s="370"/>
      <c r="F46" s="425"/>
      <c r="G46" s="426"/>
      <c r="H46" s="426"/>
      <c r="I46" s="426"/>
      <c r="J46" s="97"/>
      <c r="K46" s="390"/>
      <c r="L46" s="19" t="s">
        <v>176</v>
      </c>
    </row>
    <row r="47" spans="2:12" ht="27" customHeight="1">
      <c r="B47" s="368"/>
    </row>
    <row r="48" spans="2:12" ht="42.75">
      <c r="B48" s="371" t="s">
        <v>143</v>
      </c>
      <c r="E48" s="207" t="s">
        <v>158</v>
      </c>
      <c r="F48" s="388" t="s">
        <v>142</v>
      </c>
      <c r="H48" s="116"/>
      <c r="J48" s="376"/>
      <c r="L48" s="392"/>
    </row>
    <row r="49" spans="2:12" ht="18" customHeight="1">
      <c r="B49" s="368"/>
      <c r="D49" s="375" t="s">
        <v>122</v>
      </c>
      <c r="E49" s="372" t="s">
        <v>202</v>
      </c>
      <c r="F49" s="372" t="s">
        <v>203</v>
      </c>
      <c r="G49" s="427" t="s">
        <v>159</v>
      </c>
      <c r="H49" s="428"/>
      <c r="J49" s="97"/>
      <c r="L49" s="392"/>
    </row>
    <row r="50" spans="2:12" ht="18" customHeight="1">
      <c r="B50" s="368"/>
      <c r="D50" s="375" t="s">
        <v>123</v>
      </c>
      <c r="E50" s="373" t="s">
        <v>204</v>
      </c>
      <c r="F50" s="373" t="s">
        <v>205</v>
      </c>
      <c r="G50" s="427"/>
      <c r="H50" s="428"/>
      <c r="J50" s="97"/>
      <c r="L50" s="392"/>
    </row>
    <row r="51" spans="2:12" ht="18" customHeight="1">
      <c r="B51" s="368"/>
      <c r="D51" s="375" t="s">
        <v>124</v>
      </c>
      <c r="E51" s="373" t="s">
        <v>206</v>
      </c>
      <c r="F51" s="373" t="s">
        <v>207</v>
      </c>
      <c r="G51" s="427"/>
      <c r="H51" s="428"/>
      <c r="J51" s="97"/>
      <c r="L51" s="392"/>
    </row>
    <row r="52" spans="2:12" ht="18" customHeight="1">
      <c r="B52" s="368"/>
      <c r="D52" s="375" t="s">
        <v>125</v>
      </c>
      <c r="E52" s="373" t="s">
        <v>208</v>
      </c>
      <c r="F52" s="373" t="s">
        <v>209</v>
      </c>
      <c r="G52" s="427"/>
      <c r="H52" s="428"/>
      <c r="J52" s="97"/>
      <c r="L52" s="392"/>
    </row>
    <row r="53" spans="2:12" ht="18" customHeight="1">
      <c r="B53" s="368"/>
      <c r="D53" s="375" t="s">
        <v>126</v>
      </c>
      <c r="E53" s="374" t="s">
        <v>210</v>
      </c>
      <c r="F53" s="374" t="s">
        <v>211</v>
      </c>
      <c r="G53" s="427"/>
      <c r="H53" s="428"/>
      <c r="J53" s="97"/>
      <c r="L53" s="392"/>
    </row>
  </sheetData>
  <mergeCells count="11">
    <mergeCell ref="B26:C26"/>
    <mergeCell ref="H32:I36"/>
    <mergeCell ref="F44:I46"/>
    <mergeCell ref="G49:H53"/>
    <mergeCell ref="B2:I2"/>
    <mergeCell ref="B3:I3"/>
    <mergeCell ref="B4:I4"/>
    <mergeCell ref="B7:I7"/>
    <mergeCell ref="B24:C25"/>
    <mergeCell ref="D24:D25"/>
    <mergeCell ref="E24:H24"/>
  </mergeCells>
  <conditionalFormatting sqref="L11">
    <cfRule type="expression" dxfId="95" priority="1" stopIfTrue="1">
      <formula>AND(E11&lt;&gt;"",OR(E11&lt;0,NOT(ISNUMBER(E11))))</formula>
    </cfRule>
  </conditionalFormatting>
  <conditionalFormatting sqref="L31">
    <cfRule type="expression" dxfId="94" priority="2" stopIfTrue="1">
      <formula>OR(COUNTA(D32:E33)&lt;&gt;COUNTIF(D32:E33,"&gt;=0"),#REF!&gt;3,E32&gt;3,#REF!&gt;3,E33&gt;3)</formula>
    </cfRule>
  </conditionalFormatting>
  <conditionalFormatting sqref="L14 L16">
    <cfRule type="expression" dxfId="93" priority="3" stopIfTrue="1">
      <formula>OR(E14&lt;0,ISTEXT(E14))</formula>
    </cfRule>
  </conditionalFormatting>
  <conditionalFormatting sqref="L15 L38:L40 L44:L46">
    <cfRule type="expression" dxfId="92" priority="4" stopIfTrue="1">
      <formula>OR(E15&lt;0, E15&gt;100,ISTEXT(E15))</formula>
    </cfRule>
  </conditionalFormatting>
  <conditionalFormatting sqref="L19:L20">
    <cfRule type="expression" dxfId="91" priority="5" stopIfTrue="1">
      <formula>AND(E19&lt;&gt;"",E19&lt;&gt;1,E19&lt;&gt;2,E19&lt;&gt;3)</formula>
    </cfRule>
  </conditionalFormatting>
  <conditionalFormatting sqref="L41">
    <cfRule type="expression" dxfId="90" priority="6" stopIfTrue="1">
      <formula>AND(SUM(E38:E40)&lt;&gt;100,SUM(E38:E40)&lt;&gt;0)</formula>
    </cfRule>
  </conditionalFormatting>
  <conditionalFormatting sqref="L32:L35">
    <cfRule type="expression" dxfId="89" priority="7" stopIfTrue="1">
      <formula>OR(D32&lt;0,E32&lt;0,F32&lt;0,G32&lt;0,ISTEXT(D32),ISTEXT(E32),ISTEXT(F32),ISTEXT(G32))</formula>
    </cfRule>
  </conditionalFormatting>
  <conditionalFormatting sqref="K46">
    <cfRule type="expression" dxfId="88" priority="8" stopIfTrue="1">
      <formula>OR(#REF!&lt;0,#REF!&lt;0,#REF!&gt; 100,#REF!&gt; 100,ISTEXT(#REF!),ISTEXT(#REF!))</formula>
    </cfRule>
  </conditionalFormatting>
  <conditionalFormatting sqref="D32:G34 E14 E16 D43">
    <cfRule type="expression" dxfId="87" priority="9" stopIfTrue="1">
      <formula>AND(D14&lt;&gt;"",OR(D14&lt;0,ISTEXT(D14)))</formula>
    </cfRule>
  </conditionalFormatting>
  <conditionalFormatting sqref="E44:E46">
    <cfRule type="expression" dxfId="86" priority="10" stopIfTrue="1">
      <formula>AND(E44&lt;&gt;"",OR(E44&lt;0, E44&gt;100,ISTEXT(E44)))</formula>
    </cfRule>
  </conditionalFormatting>
  <conditionalFormatting sqref="L37 L42">
    <cfRule type="expression" dxfId="85" priority="11" stopIfTrue="1">
      <formula>OR(COUNTA(#REF!)&lt;&gt;COUNTIF(#REF!,"&gt;=0"),#REF!&gt;3,#REF!&gt;3,#REF!&gt;3,#REF!&gt;3)</formula>
    </cfRule>
  </conditionalFormatting>
  <conditionalFormatting sqref="F16 F14">
    <cfRule type="expression" dxfId="84" priority="12" stopIfTrue="1">
      <formula>ISTEXT(F14)</formula>
    </cfRule>
    <cfRule type="expression" dxfId="83" priority="13" stopIfTrue="1">
      <formula>ISERROR(F14)</formula>
    </cfRule>
  </conditionalFormatting>
  <conditionalFormatting sqref="E11">
    <cfRule type="expression" dxfId="82" priority="14" stopIfTrue="1">
      <formula>AND(E11&lt;&gt;"",OR(E11&lt;0,NOT(ISNUMBER(E11))))</formula>
    </cfRule>
  </conditionalFormatting>
  <conditionalFormatting sqref="D26:H26">
    <cfRule type="expression" dxfId="81" priority="15" stopIfTrue="1">
      <formula>AND(D26&lt;&gt;"",OR(D26&lt;0,NOT(ISNUMBER(D26))))</formula>
    </cfRule>
  </conditionalFormatting>
  <conditionalFormatting sqref="L26">
    <cfRule type="expression" dxfId="80" priority="16" stopIfTrue="1">
      <formula>COUNTA($D$26:$H$26)&lt;&gt;COUNTIF($D$26:$H$26,"&gt;=0")</formula>
    </cfRule>
  </conditionalFormatting>
  <conditionalFormatting sqref="B7:I7">
    <cfRule type="expression" dxfId="79" priority="17" stopIfTrue="1">
      <formula>$B$7=""</formula>
    </cfRule>
    <cfRule type="expression" dxfId="78" priority="18" stopIfTrue="1">
      <formula>$B$7&lt;&gt;""</formula>
    </cfRule>
  </conditionalFormatting>
  <conditionalFormatting sqref="E15 D35:G35 E38:E40">
    <cfRule type="expression" dxfId="77" priority="19" stopIfTrue="1">
      <formula>AND(D15&lt;&gt;"",OR(D15&lt;0, D15&gt;100,ISTEXT(D15)))</formula>
    </cfRule>
  </conditionalFormatting>
  <conditionalFormatting sqref="E19:E20">
    <cfRule type="expression" dxfId="76" priority="20" stopIfTrue="1">
      <formula>AND(E19&lt;&gt;"",AND(E19&lt;&gt;1,E19&lt;&gt;2,E19&lt;&gt;3))</formula>
    </cfRule>
  </conditionalFormatting>
  <pageMargins left="0.74803149606299213" right="0.64" top="0.47244094488188981" bottom="0.55118110236220474" header="0.23622047244094491" footer="0.19685039370078741"/>
  <pageSetup paperSize="8" scale="70" orientation="portrait" r:id="rId1"/>
  <headerFooter alignWithMargins="0">
    <oddFooter>&amp;R2013 Triennial Central Bank Survey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BA138"/>
  <sheetViews>
    <sheetView showGridLines="0" topLeftCell="A118" zoomScale="75" zoomScaleNormal="75" zoomScaleSheetLayoutView="70" workbookViewId="0">
      <selection activeCell="C138" sqref="C138:Z138"/>
    </sheetView>
  </sheetViews>
  <sheetFormatPr defaultRowHeight="12"/>
  <cols>
    <col min="1" max="2" width="1.7109375" style="52" customWidth="1"/>
    <col min="3" max="3" width="58.7109375" style="52" customWidth="1"/>
    <col min="4" max="11" width="7.7109375" style="52" customWidth="1"/>
    <col min="12" max="12" width="7.7109375" customWidth="1"/>
    <col min="13" max="24" width="7.7109375" style="55" customWidth="1"/>
    <col min="25" max="25" width="11.28515625" style="52" customWidth="1"/>
    <col min="26" max="26" width="8.85546875" style="55" customWidth="1"/>
    <col min="27" max="27" width="1.7109375" style="150" customWidth="1"/>
    <col min="28" max="28" width="1.7109375" style="52" hidden="1" customWidth="1"/>
    <col min="29" max="32" width="6.7109375" style="58" hidden="1" customWidth="1"/>
    <col min="33" max="51" width="6.7109375" style="52" hidden="1" customWidth="1"/>
    <col min="52" max="52" width="1.7109375" style="52" hidden="1" customWidth="1"/>
    <col min="53" max="53" width="6.7109375" style="52" hidden="1" customWidth="1"/>
    <col min="54" max="16384" width="9.140625" style="52"/>
  </cols>
  <sheetData>
    <row r="1" spans="2:53" s="24" customFormat="1" ht="20.100000000000001" customHeight="1">
      <c r="B1" s="20" t="s">
        <v>286</v>
      </c>
      <c r="C1" s="21"/>
      <c r="D1" s="22"/>
      <c r="E1" s="22"/>
      <c r="F1" s="22"/>
      <c r="G1" s="22"/>
      <c r="H1" s="22"/>
      <c r="I1" s="22"/>
      <c r="J1" s="22"/>
      <c r="K1" s="22"/>
      <c r="M1" s="28"/>
      <c r="N1" s="28"/>
      <c r="O1" s="28"/>
      <c r="P1" s="28"/>
      <c r="Q1" s="28"/>
      <c r="R1" s="28"/>
      <c r="S1" s="28"/>
      <c r="T1" s="28"/>
      <c r="U1" s="28"/>
      <c r="V1" s="28"/>
      <c r="W1" s="28"/>
      <c r="X1" s="28"/>
      <c r="Y1" s="22"/>
      <c r="Z1" s="215"/>
      <c r="AA1" s="148"/>
      <c r="AB1" s="22"/>
      <c r="AC1" s="60"/>
      <c r="AD1" s="60"/>
      <c r="AE1" s="60"/>
      <c r="AF1" s="60"/>
      <c r="AG1" s="23"/>
      <c r="BA1" s="51"/>
    </row>
    <row r="2" spans="2:53" s="24" customFormat="1" ht="20.100000000000001" customHeight="1">
      <c r="B2" s="25"/>
      <c r="C2" s="408" t="s">
        <v>251</v>
      </c>
      <c r="D2" s="408"/>
      <c r="E2" s="408"/>
      <c r="F2" s="408"/>
      <c r="G2" s="408"/>
      <c r="H2" s="408"/>
      <c r="I2" s="408"/>
      <c r="J2" s="408"/>
      <c r="K2" s="408"/>
      <c r="L2" s="408"/>
      <c r="M2" s="408"/>
      <c r="N2" s="408"/>
      <c r="O2" s="408"/>
      <c r="P2" s="408"/>
      <c r="Q2" s="408"/>
      <c r="R2" s="408"/>
      <c r="S2" s="408"/>
      <c r="T2" s="408"/>
      <c r="U2" s="408"/>
      <c r="V2" s="408"/>
      <c r="W2" s="408"/>
      <c r="X2" s="408"/>
      <c r="Y2" s="408"/>
      <c r="Z2" s="408"/>
      <c r="AA2" s="148"/>
      <c r="AB2" s="15"/>
      <c r="AC2" s="191" t="s">
        <v>62</v>
      </c>
      <c r="AD2" s="192">
        <f>MAX(AC9:BA137)</f>
        <v>3.9999958971748129E-6</v>
      </c>
      <c r="AG2" s="23"/>
    </row>
    <row r="3" spans="2:53" s="24" customFormat="1" ht="20.100000000000001" customHeight="1">
      <c r="C3" s="408"/>
      <c r="D3" s="408"/>
      <c r="E3" s="408"/>
      <c r="F3" s="408"/>
      <c r="G3" s="408"/>
      <c r="H3" s="408"/>
      <c r="I3" s="408"/>
      <c r="J3" s="408"/>
      <c r="K3" s="408"/>
      <c r="L3" s="408"/>
      <c r="M3" s="408"/>
      <c r="N3" s="408"/>
      <c r="O3" s="408"/>
      <c r="P3" s="408"/>
      <c r="Q3" s="408"/>
      <c r="R3" s="408"/>
      <c r="S3" s="408"/>
      <c r="T3" s="408"/>
      <c r="U3" s="408"/>
      <c r="V3" s="408"/>
      <c r="W3" s="408"/>
      <c r="X3" s="408"/>
      <c r="Y3" s="408"/>
      <c r="Z3" s="408"/>
      <c r="AA3" s="148"/>
      <c r="AB3" s="15"/>
      <c r="AC3" s="193" t="s">
        <v>63</v>
      </c>
      <c r="AD3" s="194">
        <f>MIN(AC9:BA137)</f>
        <v>-2.0000079530291259E-6</v>
      </c>
      <c r="AE3" s="61"/>
      <c r="AG3" s="23"/>
      <c r="BA3" s="51"/>
    </row>
    <row r="4" spans="2:53" s="24" customFormat="1" ht="20.100000000000001" customHeight="1">
      <c r="C4" s="408" t="s">
        <v>284</v>
      </c>
      <c r="D4" s="408"/>
      <c r="E4" s="408"/>
      <c r="F4" s="408"/>
      <c r="G4" s="408"/>
      <c r="H4" s="408"/>
      <c r="I4" s="408"/>
      <c r="J4" s="408"/>
      <c r="K4" s="408"/>
      <c r="L4" s="408"/>
      <c r="M4" s="408"/>
      <c r="N4" s="408"/>
      <c r="O4" s="408"/>
      <c r="P4" s="408"/>
      <c r="Q4" s="408"/>
      <c r="R4" s="408"/>
      <c r="S4" s="408"/>
      <c r="T4" s="408"/>
      <c r="U4" s="408"/>
      <c r="V4" s="408"/>
      <c r="W4" s="408"/>
      <c r="X4" s="408"/>
      <c r="Y4" s="408"/>
      <c r="Z4" s="408"/>
      <c r="AA4" s="148"/>
      <c r="AB4" s="27"/>
      <c r="AE4" s="61"/>
      <c r="AF4" s="63"/>
      <c r="AG4" s="23"/>
      <c r="BA4" s="51"/>
    </row>
    <row r="5" spans="2:53" s="24" customFormat="1" ht="20.100000000000001" customHeight="1">
      <c r="C5" s="408" t="s">
        <v>250</v>
      </c>
      <c r="D5" s="408"/>
      <c r="E5" s="408"/>
      <c r="F5" s="408"/>
      <c r="G5" s="408"/>
      <c r="H5" s="408"/>
      <c r="I5" s="408"/>
      <c r="J5" s="408"/>
      <c r="K5" s="408"/>
      <c r="L5" s="408"/>
      <c r="M5" s="408"/>
      <c r="N5" s="408"/>
      <c r="O5" s="408"/>
      <c r="P5" s="408"/>
      <c r="Q5" s="408"/>
      <c r="R5" s="408"/>
      <c r="S5" s="408"/>
      <c r="T5" s="408"/>
      <c r="U5" s="408"/>
      <c r="V5" s="408"/>
      <c r="W5" s="408"/>
      <c r="X5" s="408"/>
      <c r="Y5" s="408"/>
      <c r="Z5" s="408"/>
      <c r="AA5" s="149"/>
      <c r="AB5" s="26"/>
      <c r="AC5" s="429" t="s">
        <v>60</v>
      </c>
      <c r="AD5" s="430"/>
      <c r="AE5" s="430"/>
      <c r="AF5" s="430"/>
      <c r="AG5" s="430"/>
      <c r="AH5" s="430"/>
      <c r="AI5" s="430"/>
      <c r="AJ5" s="430"/>
      <c r="AK5" s="430"/>
      <c r="AL5" s="430"/>
      <c r="AM5" s="430"/>
      <c r="AN5" s="430"/>
      <c r="AO5" s="430"/>
      <c r="AP5" s="430"/>
      <c r="AQ5" s="430"/>
      <c r="AR5" s="430"/>
      <c r="AS5" s="430"/>
      <c r="AT5" s="430"/>
      <c r="AU5" s="430"/>
      <c r="AV5" s="430"/>
      <c r="AW5" s="430"/>
      <c r="AX5" s="430"/>
      <c r="AY5" s="430"/>
      <c r="AZ5" s="430"/>
      <c r="BA5" s="431"/>
    </row>
    <row r="6" spans="2:53" s="24" customFormat="1" ht="39.950000000000003" customHeight="1">
      <c r="D6" s="437"/>
      <c r="E6" s="437"/>
      <c r="F6" s="437"/>
      <c r="G6" s="437"/>
      <c r="H6" s="437"/>
      <c r="I6" s="437"/>
      <c r="J6" s="437"/>
      <c r="K6" s="437"/>
      <c r="L6" s="437"/>
      <c r="M6" s="437"/>
      <c r="N6" s="437"/>
      <c r="O6" s="437"/>
      <c r="P6" s="437"/>
      <c r="Q6" s="437"/>
      <c r="R6" s="437"/>
      <c r="S6" s="437"/>
      <c r="T6" s="437"/>
      <c r="U6" s="437"/>
      <c r="V6" s="437"/>
      <c r="W6" s="437"/>
      <c r="X6" s="437"/>
      <c r="Y6" s="437"/>
      <c r="Z6" s="437"/>
      <c r="AA6" s="437"/>
      <c r="AB6" s="22"/>
      <c r="AG6" s="23"/>
    </row>
    <row r="7" spans="2:53" s="34" customFormat="1" ht="27.95" customHeight="1">
      <c r="B7" s="30"/>
      <c r="C7" s="31" t="s">
        <v>246</v>
      </c>
      <c r="D7" s="433" t="s">
        <v>268</v>
      </c>
      <c r="E7" s="434"/>
      <c r="F7" s="434"/>
      <c r="G7" s="434"/>
      <c r="H7" s="434"/>
      <c r="I7" s="434"/>
      <c r="J7" s="434"/>
      <c r="K7" s="434"/>
      <c r="L7" s="434"/>
      <c r="M7" s="434"/>
      <c r="N7" s="434"/>
      <c r="O7" s="434"/>
      <c r="P7" s="434"/>
      <c r="Q7" s="434"/>
      <c r="R7" s="434"/>
      <c r="S7" s="434"/>
      <c r="T7" s="434"/>
      <c r="U7" s="434"/>
      <c r="V7" s="434"/>
      <c r="W7" s="434"/>
      <c r="X7" s="434"/>
      <c r="Y7" s="434"/>
      <c r="Z7" s="434"/>
      <c r="AA7" s="145"/>
      <c r="AB7" s="32"/>
      <c r="AC7" s="429" t="str">
        <f>+D7</f>
        <v>Доллар США против остальных валют</v>
      </c>
      <c r="AD7" s="430"/>
      <c r="AE7" s="430"/>
      <c r="AF7" s="430"/>
      <c r="AG7" s="430"/>
      <c r="AH7" s="430"/>
      <c r="AI7" s="430"/>
      <c r="AJ7" s="430"/>
      <c r="AK7" s="430"/>
      <c r="AL7" s="430"/>
      <c r="AM7" s="430"/>
      <c r="AN7" s="430"/>
      <c r="AO7" s="430"/>
      <c r="AP7" s="430"/>
      <c r="AQ7" s="430"/>
      <c r="AR7" s="430"/>
      <c r="AS7" s="430"/>
      <c r="AT7" s="430"/>
      <c r="AU7" s="430"/>
      <c r="AV7" s="430"/>
      <c r="AW7" s="430"/>
      <c r="AX7" s="430"/>
      <c r="AY7" s="431"/>
      <c r="BA7" s="33"/>
    </row>
    <row r="8" spans="2:53" s="34" customFormat="1" ht="36" customHeight="1">
      <c r="B8" s="81"/>
      <c r="C8" s="82"/>
      <c r="D8" s="164" t="s">
        <v>7</v>
      </c>
      <c r="E8" s="164" t="s">
        <v>26</v>
      </c>
      <c r="F8" s="164" t="s">
        <v>6</v>
      </c>
      <c r="G8" s="164" t="s">
        <v>5</v>
      </c>
      <c r="H8" s="164" t="s">
        <v>38</v>
      </c>
      <c r="I8" s="164" t="s">
        <v>22</v>
      </c>
      <c r="J8" s="164" t="s">
        <v>4</v>
      </c>
      <c r="K8" s="164" t="s">
        <v>28</v>
      </c>
      <c r="L8" s="168" t="s">
        <v>40</v>
      </c>
      <c r="M8" s="164" t="s">
        <v>3</v>
      </c>
      <c r="N8" s="164" t="s">
        <v>30</v>
      </c>
      <c r="O8" s="273" t="s">
        <v>31</v>
      </c>
      <c r="P8" s="273" t="s">
        <v>42</v>
      </c>
      <c r="Q8" s="273" t="s">
        <v>41</v>
      </c>
      <c r="R8" s="273" t="s">
        <v>33</v>
      </c>
      <c r="S8" s="273" t="s">
        <v>34</v>
      </c>
      <c r="T8" s="164" t="s">
        <v>25</v>
      </c>
      <c r="U8" s="273" t="s">
        <v>43</v>
      </c>
      <c r="V8" s="273" t="s">
        <v>198</v>
      </c>
      <c r="W8" s="273" t="s">
        <v>36</v>
      </c>
      <c r="X8" s="164" t="s">
        <v>37</v>
      </c>
      <c r="Y8" s="405" t="s">
        <v>296</v>
      </c>
      <c r="Z8" s="153" t="s">
        <v>249</v>
      </c>
      <c r="AA8" s="145"/>
      <c r="AB8" s="35"/>
      <c r="AC8" s="166" t="str">
        <f>+D8</f>
        <v>AUD</v>
      </c>
      <c r="AD8" s="166" t="str">
        <f t="shared" ref="AD8:AW8" si="0">+E8</f>
        <v>BRL</v>
      </c>
      <c r="AE8" s="166" t="str">
        <f t="shared" si="0"/>
        <v>CAD</v>
      </c>
      <c r="AF8" s="166" t="str">
        <f t="shared" si="0"/>
        <v>CHF</v>
      </c>
      <c r="AG8" s="166" t="str">
        <f t="shared" si="0"/>
        <v>CNY</v>
      </c>
      <c r="AH8" s="166" t="str">
        <f t="shared" si="0"/>
        <v>EUR</v>
      </c>
      <c r="AI8" s="166" t="str">
        <f t="shared" si="0"/>
        <v>GBP</v>
      </c>
      <c r="AJ8" s="166" t="str">
        <f t="shared" si="0"/>
        <v>HKD</v>
      </c>
      <c r="AK8" s="166" t="str">
        <f t="shared" si="0"/>
        <v>INR</v>
      </c>
      <c r="AL8" s="166" t="str">
        <f t="shared" si="0"/>
        <v>JPY</v>
      </c>
      <c r="AM8" s="166" t="str">
        <f t="shared" si="0"/>
        <v>KRW</v>
      </c>
      <c r="AN8" s="166" t="str">
        <f t="shared" si="0"/>
        <v>MXN</v>
      </c>
      <c r="AO8" s="166" t="str">
        <f t="shared" si="0"/>
        <v>NOK</v>
      </c>
      <c r="AP8" s="166" t="str">
        <f t="shared" si="0"/>
        <v>NZD</v>
      </c>
      <c r="AQ8" s="166" t="str">
        <f t="shared" si="0"/>
        <v>PLN</v>
      </c>
      <c r="AR8" s="166" t="str">
        <f t="shared" si="0"/>
        <v>RUB</v>
      </c>
      <c r="AS8" s="166" t="str">
        <f t="shared" si="0"/>
        <v>SEK</v>
      </c>
      <c r="AT8" s="166" t="str">
        <f t="shared" si="0"/>
        <v>SGD</v>
      </c>
      <c r="AU8" s="166" t="str">
        <f t="shared" si="0"/>
        <v>TRY</v>
      </c>
      <c r="AV8" s="166" t="str">
        <f t="shared" si="0"/>
        <v>TWD</v>
      </c>
      <c r="AW8" s="166" t="str">
        <f t="shared" si="0"/>
        <v>ZAR</v>
      </c>
      <c r="AX8" s="166" t="s">
        <v>111</v>
      </c>
      <c r="AY8" s="166" t="str">
        <f>+Z8</f>
        <v>Всего</v>
      </c>
      <c r="BA8" s="167" t="str">
        <f>+Z8</f>
        <v>Всего</v>
      </c>
    </row>
    <row r="9" spans="2:53" s="40" customFormat="1" ht="30" customHeight="1">
      <c r="B9" s="36"/>
      <c r="C9" s="37" t="s">
        <v>307</v>
      </c>
      <c r="D9" s="288"/>
      <c r="E9" s="288"/>
      <c r="F9" s="288"/>
      <c r="G9" s="288"/>
      <c r="H9" s="288"/>
      <c r="I9" s="288"/>
      <c r="J9" s="288"/>
      <c r="K9" s="288"/>
      <c r="L9" s="289"/>
      <c r="M9" s="289"/>
      <c r="N9" s="289"/>
      <c r="O9" s="289"/>
      <c r="P9" s="289"/>
      <c r="Q9" s="289"/>
      <c r="R9" s="289"/>
      <c r="S9" s="289"/>
      <c r="T9" s="289"/>
      <c r="U9" s="289"/>
      <c r="V9" s="289"/>
      <c r="W9" s="289"/>
      <c r="X9" s="289"/>
      <c r="Y9" s="289"/>
      <c r="Z9" s="290"/>
      <c r="AA9" s="318"/>
      <c r="AB9" s="39"/>
      <c r="AC9" s="70"/>
      <c r="AD9" s="70"/>
      <c r="AE9" s="70"/>
      <c r="AF9" s="70"/>
      <c r="AG9" s="70"/>
      <c r="AH9" s="70"/>
      <c r="AI9" s="70"/>
      <c r="AJ9" s="70"/>
      <c r="AK9" s="70"/>
      <c r="AL9" s="70"/>
      <c r="AM9" s="70"/>
      <c r="AN9" s="70"/>
      <c r="AO9" s="70"/>
      <c r="AP9" s="70"/>
      <c r="AQ9" s="70"/>
      <c r="AR9" s="70"/>
      <c r="AS9" s="70"/>
      <c r="AT9" s="70"/>
      <c r="AU9" s="70"/>
      <c r="AV9" s="70"/>
      <c r="AW9" s="70"/>
      <c r="AX9" s="70"/>
      <c r="AY9" s="70"/>
      <c r="BA9" s="65"/>
    </row>
    <row r="10" spans="2:53" s="34" customFormat="1" ht="17.100000000000001" customHeight="1">
      <c r="B10" s="41"/>
      <c r="C10" s="42" t="s">
        <v>299</v>
      </c>
      <c r="D10" s="288">
        <v>1262.4098369999999</v>
      </c>
      <c r="E10" s="288"/>
      <c r="F10" s="288">
        <v>581.79326600000002</v>
      </c>
      <c r="G10" s="288">
        <v>1291.6047819999999</v>
      </c>
      <c r="H10" s="288">
        <v>54.952626000000002</v>
      </c>
      <c r="I10" s="288">
        <v>73179.386583</v>
      </c>
      <c r="J10" s="288">
        <v>7193.0596180000002</v>
      </c>
      <c r="K10" s="288">
        <v>12.600114</v>
      </c>
      <c r="L10" s="288">
        <v>1.473482</v>
      </c>
      <c r="M10" s="288">
        <v>4837.0737280000003</v>
      </c>
      <c r="N10" s="288"/>
      <c r="O10" s="288"/>
      <c r="P10" s="288">
        <v>62.279381999999998</v>
      </c>
      <c r="Q10" s="288">
        <v>175.608341</v>
      </c>
      <c r="R10" s="288">
        <v>6.48705</v>
      </c>
      <c r="S10" s="288"/>
      <c r="T10" s="288">
        <v>149.888454</v>
      </c>
      <c r="U10" s="288">
        <v>0.70108700000000002</v>
      </c>
      <c r="V10" s="288">
        <v>0.49897999999999998</v>
      </c>
      <c r="W10" s="288"/>
      <c r="X10" s="288">
        <v>16.643332000000001</v>
      </c>
      <c r="Y10" s="288">
        <v>56.767187999999997</v>
      </c>
      <c r="Z10" s="291">
        <f>SUM(D10:Y10)</f>
        <v>88883.227849999996</v>
      </c>
      <c r="AA10" s="319"/>
      <c r="AB10" s="33"/>
      <c r="AC10" s="74">
        <f t="shared" ref="AC10:AY10" si="1">+D10-SUM(D11:D12)</f>
        <v>1.0000001111620804E-6</v>
      </c>
      <c r="AD10" s="74">
        <f t="shared" si="1"/>
        <v>0</v>
      </c>
      <c r="AE10" s="74">
        <f t="shared" si="1"/>
        <v>9.9999999747524271E-7</v>
      </c>
      <c r="AF10" s="74">
        <f t="shared" si="1"/>
        <v>0</v>
      </c>
      <c r="AG10" s="74">
        <f t="shared" si="1"/>
        <v>0</v>
      </c>
      <c r="AH10" s="74">
        <f t="shared" si="1"/>
        <v>0</v>
      </c>
      <c r="AI10" s="74">
        <f t="shared" si="1"/>
        <v>0</v>
      </c>
      <c r="AJ10" s="74">
        <f t="shared" si="1"/>
        <v>0</v>
      </c>
      <c r="AK10" s="74">
        <f t="shared" si="1"/>
        <v>0</v>
      </c>
      <c r="AL10" s="74">
        <f t="shared" si="1"/>
        <v>0</v>
      </c>
      <c r="AM10" s="74">
        <f t="shared" si="1"/>
        <v>0</v>
      </c>
      <c r="AN10" s="74">
        <f t="shared" si="1"/>
        <v>0</v>
      </c>
      <c r="AO10" s="74">
        <f t="shared" si="1"/>
        <v>0</v>
      </c>
      <c r="AP10" s="74">
        <f t="shared" si="1"/>
        <v>0</v>
      </c>
      <c r="AQ10" s="74">
        <f t="shared" si="1"/>
        <v>0</v>
      </c>
      <c r="AR10" s="74">
        <f t="shared" si="1"/>
        <v>0</v>
      </c>
      <c r="AS10" s="74">
        <f t="shared" si="1"/>
        <v>0</v>
      </c>
      <c r="AT10" s="74">
        <f t="shared" si="1"/>
        <v>0</v>
      </c>
      <c r="AU10" s="74">
        <f t="shared" si="1"/>
        <v>0</v>
      </c>
      <c r="AV10" s="74">
        <f t="shared" si="1"/>
        <v>0</v>
      </c>
      <c r="AW10" s="74">
        <f t="shared" si="1"/>
        <v>0</v>
      </c>
      <c r="AX10" s="74">
        <f t="shared" si="1"/>
        <v>0</v>
      </c>
      <c r="AY10" s="74">
        <f t="shared" si="1"/>
        <v>1.9999861251562834E-6</v>
      </c>
      <c r="BA10" s="74">
        <f>+Z10-SUM(D10:Y10)</f>
        <v>0</v>
      </c>
    </row>
    <row r="11" spans="2:53" s="34" customFormat="1" ht="17.100000000000001" customHeight="1">
      <c r="B11" s="44"/>
      <c r="C11" s="45" t="s">
        <v>253</v>
      </c>
      <c r="D11" s="288">
        <v>141.18938900000001</v>
      </c>
      <c r="E11" s="288"/>
      <c r="F11" s="288">
        <v>236.375213</v>
      </c>
      <c r="G11" s="288">
        <v>279.17531300000002</v>
      </c>
      <c r="H11" s="288">
        <v>1.618608</v>
      </c>
      <c r="I11" s="288">
        <v>18457.784459999999</v>
      </c>
      <c r="J11" s="288">
        <v>1795.983577</v>
      </c>
      <c r="K11" s="288"/>
      <c r="L11" s="288"/>
      <c r="M11" s="288">
        <v>507.74788599999999</v>
      </c>
      <c r="N11" s="288"/>
      <c r="O11" s="288"/>
      <c r="P11" s="288">
        <v>12.113333000000001</v>
      </c>
      <c r="Q11" s="288">
        <v>20.534199999999998</v>
      </c>
      <c r="R11" s="288"/>
      <c r="S11" s="288"/>
      <c r="T11" s="288">
        <v>0.17694499999999999</v>
      </c>
      <c r="U11" s="288"/>
      <c r="V11" s="288"/>
      <c r="W11" s="288"/>
      <c r="X11" s="288"/>
      <c r="Y11" s="288">
        <v>15.673659000000001</v>
      </c>
      <c r="Z11" s="291">
        <f t="shared" ref="Z11:Z25" si="2">SUM(D11:Y11)</f>
        <v>21468.372582999997</v>
      </c>
      <c r="AA11" s="319"/>
      <c r="AB11" s="33"/>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BA11" s="74">
        <f t="shared" ref="BA11:BA78" si="3">+Z11-SUM(D11:Y11)</f>
        <v>0</v>
      </c>
    </row>
    <row r="12" spans="2:53" s="34" customFormat="1" ht="17.100000000000001" customHeight="1">
      <c r="B12" s="44"/>
      <c r="C12" s="45" t="s">
        <v>255</v>
      </c>
      <c r="D12" s="288">
        <v>1121.2204469999999</v>
      </c>
      <c r="E12" s="288"/>
      <c r="F12" s="288">
        <v>345.41805199999999</v>
      </c>
      <c r="G12" s="288">
        <v>1012.429469</v>
      </c>
      <c r="H12" s="288">
        <v>53.334018</v>
      </c>
      <c r="I12" s="288">
        <v>54721.602122999997</v>
      </c>
      <c r="J12" s="288">
        <v>5397.0760410000003</v>
      </c>
      <c r="K12" s="288">
        <v>12.600114</v>
      </c>
      <c r="L12" s="288">
        <v>1.473482</v>
      </c>
      <c r="M12" s="288">
        <v>4329.3258420000002</v>
      </c>
      <c r="N12" s="288"/>
      <c r="O12" s="288"/>
      <c r="P12" s="288">
        <v>50.166049000000001</v>
      </c>
      <c r="Q12" s="288">
        <v>155.074141</v>
      </c>
      <c r="R12" s="288">
        <v>6.48705</v>
      </c>
      <c r="S12" s="288"/>
      <c r="T12" s="288">
        <v>149.71150900000001</v>
      </c>
      <c r="U12" s="288">
        <v>0.70108700000000002</v>
      </c>
      <c r="V12" s="288">
        <v>0.49897999999999998</v>
      </c>
      <c r="W12" s="288"/>
      <c r="X12" s="288">
        <v>16.643332000000001</v>
      </c>
      <c r="Y12" s="288">
        <v>41.093528999999997</v>
      </c>
      <c r="Z12" s="291">
        <f t="shared" si="2"/>
        <v>67414.85526500002</v>
      </c>
      <c r="AA12" s="319"/>
      <c r="AB12" s="33"/>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BA12" s="74">
        <f t="shared" si="3"/>
        <v>0</v>
      </c>
    </row>
    <row r="13" spans="2:53" s="34" customFormat="1" ht="30" customHeight="1">
      <c r="B13" s="41"/>
      <c r="C13" s="42" t="s">
        <v>254</v>
      </c>
      <c r="D13" s="288">
        <v>927.52143699999999</v>
      </c>
      <c r="E13" s="288"/>
      <c r="F13" s="288">
        <v>373.08863100000002</v>
      </c>
      <c r="G13" s="288">
        <v>1061.092058</v>
      </c>
      <c r="H13" s="288">
        <v>2.4269720000000001</v>
      </c>
      <c r="I13" s="288">
        <v>35054.298532000001</v>
      </c>
      <c r="J13" s="288">
        <v>5490.4645399999999</v>
      </c>
      <c r="K13" s="288">
        <v>0.59729600000000005</v>
      </c>
      <c r="L13" s="288"/>
      <c r="M13" s="288">
        <v>2784.1409239999998</v>
      </c>
      <c r="N13" s="288"/>
      <c r="O13" s="288"/>
      <c r="P13" s="288">
        <v>16.258372000000001</v>
      </c>
      <c r="Q13" s="288">
        <v>294.75623400000001</v>
      </c>
      <c r="R13" s="288">
        <v>1.921165</v>
      </c>
      <c r="S13" s="288"/>
      <c r="T13" s="288">
        <v>39.793542000000002</v>
      </c>
      <c r="U13" s="288">
        <v>1.299053</v>
      </c>
      <c r="V13" s="288"/>
      <c r="W13" s="288"/>
      <c r="X13" s="288">
        <v>8.0134980000000002</v>
      </c>
      <c r="Y13" s="288">
        <v>107.72502</v>
      </c>
      <c r="Z13" s="291">
        <f t="shared" si="2"/>
        <v>46163.397273999995</v>
      </c>
      <c r="AA13" s="319"/>
      <c r="AB13" s="33"/>
      <c r="AC13" s="74">
        <f t="shared" ref="AC13:AY13" si="4">+D13-SUM(D14:D15)</f>
        <v>0</v>
      </c>
      <c r="AD13" s="74">
        <f t="shared" si="4"/>
        <v>0</v>
      </c>
      <c r="AE13" s="74">
        <f t="shared" si="4"/>
        <v>-9.9999999747524271E-7</v>
      </c>
      <c r="AF13" s="74">
        <f t="shared" si="4"/>
        <v>0</v>
      </c>
      <c r="AG13" s="74">
        <f t="shared" si="4"/>
        <v>0</v>
      </c>
      <c r="AH13" s="74">
        <f t="shared" si="4"/>
        <v>0</v>
      </c>
      <c r="AI13" s="74">
        <f t="shared" si="4"/>
        <v>0</v>
      </c>
      <c r="AJ13" s="74">
        <f t="shared" si="4"/>
        <v>0</v>
      </c>
      <c r="AK13" s="74">
        <f t="shared" si="4"/>
        <v>0</v>
      </c>
      <c r="AL13" s="74">
        <f t="shared" si="4"/>
        <v>0</v>
      </c>
      <c r="AM13" s="74">
        <f t="shared" si="4"/>
        <v>0</v>
      </c>
      <c r="AN13" s="74">
        <f t="shared" si="4"/>
        <v>0</v>
      </c>
      <c r="AO13" s="74">
        <f t="shared" si="4"/>
        <v>0</v>
      </c>
      <c r="AP13" s="74">
        <f t="shared" si="4"/>
        <v>0</v>
      </c>
      <c r="AQ13" s="74">
        <f t="shared" si="4"/>
        <v>0</v>
      </c>
      <c r="AR13" s="74">
        <f t="shared" si="4"/>
        <v>0</v>
      </c>
      <c r="AS13" s="74">
        <f t="shared" si="4"/>
        <v>-9.9999999747524271E-7</v>
      </c>
      <c r="AT13" s="74">
        <f t="shared" si="4"/>
        <v>1.000000000139778E-6</v>
      </c>
      <c r="AU13" s="74">
        <f t="shared" si="4"/>
        <v>0</v>
      </c>
      <c r="AV13" s="74">
        <f t="shared" si="4"/>
        <v>0</v>
      </c>
      <c r="AW13" s="74">
        <f t="shared" si="4"/>
        <v>0</v>
      </c>
      <c r="AX13" s="74">
        <f t="shared" si="4"/>
        <v>0</v>
      </c>
      <c r="AY13" s="74">
        <f t="shared" si="4"/>
        <v>-1.0000148904509842E-6</v>
      </c>
      <c r="BA13" s="74">
        <f t="shared" si="3"/>
        <v>0</v>
      </c>
    </row>
    <row r="14" spans="2:53" s="34" customFormat="1" ht="17.100000000000001" customHeight="1">
      <c r="B14" s="41"/>
      <c r="C14" s="45" t="s">
        <v>253</v>
      </c>
      <c r="D14" s="288">
        <v>273.50559700000002</v>
      </c>
      <c r="E14" s="288"/>
      <c r="F14" s="288">
        <v>108.956276</v>
      </c>
      <c r="G14" s="288">
        <v>236.81174799999999</v>
      </c>
      <c r="H14" s="288">
        <v>1.961624</v>
      </c>
      <c r="I14" s="288">
        <v>10685.86923</v>
      </c>
      <c r="J14" s="288">
        <v>1833.4398940000001</v>
      </c>
      <c r="K14" s="288">
        <v>7.5329999999999998E-3</v>
      </c>
      <c r="L14" s="288"/>
      <c r="M14" s="288">
        <v>676.82980799999996</v>
      </c>
      <c r="N14" s="288"/>
      <c r="O14" s="288"/>
      <c r="P14" s="288">
        <v>4.4159629999999996</v>
      </c>
      <c r="Q14" s="288">
        <v>187.842409</v>
      </c>
      <c r="R14" s="288">
        <v>0.21357799999999999</v>
      </c>
      <c r="S14" s="288"/>
      <c r="T14" s="288">
        <v>21.975086999999998</v>
      </c>
      <c r="U14" s="288">
        <v>6.7856E-2</v>
      </c>
      <c r="V14" s="288"/>
      <c r="W14" s="288"/>
      <c r="X14" s="288"/>
      <c r="Y14" s="288">
        <v>6.6330179999999999</v>
      </c>
      <c r="Z14" s="291">
        <f t="shared" si="2"/>
        <v>14038.529621000001</v>
      </c>
      <c r="AA14" s="319"/>
      <c r="AB14" s="33"/>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BA14" s="74">
        <f t="shared" si="3"/>
        <v>0</v>
      </c>
    </row>
    <row r="15" spans="2:53" s="34" customFormat="1" ht="17.100000000000001" customHeight="1">
      <c r="B15" s="41"/>
      <c r="C15" s="45" t="s">
        <v>255</v>
      </c>
      <c r="D15" s="288">
        <v>654.01584000000003</v>
      </c>
      <c r="E15" s="288"/>
      <c r="F15" s="288">
        <v>264.13235600000002</v>
      </c>
      <c r="G15" s="288">
        <v>824.28030999999999</v>
      </c>
      <c r="H15" s="288">
        <v>0.46534799999999998</v>
      </c>
      <c r="I15" s="288">
        <v>24368.429302</v>
      </c>
      <c r="J15" s="288">
        <v>3657.0246459999998</v>
      </c>
      <c r="K15" s="288">
        <v>0.58976300000000004</v>
      </c>
      <c r="L15" s="288"/>
      <c r="M15" s="288">
        <v>2107.3111159999999</v>
      </c>
      <c r="N15" s="288"/>
      <c r="O15" s="288"/>
      <c r="P15" s="288">
        <v>11.842409</v>
      </c>
      <c r="Q15" s="288">
        <v>106.913825</v>
      </c>
      <c r="R15" s="288">
        <v>1.707587</v>
      </c>
      <c r="S15" s="288"/>
      <c r="T15" s="288">
        <v>17.818456000000001</v>
      </c>
      <c r="U15" s="288">
        <v>1.231196</v>
      </c>
      <c r="V15" s="288"/>
      <c r="W15" s="288"/>
      <c r="X15" s="288">
        <v>8.0134980000000002</v>
      </c>
      <c r="Y15" s="288">
        <v>101.09200199999999</v>
      </c>
      <c r="Z15" s="291">
        <f t="shared" si="2"/>
        <v>32124.867654000009</v>
      </c>
      <c r="AA15" s="319"/>
      <c r="AB15" s="33"/>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BA15" s="74">
        <f t="shared" si="3"/>
        <v>0</v>
      </c>
    </row>
    <row r="16" spans="2:53" s="40" customFormat="1" ht="30" customHeight="1">
      <c r="B16" s="263"/>
      <c r="C16" s="264" t="s">
        <v>256</v>
      </c>
      <c r="D16" s="292">
        <v>927.46454100000005</v>
      </c>
      <c r="E16" s="292"/>
      <c r="F16" s="292">
        <v>369.528414</v>
      </c>
      <c r="G16" s="292">
        <v>1060.8801149999999</v>
      </c>
      <c r="H16" s="292">
        <v>2.4269720000000001</v>
      </c>
      <c r="I16" s="292">
        <v>33867.767030000003</v>
      </c>
      <c r="J16" s="292">
        <v>5251.4738550000002</v>
      </c>
      <c r="K16" s="292">
        <v>1.6711E-2</v>
      </c>
      <c r="L16" s="292"/>
      <c r="M16" s="292">
        <v>2753.0359560000002</v>
      </c>
      <c r="N16" s="292"/>
      <c r="O16" s="292"/>
      <c r="P16" s="292">
        <v>16.258372000000001</v>
      </c>
      <c r="Q16" s="292">
        <v>294.75623400000001</v>
      </c>
      <c r="R16" s="292">
        <v>1.8732219999999999</v>
      </c>
      <c r="S16" s="292"/>
      <c r="T16" s="292">
        <v>35.748131999999998</v>
      </c>
      <c r="U16" s="292">
        <v>1.299053</v>
      </c>
      <c r="V16" s="292"/>
      <c r="W16" s="292"/>
      <c r="X16" s="292">
        <v>8.0134980000000002</v>
      </c>
      <c r="Y16" s="292">
        <v>107.72502</v>
      </c>
      <c r="Z16" s="291">
        <f t="shared" si="2"/>
        <v>44698.267125000006</v>
      </c>
      <c r="AA16" s="320"/>
      <c r="AB16" s="39"/>
      <c r="AC16" s="76">
        <f>+D13-SUM(D16:D21)</f>
        <v>0</v>
      </c>
      <c r="AD16" s="76">
        <f t="shared" ref="AD16:AY16" si="5">+E13-SUM(E16:E21)</f>
        <v>0</v>
      </c>
      <c r="AE16" s="76">
        <f t="shared" si="5"/>
        <v>0</v>
      </c>
      <c r="AF16" s="76">
        <f t="shared" si="5"/>
        <v>0</v>
      </c>
      <c r="AG16" s="76">
        <f t="shared" si="5"/>
        <v>0</v>
      </c>
      <c r="AH16" s="76">
        <f t="shared" si="5"/>
        <v>-1.0000003385357559E-6</v>
      </c>
      <c r="AI16" s="76">
        <f t="shared" si="5"/>
        <v>0</v>
      </c>
      <c r="AJ16" s="76">
        <f t="shared" si="5"/>
        <v>0</v>
      </c>
      <c r="AK16" s="76">
        <f t="shared" si="5"/>
        <v>0</v>
      </c>
      <c r="AL16" s="76">
        <f t="shared" si="5"/>
        <v>0</v>
      </c>
      <c r="AM16" s="76">
        <f t="shared" si="5"/>
        <v>0</v>
      </c>
      <c r="AN16" s="76">
        <f t="shared" si="5"/>
        <v>0</v>
      </c>
      <c r="AO16" s="76">
        <f t="shared" si="5"/>
        <v>0</v>
      </c>
      <c r="AP16" s="76">
        <f t="shared" si="5"/>
        <v>0</v>
      </c>
      <c r="AQ16" s="76">
        <f t="shared" si="5"/>
        <v>0</v>
      </c>
      <c r="AR16" s="76">
        <f t="shared" si="5"/>
        <v>0</v>
      </c>
      <c r="AS16" s="76">
        <f t="shared" si="5"/>
        <v>-9.9999999747524271E-7</v>
      </c>
      <c r="AT16" s="76">
        <f t="shared" si="5"/>
        <v>0</v>
      </c>
      <c r="AU16" s="76">
        <f t="shared" si="5"/>
        <v>0</v>
      </c>
      <c r="AV16" s="76">
        <f t="shared" si="5"/>
        <v>0</v>
      </c>
      <c r="AW16" s="76">
        <f t="shared" si="5"/>
        <v>0</v>
      </c>
      <c r="AX16" s="76">
        <f t="shared" si="5"/>
        <v>0</v>
      </c>
      <c r="AY16" s="76">
        <f t="shared" si="5"/>
        <v>-2.0000079530291259E-6</v>
      </c>
      <c r="BA16" s="76">
        <f t="shared" si="3"/>
        <v>0</v>
      </c>
    </row>
    <row r="17" spans="2:53" s="34" customFormat="1" ht="17.100000000000001" customHeight="1">
      <c r="B17" s="270"/>
      <c r="C17" s="271" t="s">
        <v>257</v>
      </c>
      <c r="D17" s="288">
        <v>5.6896000000000002E-2</v>
      </c>
      <c r="E17" s="288"/>
      <c r="F17" s="288">
        <v>3.5602170000000002</v>
      </c>
      <c r="G17" s="288">
        <v>0.21194299999999999</v>
      </c>
      <c r="H17" s="288"/>
      <c r="I17" s="288">
        <v>1186.5315029999999</v>
      </c>
      <c r="J17" s="288">
        <v>238.99068500000001</v>
      </c>
      <c r="K17" s="288">
        <v>0.58058500000000002</v>
      </c>
      <c r="L17" s="288"/>
      <c r="M17" s="288">
        <v>31.104968</v>
      </c>
      <c r="N17" s="288"/>
      <c r="O17" s="288"/>
      <c r="P17" s="288"/>
      <c r="Q17" s="288"/>
      <c r="R17" s="288">
        <v>4.7943E-2</v>
      </c>
      <c r="S17" s="288"/>
      <c r="T17" s="288">
        <v>4.0454109999999996</v>
      </c>
      <c r="U17" s="288"/>
      <c r="V17" s="288"/>
      <c r="W17" s="288"/>
      <c r="X17" s="288"/>
      <c r="Y17" s="288"/>
      <c r="Z17" s="291">
        <f t="shared" si="2"/>
        <v>1465.1301510000001</v>
      </c>
      <c r="AA17" s="319"/>
      <c r="AB17" s="33"/>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BA17" s="74">
        <f t="shared" si="3"/>
        <v>0</v>
      </c>
    </row>
    <row r="18" spans="2:53" s="34" customFormat="1" ht="17.100000000000001" customHeight="1">
      <c r="B18" s="270"/>
      <c r="C18" s="271" t="s">
        <v>261</v>
      </c>
      <c r="D18" s="288"/>
      <c r="E18" s="288"/>
      <c r="F18" s="288"/>
      <c r="G18" s="288"/>
      <c r="H18" s="288"/>
      <c r="I18" s="288"/>
      <c r="J18" s="288"/>
      <c r="K18" s="288"/>
      <c r="L18" s="288"/>
      <c r="M18" s="288"/>
      <c r="N18" s="288"/>
      <c r="O18" s="288"/>
      <c r="P18" s="288"/>
      <c r="Q18" s="288"/>
      <c r="R18" s="288"/>
      <c r="S18" s="288"/>
      <c r="T18" s="288"/>
      <c r="U18" s="288"/>
      <c r="V18" s="288"/>
      <c r="W18" s="288"/>
      <c r="X18" s="288"/>
      <c r="Y18" s="288"/>
      <c r="Z18" s="291">
        <f t="shared" si="2"/>
        <v>0</v>
      </c>
      <c r="AA18" s="319"/>
      <c r="AB18" s="33"/>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BA18" s="74">
        <f t="shared" si="3"/>
        <v>0</v>
      </c>
    </row>
    <row r="19" spans="2:53" s="34" customFormat="1" ht="17.100000000000001" customHeight="1">
      <c r="B19" s="270"/>
      <c r="C19" s="271" t="s">
        <v>262</v>
      </c>
      <c r="D19" s="288"/>
      <c r="E19" s="288"/>
      <c r="F19" s="288"/>
      <c r="G19" s="288"/>
      <c r="H19" s="288"/>
      <c r="I19" s="288"/>
      <c r="J19" s="288"/>
      <c r="K19" s="288"/>
      <c r="L19" s="288"/>
      <c r="M19" s="288"/>
      <c r="N19" s="288"/>
      <c r="O19" s="288"/>
      <c r="P19" s="288"/>
      <c r="Q19" s="288"/>
      <c r="R19" s="288"/>
      <c r="S19" s="288"/>
      <c r="T19" s="288"/>
      <c r="U19" s="288"/>
      <c r="V19" s="288"/>
      <c r="W19" s="288"/>
      <c r="X19" s="288"/>
      <c r="Y19" s="288"/>
      <c r="Z19" s="291">
        <f t="shared" si="2"/>
        <v>0</v>
      </c>
      <c r="AA19" s="319"/>
      <c r="AB19" s="33"/>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BA19" s="74">
        <f t="shared" si="3"/>
        <v>0</v>
      </c>
    </row>
    <row r="20" spans="2:53" s="34" customFormat="1" ht="17.100000000000001" customHeight="1">
      <c r="B20" s="270"/>
      <c r="C20" s="272" t="s">
        <v>258</v>
      </c>
      <c r="D20" s="288"/>
      <c r="E20" s="288"/>
      <c r="F20" s="288"/>
      <c r="G20" s="288"/>
      <c r="H20" s="288"/>
      <c r="I20" s="288"/>
      <c r="J20" s="288"/>
      <c r="K20" s="288"/>
      <c r="L20" s="288"/>
      <c r="M20" s="288"/>
      <c r="N20" s="288"/>
      <c r="O20" s="288"/>
      <c r="P20" s="288"/>
      <c r="Q20" s="288"/>
      <c r="R20" s="288"/>
      <c r="S20" s="288"/>
      <c r="T20" s="288"/>
      <c r="U20" s="288"/>
      <c r="V20" s="288"/>
      <c r="W20" s="288"/>
      <c r="X20" s="288"/>
      <c r="Y20" s="288"/>
      <c r="Z20" s="291">
        <f t="shared" si="2"/>
        <v>0</v>
      </c>
      <c r="AA20" s="319"/>
      <c r="AB20" s="33"/>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BA20" s="74">
        <f t="shared" si="3"/>
        <v>0</v>
      </c>
    </row>
    <row r="21" spans="2:53" s="34" customFormat="1" ht="17.100000000000001" customHeight="1">
      <c r="B21" s="270"/>
      <c r="C21" s="265" t="s">
        <v>259</v>
      </c>
      <c r="D21" s="288"/>
      <c r="E21" s="288"/>
      <c r="F21" s="288"/>
      <c r="G21" s="288"/>
      <c r="H21" s="288"/>
      <c r="I21" s="288"/>
      <c r="J21" s="288"/>
      <c r="K21" s="288"/>
      <c r="L21" s="288"/>
      <c r="M21" s="288"/>
      <c r="N21" s="288"/>
      <c r="O21" s="288"/>
      <c r="P21" s="288"/>
      <c r="Q21" s="288"/>
      <c r="R21" s="288"/>
      <c r="S21" s="288"/>
      <c r="T21" s="288"/>
      <c r="U21" s="288"/>
      <c r="V21" s="288"/>
      <c r="W21" s="288"/>
      <c r="X21" s="288"/>
      <c r="Y21" s="288"/>
      <c r="Z21" s="291">
        <f t="shared" si="2"/>
        <v>0</v>
      </c>
      <c r="AA21" s="319"/>
      <c r="AB21" s="33"/>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BA21" s="74">
        <f t="shared" si="3"/>
        <v>0</v>
      </c>
    </row>
    <row r="22" spans="2:53" s="40" customFormat="1" ht="24.95" customHeight="1">
      <c r="B22" s="101"/>
      <c r="C22" s="104" t="s">
        <v>260</v>
      </c>
      <c r="D22" s="292">
        <v>102.226052</v>
      </c>
      <c r="E22" s="292"/>
      <c r="F22" s="292">
        <v>144.96050600000001</v>
      </c>
      <c r="G22" s="292">
        <v>360.92318299999999</v>
      </c>
      <c r="H22" s="292">
        <v>16.846809</v>
      </c>
      <c r="I22" s="292">
        <v>7899.7441049999998</v>
      </c>
      <c r="J22" s="292">
        <v>605.54958099999999</v>
      </c>
      <c r="K22" s="292">
        <v>7.0579809999999998</v>
      </c>
      <c r="L22" s="292">
        <v>1.3835599999999999</v>
      </c>
      <c r="M22" s="292">
        <v>1585.0159630000001</v>
      </c>
      <c r="N22" s="292"/>
      <c r="O22" s="292"/>
      <c r="P22" s="292">
        <v>6.1928989999999997</v>
      </c>
      <c r="Q22" s="292">
        <v>14.715574999999999</v>
      </c>
      <c r="R22" s="292">
        <v>0.52231399999999994</v>
      </c>
      <c r="S22" s="292"/>
      <c r="T22" s="292">
        <v>2.447092</v>
      </c>
      <c r="U22" s="292">
        <v>5.7556000000000003E-2</v>
      </c>
      <c r="V22" s="292"/>
      <c r="W22" s="292"/>
      <c r="X22" s="292">
        <v>7.0012930000000004</v>
      </c>
      <c r="Y22" s="292">
        <v>18.038587</v>
      </c>
      <c r="Z22" s="291">
        <f>SUM(D22:Y22)</f>
        <v>10772.683055999998</v>
      </c>
      <c r="AA22" s="319"/>
      <c r="AB22" s="39"/>
      <c r="AC22" s="76">
        <f t="shared" ref="AC22:AY22" si="6">+D22-SUM(D23:D24)</f>
        <v>0</v>
      </c>
      <c r="AD22" s="76">
        <f t="shared" si="6"/>
        <v>0</v>
      </c>
      <c r="AE22" s="76">
        <f t="shared" si="6"/>
        <v>9.9999999747524271E-7</v>
      </c>
      <c r="AF22" s="76">
        <f t="shared" si="6"/>
        <v>9.9999999747524271E-7</v>
      </c>
      <c r="AG22" s="76">
        <f t="shared" si="6"/>
        <v>0</v>
      </c>
      <c r="AH22" s="76">
        <f t="shared" si="6"/>
        <v>1.0000003385357559E-6</v>
      </c>
      <c r="AI22" s="76">
        <f t="shared" si="6"/>
        <v>-9.9999999747524271E-7</v>
      </c>
      <c r="AJ22" s="76">
        <f t="shared" si="6"/>
        <v>0</v>
      </c>
      <c r="AK22" s="76">
        <f t="shared" si="6"/>
        <v>0</v>
      </c>
      <c r="AL22" s="76">
        <f t="shared" si="6"/>
        <v>0</v>
      </c>
      <c r="AM22" s="76">
        <f t="shared" si="6"/>
        <v>0</v>
      </c>
      <c r="AN22" s="76">
        <f t="shared" si="6"/>
        <v>0</v>
      </c>
      <c r="AO22" s="76">
        <f t="shared" si="6"/>
        <v>0</v>
      </c>
      <c r="AP22" s="76">
        <f t="shared" si="6"/>
        <v>0</v>
      </c>
      <c r="AQ22" s="76">
        <f t="shared" si="6"/>
        <v>9.9999999991773336E-7</v>
      </c>
      <c r="AR22" s="76">
        <f t="shared" si="6"/>
        <v>0</v>
      </c>
      <c r="AS22" s="76">
        <f t="shared" si="6"/>
        <v>0</v>
      </c>
      <c r="AT22" s="76">
        <f t="shared" si="6"/>
        <v>0</v>
      </c>
      <c r="AU22" s="76">
        <f t="shared" si="6"/>
        <v>0</v>
      </c>
      <c r="AV22" s="76">
        <f t="shared" si="6"/>
        <v>0</v>
      </c>
      <c r="AW22" s="76">
        <f t="shared" si="6"/>
        <v>0</v>
      </c>
      <c r="AX22" s="76">
        <f t="shared" si="6"/>
        <v>1.0000000010279564E-6</v>
      </c>
      <c r="AY22" s="76">
        <f t="shared" si="6"/>
        <v>3.9999958971748129E-6</v>
      </c>
      <c r="BA22" s="76">
        <f t="shared" si="3"/>
        <v>0</v>
      </c>
    </row>
    <row r="23" spans="2:53" s="89" customFormat="1" ht="17.100000000000001" customHeight="1">
      <c r="B23" s="83"/>
      <c r="C23" s="45" t="s">
        <v>253</v>
      </c>
      <c r="D23" s="294">
        <v>1.5056590000000001</v>
      </c>
      <c r="E23" s="294"/>
      <c r="F23" s="294">
        <v>1.1334599999999999</v>
      </c>
      <c r="G23" s="294">
        <v>7.5479940000000001</v>
      </c>
      <c r="H23" s="294">
        <v>16.846809</v>
      </c>
      <c r="I23" s="294">
        <v>3481.8774669999998</v>
      </c>
      <c r="J23" s="294">
        <v>15.776738999999999</v>
      </c>
      <c r="K23" s="294">
        <v>7.0579809999999998</v>
      </c>
      <c r="L23" s="294">
        <v>1.3835599999999999</v>
      </c>
      <c r="M23" s="294">
        <v>5.1819769999999998</v>
      </c>
      <c r="N23" s="294"/>
      <c r="O23" s="294"/>
      <c r="P23" s="294">
        <v>7.6135999999999995E-2</v>
      </c>
      <c r="Q23" s="294"/>
      <c r="R23" s="294">
        <v>0.51339800000000002</v>
      </c>
      <c r="S23" s="294"/>
      <c r="T23" s="294">
        <v>1.362044</v>
      </c>
      <c r="U23" s="294">
        <v>5.7556000000000003E-2</v>
      </c>
      <c r="V23" s="294"/>
      <c r="W23" s="294"/>
      <c r="X23" s="294">
        <v>1.763E-3</v>
      </c>
      <c r="Y23" s="294">
        <v>10.732457999999999</v>
      </c>
      <c r="Z23" s="291">
        <f>SUM(D23:Y23)</f>
        <v>3551.0550010000006</v>
      </c>
      <c r="AA23" s="319"/>
      <c r="AB23" s="88"/>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BA23" s="74">
        <f t="shared" si="3"/>
        <v>0</v>
      </c>
    </row>
    <row r="24" spans="2:53" s="34" customFormat="1" ht="17.100000000000001" customHeight="1">
      <c r="B24" s="44"/>
      <c r="C24" s="45" t="s">
        <v>255</v>
      </c>
      <c r="D24" s="288">
        <v>100.720393</v>
      </c>
      <c r="E24" s="288"/>
      <c r="F24" s="288">
        <v>143.827045</v>
      </c>
      <c r="G24" s="288">
        <v>353.37518799999998</v>
      </c>
      <c r="H24" s="288"/>
      <c r="I24" s="288">
        <v>4417.8666370000001</v>
      </c>
      <c r="J24" s="288">
        <v>589.77284299999997</v>
      </c>
      <c r="K24" s="288"/>
      <c r="L24" s="288"/>
      <c r="M24" s="288">
        <v>1579.8339860000001</v>
      </c>
      <c r="N24" s="288"/>
      <c r="O24" s="288"/>
      <c r="P24" s="288">
        <v>6.1167629999999997</v>
      </c>
      <c r="Q24" s="288">
        <v>14.715574999999999</v>
      </c>
      <c r="R24" s="288">
        <v>8.9149999999999993E-3</v>
      </c>
      <c r="S24" s="288"/>
      <c r="T24" s="288">
        <v>1.085048</v>
      </c>
      <c r="U24" s="288"/>
      <c r="V24" s="288"/>
      <c r="W24" s="288"/>
      <c r="X24" s="288">
        <v>6.99953</v>
      </c>
      <c r="Y24" s="288">
        <v>7.3061280000000002</v>
      </c>
      <c r="Z24" s="291">
        <f>SUM(D24:Y24)</f>
        <v>7221.6280510000015</v>
      </c>
      <c r="AA24" s="319"/>
      <c r="AB24" s="33"/>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BA24" s="74">
        <f t="shared" si="3"/>
        <v>0</v>
      </c>
    </row>
    <row r="25" spans="2:53" s="40" customFormat="1" ht="30" customHeight="1">
      <c r="B25" s="103"/>
      <c r="C25" s="104" t="s">
        <v>249</v>
      </c>
      <c r="D25" s="293">
        <f>+SUM(D22,D13,D10)</f>
        <v>2292.157326</v>
      </c>
      <c r="E25" s="293">
        <f t="shared" ref="E25:K25" si="7">+SUM(E22,E13,E10)</f>
        <v>0</v>
      </c>
      <c r="F25" s="293">
        <f t="shared" si="7"/>
        <v>1099.8424030000001</v>
      </c>
      <c r="G25" s="293">
        <f t="shared" si="7"/>
        <v>2713.6200229999999</v>
      </c>
      <c r="H25" s="293">
        <f t="shared" si="7"/>
        <v>74.226406999999995</v>
      </c>
      <c r="I25" s="293">
        <f t="shared" si="7"/>
        <v>116133.42921999999</v>
      </c>
      <c r="J25" s="293">
        <f t="shared" si="7"/>
        <v>13289.073738999999</v>
      </c>
      <c r="K25" s="293">
        <f t="shared" si="7"/>
        <v>20.255390999999999</v>
      </c>
      <c r="L25" s="293">
        <f>+SUM(L22,L13,L10)</f>
        <v>2.8570419999999999</v>
      </c>
      <c r="M25" s="293">
        <f t="shared" ref="M25:Y25" si="8">+SUM(M22,M13,M10)</f>
        <v>9206.2306150000004</v>
      </c>
      <c r="N25" s="293">
        <f t="shared" si="8"/>
        <v>0</v>
      </c>
      <c r="O25" s="293">
        <f t="shared" si="8"/>
        <v>0</v>
      </c>
      <c r="P25" s="293">
        <f t="shared" si="8"/>
        <v>84.730653000000004</v>
      </c>
      <c r="Q25" s="293">
        <f t="shared" si="8"/>
        <v>485.08015</v>
      </c>
      <c r="R25" s="293">
        <f t="shared" si="8"/>
        <v>8.9305289999999999</v>
      </c>
      <c r="S25" s="293">
        <f t="shared" si="8"/>
        <v>0</v>
      </c>
      <c r="T25" s="293">
        <f t="shared" si="8"/>
        <v>192.129088</v>
      </c>
      <c r="U25" s="293">
        <f t="shared" si="8"/>
        <v>2.057696</v>
      </c>
      <c r="V25" s="293">
        <f t="shared" si="8"/>
        <v>0.49897999999999998</v>
      </c>
      <c r="W25" s="293">
        <f t="shared" si="8"/>
        <v>0</v>
      </c>
      <c r="X25" s="293">
        <f t="shared" si="8"/>
        <v>31.658123000000003</v>
      </c>
      <c r="Y25" s="293">
        <f t="shared" si="8"/>
        <v>182.53079500000001</v>
      </c>
      <c r="Z25" s="291">
        <f t="shared" si="2"/>
        <v>145819.30818000002</v>
      </c>
      <c r="AA25" s="318"/>
      <c r="AB25" s="39"/>
      <c r="AC25" s="76">
        <f t="shared" ref="AC25:AY25" si="9">+D25-D10-D13-D22</f>
        <v>0</v>
      </c>
      <c r="AD25" s="76">
        <f t="shared" si="9"/>
        <v>0</v>
      </c>
      <c r="AE25" s="76">
        <f t="shared" si="9"/>
        <v>0</v>
      </c>
      <c r="AF25" s="76">
        <f t="shared" si="9"/>
        <v>0</v>
      </c>
      <c r="AG25" s="76">
        <f t="shared" si="9"/>
        <v>0</v>
      </c>
      <c r="AH25" s="76">
        <f t="shared" si="9"/>
        <v>-9.0949470177292824E-12</v>
      </c>
      <c r="AI25" s="76">
        <f t="shared" si="9"/>
        <v>0</v>
      </c>
      <c r="AJ25" s="76">
        <f t="shared" si="9"/>
        <v>0</v>
      </c>
      <c r="AK25" s="76">
        <f t="shared" si="9"/>
        <v>0</v>
      </c>
      <c r="AL25" s="76">
        <f t="shared" si="9"/>
        <v>0</v>
      </c>
      <c r="AM25" s="76">
        <f t="shared" si="9"/>
        <v>0</v>
      </c>
      <c r="AN25" s="76">
        <f t="shared" si="9"/>
        <v>0</v>
      </c>
      <c r="AO25" s="76">
        <f t="shared" si="9"/>
        <v>0</v>
      </c>
      <c r="AP25" s="76">
        <f t="shared" si="9"/>
        <v>0</v>
      </c>
      <c r="AQ25" s="76">
        <f t="shared" si="9"/>
        <v>0</v>
      </c>
      <c r="AR25" s="76">
        <f t="shared" si="9"/>
        <v>0</v>
      </c>
      <c r="AS25" s="76">
        <f t="shared" si="9"/>
        <v>0</v>
      </c>
      <c r="AT25" s="76">
        <f t="shared" si="9"/>
        <v>-6.2450045135165055E-17</v>
      </c>
      <c r="AU25" s="76">
        <f t="shared" si="9"/>
        <v>0</v>
      </c>
      <c r="AV25" s="76">
        <f t="shared" si="9"/>
        <v>0</v>
      </c>
      <c r="AW25" s="76">
        <f t="shared" si="9"/>
        <v>0</v>
      </c>
      <c r="AX25" s="76">
        <f t="shared" si="9"/>
        <v>0</v>
      </c>
      <c r="AY25" s="76">
        <f t="shared" si="9"/>
        <v>3.2741809263825417E-11</v>
      </c>
      <c r="BA25" s="76">
        <f t="shared" si="3"/>
        <v>0</v>
      </c>
    </row>
    <row r="26" spans="2:53" s="89" customFormat="1" ht="17.100000000000001" customHeight="1">
      <c r="B26" s="266"/>
      <c r="C26" s="267" t="s">
        <v>287</v>
      </c>
      <c r="D26" s="294"/>
      <c r="E26" s="294"/>
      <c r="F26" s="294"/>
      <c r="G26" s="294"/>
      <c r="H26" s="294"/>
      <c r="I26" s="294"/>
      <c r="J26" s="294"/>
      <c r="K26" s="294"/>
      <c r="L26" s="294"/>
      <c r="M26" s="294"/>
      <c r="N26" s="294"/>
      <c r="O26" s="294"/>
      <c r="P26" s="294"/>
      <c r="Q26" s="294"/>
      <c r="R26" s="294"/>
      <c r="S26" s="294"/>
      <c r="T26" s="294"/>
      <c r="U26" s="294"/>
      <c r="V26" s="294"/>
      <c r="W26" s="294"/>
      <c r="X26" s="294"/>
      <c r="Y26" s="294"/>
      <c r="Z26" s="295">
        <f>SUM(D26:Y26)</f>
        <v>0</v>
      </c>
      <c r="AA26" s="321"/>
      <c r="AB26" s="88"/>
      <c r="AC26" s="85">
        <f>+IF((D26&gt;D25),111,0)</f>
        <v>0</v>
      </c>
      <c r="AD26" s="85">
        <f t="shared" ref="AD26:AY26" si="10">+IF((E26&gt;E25),111,0)</f>
        <v>0</v>
      </c>
      <c r="AE26" s="85">
        <f t="shared" si="10"/>
        <v>0</v>
      </c>
      <c r="AF26" s="85">
        <f t="shared" si="10"/>
        <v>0</v>
      </c>
      <c r="AG26" s="85">
        <f t="shared" si="10"/>
        <v>0</v>
      </c>
      <c r="AH26" s="85">
        <f t="shared" si="10"/>
        <v>0</v>
      </c>
      <c r="AI26" s="85">
        <f t="shared" si="10"/>
        <v>0</v>
      </c>
      <c r="AJ26" s="85">
        <f t="shared" si="10"/>
        <v>0</v>
      </c>
      <c r="AK26" s="85">
        <f t="shared" si="10"/>
        <v>0</v>
      </c>
      <c r="AL26" s="85">
        <f t="shared" si="10"/>
        <v>0</v>
      </c>
      <c r="AM26" s="85">
        <f t="shared" si="10"/>
        <v>0</v>
      </c>
      <c r="AN26" s="85">
        <f t="shared" si="10"/>
        <v>0</v>
      </c>
      <c r="AO26" s="85">
        <f t="shared" si="10"/>
        <v>0</v>
      </c>
      <c r="AP26" s="85">
        <f t="shared" si="10"/>
        <v>0</v>
      </c>
      <c r="AQ26" s="85">
        <f t="shared" si="10"/>
        <v>0</v>
      </c>
      <c r="AR26" s="85">
        <f t="shared" si="10"/>
        <v>0</v>
      </c>
      <c r="AS26" s="85">
        <f t="shared" si="10"/>
        <v>0</v>
      </c>
      <c r="AT26" s="85">
        <f t="shared" si="10"/>
        <v>0</v>
      </c>
      <c r="AU26" s="85">
        <f t="shared" si="10"/>
        <v>0</v>
      </c>
      <c r="AV26" s="85">
        <f t="shared" si="10"/>
        <v>0</v>
      </c>
      <c r="AW26" s="85">
        <f t="shared" si="10"/>
        <v>0</v>
      </c>
      <c r="AX26" s="85">
        <f t="shared" si="10"/>
        <v>0</v>
      </c>
      <c r="AY26" s="85">
        <f t="shared" si="10"/>
        <v>0</v>
      </c>
      <c r="BA26" s="85">
        <f t="shared" si="3"/>
        <v>0</v>
      </c>
    </row>
    <row r="27" spans="2:53" s="89" customFormat="1" ht="17.100000000000001" customHeight="1">
      <c r="B27" s="268"/>
      <c r="C27" s="269" t="s">
        <v>288</v>
      </c>
      <c r="D27" s="296"/>
      <c r="E27" s="296"/>
      <c r="F27" s="296"/>
      <c r="G27" s="296"/>
      <c r="H27" s="296"/>
      <c r="I27" s="296"/>
      <c r="J27" s="296"/>
      <c r="K27" s="296"/>
      <c r="L27" s="296"/>
      <c r="M27" s="296"/>
      <c r="N27" s="296"/>
      <c r="O27" s="296"/>
      <c r="P27" s="296"/>
      <c r="Q27" s="296"/>
      <c r="R27" s="296"/>
      <c r="S27" s="296"/>
      <c r="T27" s="296"/>
      <c r="U27" s="296"/>
      <c r="V27" s="296"/>
      <c r="W27" s="296"/>
      <c r="X27" s="296"/>
      <c r="Y27" s="296"/>
      <c r="Z27" s="295">
        <f>SUM(D27:Y27)</f>
        <v>0</v>
      </c>
      <c r="AA27" s="322"/>
      <c r="AB27" s="88"/>
      <c r="AC27" s="85">
        <f>+IF((D27&gt;D25),111,0)</f>
        <v>0</v>
      </c>
      <c r="AD27" s="85">
        <f t="shared" ref="AD27:AY27" si="11">+IF((E27&gt;E25),111,0)</f>
        <v>0</v>
      </c>
      <c r="AE27" s="85">
        <f t="shared" si="11"/>
        <v>0</v>
      </c>
      <c r="AF27" s="85">
        <f t="shared" si="11"/>
        <v>0</v>
      </c>
      <c r="AG27" s="85">
        <f t="shared" si="11"/>
        <v>0</v>
      </c>
      <c r="AH27" s="85">
        <f t="shared" si="11"/>
        <v>0</v>
      </c>
      <c r="AI27" s="85">
        <f t="shared" si="11"/>
        <v>0</v>
      </c>
      <c r="AJ27" s="85">
        <f t="shared" si="11"/>
        <v>0</v>
      </c>
      <c r="AK27" s="85">
        <f t="shared" si="11"/>
        <v>0</v>
      </c>
      <c r="AL27" s="85">
        <f t="shared" si="11"/>
        <v>0</v>
      </c>
      <c r="AM27" s="85">
        <f t="shared" si="11"/>
        <v>0</v>
      </c>
      <c r="AN27" s="85">
        <f t="shared" si="11"/>
        <v>0</v>
      </c>
      <c r="AO27" s="85">
        <f t="shared" si="11"/>
        <v>0</v>
      </c>
      <c r="AP27" s="85">
        <f t="shared" si="11"/>
        <v>0</v>
      </c>
      <c r="AQ27" s="85">
        <f t="shared" si="11"/>
        <v>0</v>
      </c>
      <c r="AR27" s="85">
        <f t="shared" si="11"/>
        <v>0</v>
      </c>
      <c r="AS27" s="85">
        <f t="shared" si="11"/>
        <v>0</v>
      </c>
      <c r="AT27" s="85">
        <f t="shared" si="11"/>
        <v>0</v>
      </c>
      <c r="AU27" s="85">
        <f t="shared" si="11"/>
        <v>0</v>
      </c>
      <c r="AV27" s="85">
        <f t="shared" si="11"/>
        <v>0</v>
      </c>
      <c r="AW27" s="85">
        <f t="shared" si="11"/>
        <v>0</v>
      </c>
      <c r="AX27" s="85">
        <f t="shared" si="11"/>
        <v>0</v>
      </c>
      <c r="AY27" s="85">
        <f t="shared" si="11"/>
        <v>0</v>
      </c>
      <c r="BA27" s="85">
        <f t="shared" si="3"/>
        <v>0</v>
      </c>
    </row>
    <row r="28" spans="2:53" s="40" customFormat="1" ht="30" customHeight="1">
      <c r="B28" s="46"/>
      <c r="C28" s="47" t="s">
        <v>308</v>
      </c>
      <c r="D28" s="292"/>
      <c r="E28" s="292"/>
      <c r="F28" s="292"/>
      <c r="G28" s="292"/>
      <c r="H28" s="292"/>
      <c r="I28" s="292"/>
      <c r="J28" s="292"/>
      <c r="K28" s="292"/>
      <c r="L28" s="292"/>
      <c r="M28" s="292"/>
      <c r="N28" s="292"/>
      <c r="O28" s="292"/>
      <c r="P28" s="292"/>
      <c r="Q28" s="292"/>
      <c r="R28" s="292"/>
      <c r="S28" s="292"/>
      <c r="T28" s="292"/>
      <c r="U28" s="292"/>
      <c r="V28" s="292"/>
      <c r="W28" s="292"/>
      <c r="X28" s="292"/>
      <c r="Y28" s="292"/>
      <c r="Z28" s="310"/>
      <c r="AA28" s="318"/>
      <c r="AB28" s="39"/>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BA28" s="78">
        <f t="shared" si="3"/>
        <v>0</v>
      </c>
    </row>
    <row r="29" spans="2:53" s="34" customFormat="1" ht="17.100000000000001" customHeight="1">
      <c r="B29" s="41"/>
      <c r="C29" s="42" t="s">
        <v>252</v>
      </c>
      <c r="D29" s="288">
        <v>239.65642800000001</v>
      </c>
      <c r="E29" s="288"/>
      <c r="F29" s="288">
        <v>0.40512300000000001</v>
      </c>
      <c r="G29" s="288">
        <v>69.170714000000004</v>
      </c>
      <c r="H29" s="288">
        <v>1.8962349999999999</v>
      </c>
      <c r="I29" s="288">
        <v>642.90282200000001</v>
      </c>
      <c r="J29" s="288">
        <v>58.528913000000003</v>
      </c>
      <c r="K29" s="288"/>
      <c r="L29" s="288"/>
      <c r="M29" s="288">
        <v>8.9598510000000005</v>
      </c>
      <c r="N29" s="288">
        <v>20.054960999999999</v>
      </c>
      <c r="O29" s="288"/>
      <c r="P29" s="288"/>
      <c r="Q29" s="288">
        <v>10.061328</v>
      </c>
      <c r="R29" s="288"/>
      <c r="S29" s="288"/>
      <c r="T29" s="288">
        <v>30.982223999999999</v>
      </c>
      <c r="U29" s="288"/>
      <c r="V29" s="288"/>
      <c r="W29" s="288"/>
      <c r="X29" s="288"/>
      <c r="Y29" s="288">
        <v>3.0022359999999999</v>
      </c>
      <c r="Z29" s="291">
        <f>SUM(D29:Y29)</f>
        <v>1085.6208350000002</v>
      </c>
      <c r="AA29" s="319"/>
      <c r="AB29" s="33"/>
      <c r="AC29" s="74">
        <f t="shared" ref="AC29:AY29" si="12">+D29-SUM(D30:D31)</f>
        <v>0</v>
      </c>
      <c r="AD29" s="74">
        <f t="shared" si="12"/>
        <v>0</v>
      </c>
      <c r="AE29" s="74">
        <f t="shared" si="12"/>
        <v>0</v>
      </c>
      <c r="AF29" s="74">
        <f t="shared" si="12"/>
        <v>0</v>
      </c>
      <c r="AG29" s="74">
        <f t="shared" si="12"/>
        <v>0</v>
      </c>
      <c r="AH29" s="74">
        <f t="shared" si="12"/>
        <v>0</v>
      </c>
      <c r="AI29" s="74">
        <f t="shared" si="12"/>
        <v>-9.9999999747524271E-7</v>
      </c>
      <c r="AJ29" s="74">
        <f t="shared" si="12"/>
        <v>0</v>
      </c>
      <c r="AK29" s="74">
        <f t="shared" si="12"/>
        <v>0</v>
      </c>
      <c r="AL29" s="74">
        <f t="shared" si="12"/>
        <v>0</v>
      </c>
      <c r="AM29" s="74">
        <f t="shared" si="12"/>
        <v>0</v>
      </c>
      <c r="AN29" s="74">
        <f t="shared" si="12"/>
        <v>0</v>
      </c>
      <c r="AO29" s="74">
        <f t="shared" si="12"/>
        <v>0</v>
      </c>
      <c r="AP29" s="74">
        <f t="shared" si="12"/>
        <v>0</v>
      </c>
      <c r="AQ29" s="74">
        <f t="shared" si="12"/>
        <v>0</v>
      </c>
      <c r="AR29" s="74">
        <f t="shared" si="12"/>
        <v>0</v>
      </c>
      <c r="AS29" s="74">
        <f t="shared" si="12"/>
        <v>0</v>
      </c>
      <c r="AT29" s="74">
        <f t="shared" si="12"/>
        <v>0</v>
      </c>
      <c r="AU29" s="74">
        <f t="shared" si="12"/>
        <v>0</v>
      </c>
      <c r="AV29" s="74">
        <f t="shared" si="12"/>
        <v>0</v>
      </c>
      <c r="AW29" s="74">
        <f t="shared" si="12"/>
        <v>0</v>
      </c>
      <c r="AX29" s="74">
        <f t="shared" si="12"/>
        <v>0</v>
      </c>
      <c r="AY29" s="74">
        <f t="shared" si="12"/>
        <v>-9.9999988378840499E-7</v>
      </c>
      <c r="BA29" s="74">
        <f t="shared" si="3"/>
        <v>0</v>
      </c>
    </row>
    <row r="30" spans="2:53" s="34" customFormat="1" ht="17.100000000000001" customHeight="1">
      <c r="B30" s="44"/>
      <c r="C30" s="45" t="s">
        <v>253</v>
      </c>
      <c r="D30" s="288"/>
      <c r="E30" s="288"/>
      <c r="F30" s="288"/>
      <c r="G30" s="288">
        <v>8.1189389999999992</v>
      </c>
      <c r="H30" s="288"/>
      <c r="I30" s="288">
        <v>322.00352900000001</v>
      </c>
      <c r="J30" s="288">
        <v>13.498113</v>
      </c>
      <c r="K30" s="288"/>
      <c r="L30" s="288"/>
      <c r="M30" s="288">
        <v>0.99747799999999998</v>
      </c>
      <c r="N30" s="288"/>
      <c r="O30" s="288"/>
      <c r="P30" s="288"/>
      <c r="Q30" s="288"/>
      <c r="R30" s="288"/>
      <c r="S30" s="288"/>
      <c r="T30" s="288"/>
      <c r="U30" s="288"/>
      <c r="V30" s="288"/>
      <c r="W30" s="288"/>
      <c r="X30" s="288"/>
      <c r="Y30" s="288"/>
      <c r="Z30" s="291">
        <f t="shared" ref="Z30:Z44" si="13">SUM(D30:Y30)</f>
        <v>344.61805900000002</v>
      </c>
      <c r="AA30" s="319"/>
      <c r="AB30" s="33"/>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BA30" s="74">
        <f t="shared" si="3"/>
        <v>0</v>
      </c>
    </row>
    <row r="31" spans="2:53" s="34" customFormat="1" ht="17.100000000000001" customHeight="1">
      <c r="B31" s="44"/>
      <c r="C31" s="45" t="s">
        <v>255</v>
      </c>
      <c r="D31" s="288">
        <v>239.65642800000001</v>
      </c>
      <c r="E31" s="288"/>
      <c r="F31" s="288">
        <v>0.40512300000000001</v>
      </c>
      <c r="G31" s="288">
        <v>61.051774999999999</v>
      </c>
      <c r="H31" s="288">
        <v>1.8962349999999999</v>
      </c>
      <c r="I31" s="288">
        <v>320.899293</v>
      </c>
      <c r="J31" s="288">
        <v>45.030800999999997</v>
      </c>
      <c r="K31" s="288"/>
      <c r="L31" s="288"/>
      <c r="M31" s="288">
        <v>7.9623730000000004</v>
      </c>
      <c r="N31" s="288">
        <v>20.054960999999999</v>
      </c>
      <c r="O31" s="288"/>
      <c r="P31" s="288"/>
      <c r="Q31" s="288">
        <v>10.061328</v>
      </c>
      <c r="R31" s="288"/>
      <c r="S31" s="288"/>
      <c r="T31" s="288">
        <v>30.982223999999999</v>
      </c>
      <c r="U31" s="288"/>
      <c r="V31" s="288"/>
      <c r="W31" s="288"/>
      <c r="X31" s="288"/>
      <c r="Y31" s="288">
        <v>3.0022359999999999</v>
      </c>
      <c r="Z31" s="291">
        <f t="shared" si="13"/>
        <v>741.00277700000004</v>
      </c>
      <c r="AA31" s="319"/>
      <c r="AB31" s="33"/>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BA31" s="74">
        <f t="shared" si="3"/>
        <v>0</v>
      </c>
    </row>
    <row r="32" spans="2:53" s="34" customFormat="1" ht="30" customHeight="1">
      <c r="B32" s="41"/>
      <c r="C32" s="42" t="s">
        <v>254</v>
      </c>
      <c r="D32" s="288">
        <v>1.0711869999999999</v>
      </c>
      <c r="E32" s="288"/>
      <c r="F32" s="288">
        <v>6.7573420000000004</v>
      </c>
      <c r="G32" s="288">
        <v>153.717578</v>
      </c>
      <c r="H32" s="288">
        <v>8.5635370000000002</v>
      </c>
      <c r="I32" s="288">
        <v>693.97365000000002</v>
      </c>
      <c r="J32" s="288">
        <v>39.430298000000001</v>
      </c>
      <c r="K32" s="288"/>
      <c r="L32" s="288"/>
      <c r="M32" s="288">
        <v>131.05853500000001</v>
      </c>
      <c r="N32" s="288"/>
      <c r="O32" s="288"/>
      <c r="P32" s="288"/>
      <c r="Q32" s="288">
        <v>31.336098</v>
      </c>
      <c r="R32" s="288"/>
      <c r="S32" s="288"/>
      <c r="T32" s="288"/>
      <c r="U32" s="288"/>
      <c r="V32" s="288"/>
      <c r="W32" s="288"/>
      <c r="X32" s="288"/>
      <c r="Y32" s="288">
        <v>2.325189</v>
      </c>
      <c r="Z32" s="291">
        <f t="shared" si="13"/>
        <v>1068.2334139999998</v>
      </c>
      <c r="AA32" s="319"/>
      <c r="AB32" s="33"/>
      <c r="AC32" s="74">
        <f t="shared" ref="AC32:AY32" si="14">+D32-SUM(D33:D34)</f>
        <v>0</v>
      </c>
      <c r="AD32" s="74">
        <f t="shared" si="14"/>
        <v>0</v>
      </c>
      <c r="AE32" s="74">
        <f t="shared" si="14"/>
        <v>0</v>
      </c>
      <c r="AF32" s="74">
        <f t="shared" si="14"/>
        <v>0</v>
      </c>
      <c r="AG32" s="74">
        <f t="shared" si="14"/>
        <v>0</v>
      </c>
      <c r="AH32" s="74">
        <f t="shared" si="14"/>
        <v>0</v>
      </c>
      <c r="AI32" s="74">
        <f t="shared" si="14"/>
        <v>0</v>
      </c>
      <c r="AJ32" s="74">
        <f t="shared" si="14"/>
        <v>0</v>
      </c>
      <c r="AK32" s="74">
        <f t="shared" si="14"/>
        <v>0</v>
      </c>
      <c r="AL32" s="74">
        <f t="shared" si="14"/>
        <v>-9.9999999747524271E-7</v>
      </c>
      <c r="AM32" s="74">
        <f t="shared" si="14"/>
        <v>0</v>
      </c>
      <c r="AN32" s="74">
        <f t="shared" si="14"/>
        <v>0</v>
      </c>
      <c r="AO32" s="74">
        <f t="shared" si="14"/>
        <v>0</v>
      </c>
      <c r="AP32" s="74">
        <f t="shared" si="14"/>
        <v>0</v>
      </c>
      <c r="AQ32" s="74">
        <f t="shared" si="14"/>
        <v>0</v>
      </c>
      <c r="AR32" s="74">
        <f t="shared" si="14"/>
        <v>0</v>
      </c>
      <c r="AS32" s="74">
        <f t="shared" si="14"/>
        <v>0</v>
      </c>
      <c r="AT32" s="74">
        <f t="shared" si="14"/>
        <v>0</v>
      </c>
      <c r="AU32" s="74">
        <f t="shared" si="14"/>
        <v>0</v>
      </c>
      <c r="AV32" s="74">
        <f t="shared" si="14"/>
        <v>0</v>
      </c>
      <c r="AW32" s="74">
        <f t="shared" si="14"/>
        <v>0</v>
      </c>
      <c r="AX32" s="74">
        <f t="shared" si="14"/>
        <v>0</v>
      </c>
      <c r="AY32" s="74">
        <f t="shared" si="14"/>
        <v>-1.0000003385357559E-6</v>
      </c>
      <c r="BA32" s="74">
        <f t="shared" si="3"/>
        <v>0</v>
      </c>
    </row>
    <row r="33" spans="2:53" s="34" customFormat="1" ht="17.100000000000001" customHeight="1">
      <c r="B33" s="41"/>
      <c r="C33" s="45" t="s">
        <v>253</v>
      </c>
      <c r="D33" s="288">
        <v>0.237954</v>
      </c>
      <c r="E33" s="288"/>
      <c r="F33" s="288">
        <v>0.70797600000000005</v>
      </c>
      <c r="G33" s="288">
        <v>1.198261</v>
      </c>
      <c r="H33" s="288"/>
      <c r="I33" s="288">
        <v>125.757597</v>
      </c>
      <c r="J33" s="288">
        <v>3.9497040000000001</v>
      </c>
      <c r="K33" s="288"/>
      <c r="L33" s="288"/>
      <c r="M33" s="288">
        <v>9.8693150000000003</v>
      </c>
      <c r="N33" s="288"/>
      <c r="O33" s="288"/>
      <c r="P33" s="288"/>
      <c r="Q33" s="288">
        <v>25.213101000000002</v>
      </c>
      <c r="R33" s="288"/>
      <c r="S33" s="288"/>
      <c r="T33" s="288"/>
      <c r="U33" s="288"/>
      <c r="V33" s="288"/>
      <c r="W33" s="288"/>
      <c r="X33" s="288"/>
      <c r="Y33" s="288"/>
      <c r="Z33" s="291">
        <f t="shared" si="13"/>
        <v>166.933908</v>
      </c>
      <c r="AA33" s="319"/>
      <c r="AB33" s="33"/>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BA33" s="74">
        <f t="shared" si="3"/>
        <v>0</v>
      </c>
    </row>
    <row r="34" spans="2:53" s="34" customFormat="1" ht="17.100000000000001" customHeight="1">
      <c r="B34" s="41"/>
      <c r="C34" s="45" t="s">
        <v>255</v>
      </c>
      <c r="D34" s="288">
        <v>0.833233</v>
      </c>
      <c r="E34" s="288"/>
      <c r="F34" s="288">
        <v>6.049366</v>
      </c>
      <c r="G34" s="288">
        <v>152.519317</v>
      </c>
      <c r="H34" s="288">
        <v>8.5635370000000002</v>
      </c>
      <c r="I34" s="288">
        <v>568.21605299999999</v>
      </c>
      <c r="J34" s="288">
        <v>35.480594000000004</v>
      </c>
      <c r="K34" s="288"/>
      <c r="L34" s="288"/>
      <c r="M34" s="288">
        <v>121.189221</v>
      </c>
      <c r="N34" s="288"/>
      <c r="O34" s="288"/>
      <c r="P34" s="288"/>
      <c r="Q34" s="288">
        <v>6.1229969999999998</v>
      </c>
      <c r="R34" s="288"/>
      <c r="S34" s="288"/>
      <c r="T34" s="288"/>
      <c r="U34" s="288"/>
      <c r="V34" s="288"/>
      <c r="W34" s="288"/>
      <c r="X34" s="288"/>
      <c r="Y34" s="288">
        <v>2.325189</v>
      </c>
      <c r="Z34" s="291">
        <f t="shared" si="13"/>
        <v>901.29950700000006</v>
      </c>
      <c r="AA34" s="319"/>
      <c r="AB34" s="33"/>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BA34" s="74">
        <f t="shared" si="3"/>
        <v>0</v>
      </c>
    </row>
    <row r="35" spans="2:53" s="40" customFormat="1" ht="30" customHeight="1">
      <c r="B35" s="263"/>
      <c r="C35" s="264" t="s">
        <v>256</v>
      </c>
      <c r="D35" s="292">
        <v>1.0711869999999999</v>
      </c>
      <c r="E35" s="292"/>
      <c r="F35" s="292">
        <v>5.2930630000000001</v>
      </c>
      <c r="G35" s="292">
        <v>153.717578</v>
      </c>
      <c r="H35" s="292">
        <v>8.5635370000000002</v>
      </c>
      <c r="I35" s="292">
        <v>693.97365000000002</v>
      </c>
      <c r="J35" s="292">
        <v>39.430298000000001</v>
      </c>
      <c r="K35" s="292"/>
      <c r="L35" s="292"/>
      <c r="M35" s="292">
        <v>131.05853500000001</v>
      </c>
      <c r="N35" s="292"/>
      <c r="O35" s="292"/>
      <c r="P35" s="292"/>
      <c r="Q35" s="292">
        <v>31.336098</v>
      </c>
      <c r="R35" s="292"/>
      <c r="S35" s="292"/>
      <c r="T35" s="292"/>
      <c r="U35" s="292"/>
      <c r="V35" s="292"/>
      <c r="W35" s="292"/>
      <c r="X35" s="292"/>
      <c r="Y35" s="292">
        <v>2.325189</v>
      </c>
      <c r="Z35" s="291">
        <f t="shared" si="13"/>
        <v>1066.769135</v>
      </c>
      <c r="AA35" s="320"/>
      <c r="AB35" s="39"/>
      <c r="AC35" s="76">
        <f t="shared" ref="AC35:AY35" si="15">+D32-SUM(D35:D40)</f>
        <v>0</v>
      </c>
      <c r="AD35" s="76">
        <f t="shared" si="15"/>
        <v>0</v>
      </c>
      <c r="AE35" s="76">
        <f t="shared" si="15"/>
        <v>0</v>
      </c>
      <c r="AF35" s="76">
        <f t="shared" si="15"/>
        <v>0</v>
      </c>
      <c r="AG35" s="76">
        <f t="shared" si="15"/>
        <v>0</v>
      </c>
      <c r="AH35" s="76">
        <f t="shared" si="15"/>
        <v>0</v>
      </c>
      <c r="AI35" s="76">
        <f t="shared" si="15"/>
        <v>0</v>
      </c>
      <c r="AJ35" s="76">
        <f t="shared" si="15"/>
        <v>0</v>
      </c>
      <c r="AK35" s="76">
        <f t="shared" si="15"/>
        <v>0</v>
      </c>
      <c r="AL35" s="76">
        <f t="shared" si="15"/>
        <v>0</v>
      </c>
      <c r="AM35" s="76">
        <f t="shared" si="15"/>
        <v>0</v>
      </c>
      <c r="AN35" s="76">
        <f t="shared" si="15"/>
        <v>0</v>
      </c>
      <c r="AO35" s="76">
        <f t="shared" si="15"/>
        <v>0</v>
      </c>
      <c r="AP35" s="76">
        <f t="shared" si="15"/>
        <v>0</v>
      </c>
      <c r="AQ35" s="76">
        <f t="shared" si="15"/>
        <v>0</v>
      </c>
      <c r="AR35" s="76">
        <f t="shared" si="15"/>
        <v>0</v>
      </c>
      <c r="AS35" s="76">
        <f t="shared" si="15"/>
        <v>0</v>
      </c>
      <c r="AT35" s="76">
        <f t="shared" si="15"/>
        <v>0</v>
      </c>
      <c r="AU35" s="76">
        <f t="shared" si="15"/>
        <v>0</v>
      </c>
      <c r="AV35" s="76">
        <f t="shared" si="15"/>
        <v>0</v>
      </c>
      <c r="AW35" s="76">
        <f t="shared" si="15"/>
        <v>0</v>
      </c>
      <c r="AX35" s="76">
        <f t="shared" si="15"/>
        <v>0</v>
      </c>
      <c r="AY35" s="76">
        <f t="shared" si="15"/>
        <v>0</v>
      </c>
      <c r="BA35" s="76">
        <f t="shared" si="3"/>
        <v>0</v>
      </c>
    </row>
    <row r="36" spans="2:53" s="34" customFormat="1" ht="17.100000000000001" customHeight="1">
      <c r="B36" s="270"/>
      <c r="C36" s="271" t="s">
        <v>257</v>
      </c>
      <c r="D36" s="288"/>
      <c r="E36" s="288"/>
      <c r="F36" s="288">
        <v>1.4642790000000001</v>
      </c>
      <c r="G36" s="288"/>
      <c r="H36" s="288"/>
      <c r="I36" s="288"/>
      <c r="J36" s="288"/>
      <c r="K36" s="288"/>
      <c r="L36" s="288"/>
      <c r="M36" s="288"/>
      <c r="N36" s="288"/>
      <c r="O36" s="288"/>
      <c r="P36" s="288"/>
      <c r="Q36" s="288"/>
      <c r="R36" s="288"/>
      <c r="S36" s="288"/>
      <c r="T36" s="288"/>
      <c r="U36" s="288"/>
      <c r="V36" s="288"/>
      <c r="W36" s="288"/>
      <c r="X36" s="288"/>
      <c r="Y36" s="288"/>
      <c r="Z36" s="291">
        <f t="shared" si="13"/>
        <v>1.4642790000000001</v>
      </c>
      <c r="AA36" s="319"/>
      <c r="AB36" s="33"/>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BA36" s="74">
        <f t="shared" si="3"/>
        <v>0</v>
      </c>
    </row>
    <row r="37" spans="2:53" s="34" customFormat="1" ht="17.100000000000001" customHeight="1">
      <c r="B37" s="270"/>
      <c r="C37" s="271" t="s">
        <v>261</v>
      </c>
      <c r="D37" s="288"/>
      <c r="E37" s="288"/>
      <c r="F37" s="288"/>
      <c r="G37" s="288"/>
      <c r="H37" s="288"/>
      <c r="I37" s="288"/>
      <c r="J37" s="288"/>
      <c r="K37" s="288"/>
      <c r="L37" s="288"/>
      <c r="M37" s="288"/>
      <c r="N37" s="288"/>
      <c r="O37" s="288"/>
      <c r="P37" s="288"/>
      <c r="Q37" s="288"/>
      <c r="R37" s="288"/>
      <c r="S37" s="288"/>
      <c r="T37" s="288"/>
      <c r="U37" s="288"/>
      <c r="V37" s="288"/>
      <c r="W37" s="288"/>
      <c r="X37" s="288"/>
      <c r="Y37" s="288"/>
      <c r="Z37" s="291">
        <f t="shared" si="13"/>
        <v>0</v>
      </c>
      <c r="AA37" s="319"/>
      <c r="AB37" s="33"/>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BA37" s="74">
        <f t="shared" si="3"/>
        <v>0</v>
      </c>
    </row>
    <row r="38" spans="2:53" s="34" customFormat="1" ht="17.100000000000001" customHeight="1">
      <c r="B38" s="270"/>
      <c r="C38" s="271" t="s">
        <v>262</v>
      </c>
      <c r="D38" s="288"/>
      <c r="E38" s="288"/>
      <c r="F38" s="288"/>
      <c r="G38" s="288"/>
      <c r="H38" s="288"/>
      <c r="I38" s="288"/>
      <c r="J38" s="288"/>
      <c r="K38" s="288"/>
      <c r="L38" s="288"/>
      <c r="M38" s="288"/>
      <c r="N38" s="288"/>
      <c r="O38" s="288"/>
      <c r="P38" s="288"/>
      <c r="Q38" s="288"/>
      <c r="R38" s="288"/>
      <c r="S38" s="288"/>
      <c r="T38" s="288"/>
      <c r="U38" s="288"/>
      <c r="V38" s="288"/>
      <c r="W38" s="288"/>
      <c r="X38" s="288"/>
      <c r="Y38" s="288"/>
      <c r="Z38" s="291">
        <f t="shared" si="13"/>
        <v>0</v>
      </c>
      <c r="AA38" s="319"/>
      <c r="AB38" s="33"/>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BA38" s="74">
        <f t="shared" si="3"/>
        <v>0</v>
      </c>
    </row>
    <row r="39" spans="2:53" s="34" customFormat="1" ht="17.100000000000001" customHeight="1">
      <c r="B39" s="270"/>
      <c r="C39" s="272" t="s">
        <v>258</v>
      </c>
      <c r="D39" s="288"/>
      <c r="E39" s="288"/>
      <c r="F39" s="288"/>
      <c r="G39" s="288"/>
      <c r="H39" s="288"/>
      <c r="I39" s="288"/>
      <c r="J39" s="288"/>
      <c r="K39" s="288"/>
      <c r="L39" s="288"/>
      <c r="M39" s="288"/>
      <c r="N39" s="288"/>
      <c r="O39" s="288"/>
      <c r="P39" s="288"/>
      <c r="Q39" s="288"/>
      <c r="R39" s="288"/>
      <c r="S39" s="288"/>
      <c r="T39" s="288"/>
      <c r="U39" s="288"/>
      <c r="V39" s="288"/>
      <c r="W39" s="288"/>
      <c r="X39" s="288"/>
      <c r="Y39" s="288"/>
      <c r="Z39" s="291">
        <f t="shared" si="13"/>
        <v>0</v>
      </c>
      <c r="AA39" s="319"/>
      <c r="AB39" s="33"/>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BA39" s="74">
        <f t="shared" si="3"/>
        <v>0</v>
      </c>
    </row>
    <row r="40" spans="2:53" s="34" customFormat="1" ht="17.100000000000001" customHeight="1">
      <c r="B40" s="270"/>
      <c r="C40" s="265" t="s">
        <v>259</v>
      </c>
      <c r="D40" s="288"/>
      <c r="E40" s="288"/>
      <c r="F40" s="288"/>
      <c r="G40" s="288"/>
      <c r="H40" s="288"/>
      <c r="I40" s="288"/>
      <c r="J40" s="288"/>
      <c r="K40" s="288"/>
      <c r="L40" s="288"/>
      <c r="M40" s="288"/>
      <c r="N40" s="288"/>
      <c r="O40" s="288"/>
      <c r="P40" s="288"/>
      <c r="Q40" s="288"/>
      <c r="R40" s="288"/>
      <c r="S40" s="288"/>
      <c r="T40" s="288"/>
      <c r="U40" s="288"/>
      <c r="V40" s="288"/>
      <c r="W40" s="288"/>
      <c r="X40" s="288"/>
      <c r="Y40" s="288"/>
      <c r="Z40" s="291">
        <f t="shared" si="13"/>
        <v>0</v>
      </c>
      <c r="AA40" s="319"/>
      <c r="AB40" s="33"/>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BA40" s="74">
        <f>+Z40-SUM(D40:Y40)</f>
        <v>0</v>
      </c>
    </row>
    <row r="41" spans="2:53" s="40" customFormat="1" ht="24.95" customHeight="1">
      <c r="B41" s="101"/>
      <c r="C41" s="104" t="s">
        <v>260</v>
      </c>
      <c r="D41" s="292">
        <v>10.305002999999999</v>
      </c>
      <c r="E41" s="292"/>
      <c r="F41" s="292"/>
      <c r="G41" s="292">
        <v>6.2686089999999997</v>
      </c>
      <c r="H41" s="292"/>
      <c r="I41" s="292">
        <v>214.49495899999999</v>
      </c>
      <c r="J41" s="292">
        <v>0.15513399999999999</v>
      </c>
      <c r="K41" s="292"/>
      <c r="L41" s="292"/>
      <c r="M41" s="292">
        <v>23.403362000000001</v>
      </c>
      <c r="N41" s="292"/>
      <c r="O41" s="292"/>
      <c r="P41" s="292"/>
      <c r="Q41" s="292"/>
      <c r="R41" s="292"/>
      <c r="S41" s="292"/>
      <c r="T41" s="292"/>
      <c r="U41" s="292"/>
      <c r="V41" s="292"/>
      <c r="W41" s="292"/>
      <c r="X41" s="292"/>
      <c r="Y41" s="292">
        <v>19.102236999999999</v>
      </c>
      <c r="Z41" s="291">
        <f t="shared" si="13"/>
        <v>273.72930400000001</v>
      </c>
      <c r="AA41" s="320"/>
      <c r="AB41" s="39"/>
      <c r="AC41" s="76">
        <f t="shared" ref="AC41:AY41" si="16">+D41-SUM(D42:D43)</f>
        <v>0</v>
      </c>
      <c r="AD41" s="76">
        <f t="shared" si="16"/>
        <v>0</v>
      </c>
      <c r="AE41" s="76">
        <f t="shared" si="16"/>
        <v>0</v>
      </c>
      <c r="AF41" s="76">
        <f t="shared" si="16"/>
        <v>0</v>
      </c>
      <c r="AG41" s="76">
        <f t="shared" si="16"/>
        <v>0</v>
      </c>
      <c r="AH41" s="76">
        <f t="shared" si="16"/>
        <v>-9.9999999747524271E-7</v>
      </c>
      <c r="AI41" s="76">
        <f t="shared" si="16"/>
        <v>0</v>
      </c>
      <c r="AJ41" s="76">
        <f t="shared" si="16"/>
        <v>0</v>
      </c>
      <c r="AK41" s="76">
        <f t="shared" si="16"/>
        <v>0</v>
      </c>
      <c r="AL41" s="76">
        <f t="shared" si="16"/>
        <v>0</v>
      </c>
      <c r="AM41" s="76">
        <f t="shared" si="16"/>
        <v>0</v>
      </c>
      <c r="AN41" s="76">
        <f t="shared" si="16"/>
        <v>0</v>
      </c>
      <c r="AO41" s="76">
        <f t="shared" si="16"/>
        <v>0</v>
      </c>
      <c r="AP41" s="76">
        <f t="shared" si="16"/>
        <v>0</v>
      </c>
      <c r="AQ41" s="76">
        <f t="shared" si="16"/>
        <v>0</v>
      </c>
      <c r="AR41" s="76">
        <f t="shared" si="16"/>
        <v>0</v>
      </c>
      <c r="AS41" s="76">
        <f t="shared" si="16"/>
        <v>0</v>
      </c>
      <c r="AT41" s="76">
        <f t="shared" si="16"/>
        <v>0</v>
      </c>
      <c r="AU41" s="76">
        <f t="shared" si="16"/>
        <v>0</v>
      </c>
      <c r="AV41" s="76">
        <f t="shared" si="16"/>
        <v>0</v>
      </c>
      <c r="AW41" s="76">
        <f t="shared" si="16"/>
        <v>0</v>
      </c>
      <c r="AX41" s="76">
        <f t="shared" si="16"/>
        <v>9.9999999747524271E-7</v>
      </c>
      <c r="AY41" s="76">
        <f t="shared" si="16"/>
        <v>0</v>
      </c>
      <c r="BA41" s="76">
        <f t="shared" si="3"/>
        <v>0</v>
      </c>
    </row>
    <row r="42" spans="2:53" s="89" customFormat="1" ht="17.100000000000001" customHeight="1">
      <c r="B42" s="83"/>
      <c r="C42" s="45" t="s">
        <v>253</v>
      </c>
      <c r="D42" s="294">
        <v>10.305002999999999</v>
      </c>
      <c r="E42" s="294"/>
      <c r="F42" s="294"/>
      <c r="G42" s="294"/>
      <c r="H42" s="294"/>
      <c r="I42" s="294">
        <v>157.55871999999999</v>
      </c>
      <c r="J42" s="294"/>
      <c r="K42" s="294"/>
      <c r="L42" s="294"/>
      <c r="M42" s="294"/>
      <c r="N42" s="294"/>
      <c r="O42" s="294"/>
      <c r="P42" s="294"/>
      <c r="Q42" s="294"/>
      <c r="R42" s="294"/>
      <c r="S42" s="294"/>
      <c r="T42" s="294"/>
      <c r="U42" s="294"/>
      <c r="V42" s="294"/>
      <c r="W42" s="294"/>
      <c r="X42" s="294"/>
      <c r="Y42" s="294">
        <v>0.300871</v>
      </c>
      <c r="Z42" s="291">
        <f t="shared" si="13"/>
        <v>168.16459399999999</v>
      </c>
      <c r="AA42" s="322"/>
      <c r="AB42" s="88"/>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BA42" s="74">
        <f t="shared" si="3"/>
        <v>0</v>
      </c>
    </row>
    <row r="43" spans="2:53" s="34" customFormat="1" ht="17.100000000000001" customHeight="1">
      <c r="B43" s="44"/>
      <c r="C43" s="45" t="s">
        <v>255</v>
      </c>
      <c r="D43" s="288"/>
      <c r="E43" s="288"/>
      <c r="F43" s="288"/>
      <c r="G43" s="288">
        <v>6.2686089999999997</v>
      </c>
      <c r="H43" s="288"/>
      <c r="I43" s="288">
        <v>56.936239999999998</v>
      </c>
      <c r="J43" s="288">
        <v>0.15513399999999999</v>
      </c>
      <c r="K43" s="288"/>
      <c r="L43" s="288"/>
      <c r="M43" s="288">
        <v>23.403362000000001</v>
      </c>
      <c r="N43" s="288"/>
      <c r="O43" s="288"/>
      <c r="P43" s="288"/>
      <c r="Q43" s="288"/>
      <c r="R43" s="288"/>
      <c r="S43" s="288"/>
      <c r="T43" s="288"/>
      <c r="U43" s="288"/>
      <c r="V43" s="288"/>
      <c r="W43" s="288"/>
      <c r="X43" s="288"/>
      <c r="Y43" s="288">
        <v>18.801365000000001</v>
      </c>
      <c r="Z43" s="291">
        <f t="shared" si="13"/>
        <v>105.56470999999999</v>
      </c>
      <c r="AA43" s="319"/>
      <c r="AB43" s="33"/>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BA43" s="74">
        <f t="shared" si="3"/>
        <v>0</v>
      </c>
    </row>
    <row r="44" spans="2:53" s="40" customFormat="1" ht="30" customHeight="1">
      <c r="B44" s="103"/>
      <c r="C44" s="104" t="s">
        <v>249</v>
      </c>
      <c r="D44" s="293">
        <f>+SUM(D41,D32,D29)</f>
        <v>251.03261800000001</v>
      </c>
      <c r="E44" s="293">
        <f t="shared" ref="E44:Y44" si="17">+SUM(E41,E32,E29)</f>
        <v>0</v>
      </c>
      <c r="F44" s="293">
        <f t="shared" si="17"/>
        <v>7.1624650000000001</v>
      </c>
      <c r="G44" s="293">
        <f t="shared" si="17"/>
        <v>229.156901</v>
      </c>
      <c r="H44" s="293">
        <f t="shared" si="17"/>
        <v>10.459772000000001</v>
      </c>
      <c r="I44" s="293">
        <f t="shared" si="17"/>
        <v>1551.371431</v>
      </c>
      <c r="J44" s="293">
        <f t="shared" si="17"/>
        <v>98.114345</v>
      </c>
      <c r="K44" s="293">
        <f t="shared" si="17"/>
        <v>0</v>
      </c>
      <c r="L44" s="293">
        <f t="shared" si="17"/>
        <v>0</v>
      </c>
      <c r="M44" s="293">
        <f t="shared" si="17"/>
        <v>163.42174800000004</v>
      </c>
      <c r="N44" s="293">
        <f t="shared" si="17"/>
        <v>20.054960999999999</v>
      </c>
      <c r="O44" s="293">
        <f t="shared" si="17"/>
        <v>0</v>
      </c>
      <c r="P44" s="293">
        <f t="shared" si="17"/>
        <v>0</v>
      </c>
      <c r="Q44" s="293">
        <f t="shared" si="17"/>
        <v>41.397425999999996</v>
      </c>
      <c r="R44" s="293">
        <f t="shared" si="17"/>
        <v>0</v>
      </c>
      <c r="S44" s="293">
        <f t="shared" si="17"/>
        <v>0</v>
      </c>
      <c r="T44" s="293">
        <f t="shared" si="17"/>
        <v>30.982223999999999</v>
      </c>
      <c r="U44" s="293">
        <f t="shared" si="17"/>
        <v>0</v>
      </c>
      <c r="V44" s="293">
        <f t="shared" si="17"/>
        <v>0</v>
      </c>
      <c r="W44" s="293">
        <f t="shared" si="17"/>
        <v>0</v>
      </c>
      <c r="X44" s="293">
        <f t="shared" si="17"/>
        <v>0</v>
      </c>
      <c r="Y44" s="293">
        <f t="shared" si="17"/>
        <v>24.429661999999997</v>
      </c>
      <c r="Z44" s="291">
        <f t="shared" si="13"/>
        <v>2427.5835529999999</v>
      </c>
      <c r="AA44" s="318"/>
      <c r="AB44" s="39"/>
      <c r="AC44" s="76">
        <f t="shared" ref="AC44:AY44" si="18">+D44-D29-D32-D41</f>
        <v>0</v>
      </c>
      <c r="AD44" s="76">
        <f t="shared" si="18"/>
        <v>0</v>
      </c>
      <c r="AE44" s="76">
        <f t="shared" si="18"/>
        <v>0</v>
      </c>
      <c r="AF44" s="76">
        <f t="shared" si="18"/>
        <v>0</v>
      </c>
      <c r="AG44" s="76">
        <f t="shared" si="18"/>
        <v>0</v>
      </c>
      <c r="AH44" s="76">
        <f t="shared" si="18"/>
        <v>0</v>
      </c>
      <c r="AI44" s="76">
        <f t="shared" si="18"/>
        <v>-3.219646771412954E-15</v>
      </c>
      <c r="AJ44" s="76">
        <f t="shared" si="18"/>
        <v>0</v>
      </c>
      <c r="AK44" s="76">
        <f t="shared" si="18"/>
        <v>0</v>
      </c>
      <c r="AL44" s="76">
        <f t="shared" si="18"/>
        <v>0</v>
      </c>
      <c r="AM44" s="76">
        <f t="shared" si="18"/>
        <v>0</v>
      </c>
      <c r="AN44" s="76">
        <f t="shared" si="18"/>
        <v>0</v>
      </c>
      <c r="AO44" s="76">
        <f t="shared" si="18"/>
        <v>0</v>
      </c>
      <c r="AP44" s="76">
        <f t="shared" si="18"/>
        <v>-3.5527136788005009E-15</v>
      </c>
      <c r="AQ44" s="76">
        <f t="shared" si="18"/>
        <v>0</v>
      </c>
      <c r="AR44" s="76">
        <f t="shared" si="18"/>
        <v>0</v>
      </c>
      <c r="AS44" s="76">
        <f t="shared" si="18"/>
        <v>0</v>
      </c>
      <c r="AT44" s="76">
        <f t="shared" si="18"/>
        <v>0</v>
      </c>
      <c r="AU44" s="76">
        <f t="shared" si="18"/>
        <v>0</v>
      </c>
      <c r="AV44" s="76">
        <f t="shared" si="18"/>
        <v>0</v>
      </c>
      <c r="AW44" s="76">
        <f t="shared" si="18"/>
        <v>0</v>
      </c>
      <c r="AX44" s="76">
        <f t="shared" si="18"/>
        <v>0</v>
      </c>
      <c r="AY44" s="76">
        <f t="shared" si="18"/>
        <v>0</v>
      </c>
      <c r="BA44" s="76">
        <f t="shared" si="3"/>
        <v>0</v>
      </c>
    </row>
    <row r="45" spans="2:53" s="89" customFormat="1" ht="17.100000000000001" customHeight="1">
      <c r="B45" s="266"/>
      <c r="C45" s="267" t="s">
        <v>287</v>
      </c>
      <c r="D45" s="294"/>
      <c r="E45" s="294"/>
      <c r="F45" s="294"/>
      <c r="G45" s="294"/>
      <c r="H45" s="294"/>
      <c r="I45" s="294"/>
      <c r="J45" s="294"/>
      <c r="K45" s="294"/>
      <c r="L45" s="294"/>
      <c r="M45" s="294"/>
      <c r="N45" s="294"/>
      <c r="O45" s="294"/>
      <c r="P45" s="294"/>
      <c r="Q45" s="294"/>
      <c r="R45" s="294"/>
      <c r="S45" s="294"/>
      <c r="T45" s="294"/>
      <c r="U45" s="294"/>
      <c r="V45" s="294"/>
      <c r="W45" s="294"/>
      <c r="X45" s="294"/>
      <c r="Y45" s="294"/>
      <c r="Z45" s="295">
        <f>SUM(D45:Y45)</f>
        <v>0</v>
      </c>
      <c r="AA45" s="321"/>
      <c r="AB45" s="88"/>
      <c r="AC45" s="85">
        <f t="shared" ref="AC45:AY45" si="19">+IF((D45&gt;D44),111,0)</f>
        <v>0</v>
      </c>
      <c r="AD45" s="85">
        <f t="shared" si="19"/>
        <v>0</v>
      </c>
      <c r="AE45" s="85">
        <f t="shared" si="19"/>
        <v>0</v>
      </c>
      <c r="AF45" s="85">
        <f t="shared" si="19"/>
        <v>0</v>
      </c>
      <c r="AG45" s="85">
        <f t="shared" si="19"/>
        <v>0</v>
      </c>
      <c r="AH45" s="85">
        <f t="shared" si="19"/>
        <v>0</v>
      </c>
      <c r="AI45" s="85">
        <f t="shared" si="19"/>
        <v>0</v>
      </c>
      <c r="AJ45" s="85">
        <f t="shared" si="19"/>
        <v>0</v>
      </c>
      <c r="AK45" s="85">
        <f t="shared" si="19"/>
        <v>0</v>
      </c>
      <c r="AL45" s="85">
        <f t="shared" si="19"/>
        <v>0</v>
      </c>
      <c r="AM45" s="85">
        <f t="shared" si="19"/>
        <v>0</v>
      </c>
      <c r="AN45" s="85">
        <f t="shared" si="19"/>
        <v>0</v>
      </c>
      <c r="AO45" s="85">
        <f t="shared" si="19"/>
        <v>0</v>
      </c>
      <c r="AP45" s="85">
        <f t="shared" si="19"/>
        <v>0</v>
      </c>
      <c r="AQ45" s="85">
        <f t="shared" si="19"/>
        <v>0</v>
      </c>
      <c r="AR45" s="85">
        <f t="shared" si="19"/>
        <v>0</v>
      </c>
      <c r="AS45" s="85">
        <f t="shared" si="19"/>
        <v>0</v>
      </c>
      <c r="AT45" s="85">
        <f t="shared" si="19"/>
        <v>0</v>
      </c>
      <c r="AU45" s="85">
        <f t="shared" si="19"/>
        <v>0</v>
      </c>
      <c r="AV45" s="85">
        <f t="shared" si="19"/>
        <v>0</v>
      </c>
      <c r="AW45" s="85">
        <f t="shared" si="19"/>
        <v>0</v>
      </c>
      <c r="AX45" s="85">
        <f t="shared" si="19"/>
        <v>0</v>
      </c>
      <c r="AY45" s="85">
        <f t="shared" si="19"/>
        <v>0</v>
      </c>
      <c r="BA45" s="85">
        <f t="shared" si="3"/>
        <v>0</v>
      </c>
    </row>
    <row r="46" spans="2:53" s="89" customFormat="1" ht="17.100000000000001" customHeight="1">
      <c r="B46" s="268"/>
      <c r="C46" s="269" t="s">
        <v>288</v>
      </c>
      <c r="D46" s="296"/>
      <c r="E46" s="296"/>
      <c r="F46" s="296"/>
      <c r="G46" s="296"/>
      <c r="H46" s="296"/>
      <c r="I46" s="296"/>
      <c r="J46" s="296"/>
      <c r="K46" s="296"/>
      <c r="L46" s="296"/>
      <c r="M46" s="296"/>
      <c r="N46" s="296"/>
      <c r="O46" s="296"/>
      <c r="P46" s="296"/>
      <c r="Q46" s="296"/>
      <c r="R46" s="296"/>
      <c r="S46" s="296"/>
      <c r="T46" s="296"/>
      <c r="U46" s="296"/>
      <c r="V46" s="296"/>
      <c r="W46" s="296"/>
      <c r="X46" s="296"/>
      <c r="Y46" s="296"/>
      <c r="Z46" s="295">
        <f>SUM(D46:Y46)</f>
        <v>0</v>
      </c>
      <c r="AA46" s="322"/>
      <c r="AB46" s="88"/>
      <c r="AC46" s="85">
        <f t="shared" ref="AC46:AY46" si="20">+IF((D46&gt;D44),111,0)</f>
        <v>0</v>
      </c>
      <c r="AD46" s="85">
        <f t="shared" si="20"/>
        <v>0</v>
      </c>
      <c r="AE46" s="85">
        <f t="shared" si="20"/>
        <v>0</v>
      </c>
      <c r="AF46" s="85">
        <f t="shared" si="20"/>
        <v>0</v>
      </c>
      <c r="AG46" s="85">
        <f t="shared" si="20"/>
        <v>0</v>
      </c>
      <c r="AH46" s="85">
        <f t="shared" si="20"/>
        <v>0</v>
      </c>
      <c r="AI46" s="85">
        <f t="shared" si="20"/>
        <v>0</v>
      </c>
      <c r="AJ46" s="85">
        <f t="shared" si="20"/>
        <v>0</v>
      </c>
      <c r="AK46" s="85">
        <f t="shared" si="20"/>
        <v>0</v>
      </c>
      <c r="AL46" s="85">
        <f t="shared" si="20"/>
        <v>0</v>
      </c>
      <c r="AM46" s="85">
        <f t="shared" si="20"/>
        <v>0</v>
      </c>
      <c r="AN46" s="85">
        <f t="shared" si="20"/>
        <v>0</v>
      </c>
      <c r="AO46" s="85">
        <f t="shared" si="20"/>
        <v>0</v>
      </c>
      <c r="AP46" s="85">
        <f t="shared" si="20"/>
        <v>0</v>
      </c>
      <c r="AQ46" s="85">
        <f t="shared" si="20"/>
        <v>0</v>
      </c>
      <c r="AR46" s="85">
        <f t="shared" si="20"/>
        <v>0</v>
      </c>
      <c r="AS46" s="85">
        <f t="shared" si="20"/>
        <v>0</v>
      </c>
      <c r="AT46" s="85">
        <f t="shared" si="20"/>
        <v>0</v>
      </c>
      <c r="AU46" s="85">
        <f t="shared" si="20"/>
        <v>0</v>
      </c>
      <c r="AV46" s="85">
        <f t="shared" si="20"/>
        <v>0</v>
      </c>
      <c r="AW46" s="85">
        <f t="shared" si="20"/>
        <v>0</v>
      </c>
      <c r="AX46" s="85">
        <f t="shared" si="20"/>
        <v>0</v>
      </c>
      <c r="AY46" s="85">
        <f t="shared" si="20"/>
        <v>0</v>
      </c>
      <c r="BA46" s="85">
        <f t="shared" si="3"/>
        <v>0</v>
      </c>
    </row>
    <row r="47" spans="2:53" s="89" customFormat="1" ht="17.100000000000001" customHeight="1">
      <c r="B47" s="268"/>
      <c r="C47" s="269" t="s">
        <v>304</v>
      </c>
      <c r="D47" s="297"/>
      <c r="E47" s="298"/>
      <c r="F47" s="297"/>
      <c r="G47" s="297"/>
      <c r="H47" s="298"/>
      <c r="I47" s="288">
        <v>265.69443799999999</v>
      </c>
      <c r="J47" s="288">
        <v>27.849914999999999</v>
      </c>
      <c r="K47" s="297"/>
      <c r="L47" s="298"/>
      <c r="M47" s="297"/>
      <c r="N47" s="288">
        <v>20.054960999999999</v>
      </c>
      <c r="O47" s="297"/>
      <c r="P47" s="297"/>
      <c r="Q47" s="297"/>
      <c r="R47" s="297"/>
      <c r="S47" s="298"/>
      <c r="T47" s="297"/>
      <c r="U47" s="297"/>
      <c r="V47" s="297"/>
      <c r="W47" s="298"/>
      <c r="X47" s="297"/>
      <c r="Y47" s="288">
        <v>10.125405000000001</v>
      </c>
      <c r="Z47" s="288">
        <f>SUM(D47:Y47)</f>
        <v>323.72471899999999</v>
      </c>
      <c r="AA47" s="288"/>
      <c r="AB47" s="88"/>
      <c r="AC47" s="228"/>
      <c r="AD47" s="85">
        <f>+IF((E47&gt;E44),111,0)</f>
        <v>0</v>
      </c>
      <c r="AE47" s="228"/>
      <c r="AF47" s="228"/>
      <c r="AG47" s="85">
        <f>+IF((H47&gt;H44),111,0)</f>
        <v>0</v>
      </c>
      <c r="AH47" s="228"/>
      <c r="AI47" s="228"/>
      <c r="AJ47" s="228"/>
      <c r="AK47" s="85">
        <f>+IF((L47&gt;L44),111,0)</f>
        <v>0</v>
      </c>
      <c r="AL47" s="228"/>
      <c r="AM47" s="85">
        <f>+IF((N47&gt;N44),111,0)</f>
        <v>0</v>
      </c>
      <c r="AN47" s="228"/>
      <c r="AO47" s="228"/>
      <c r="AP47" s="228"/>
      <c r="AQ47" s="228"/>
      <c r="AR47" s="85">
        <f>+IF((S47&gt;S44),111,0)</f>
        <v>0</v>
      </c>
      <c r="AS47" s="228"/>
      <c r="AT47" s="228"/>
      <c r="AU47" s="228"/>
      <c r="AV47" s="85">
        <f>+IF((W47&gt;W44),111,0)</f>
        <v>0</v>
      </c>
      <c r="AW47" s="228"/>
      <c r="AX47" s="85">
        <f>+IF((Y47&gt;Y44),111,0)</f>
        <v>0</v>
      </c>
      <c r="AY47" s="85">
        <f>+IF((Z47&gt;Z44),111,0)</f>
        <v>0</v>
      </c>
      <c r="BA47" s="85">
        <f t="shared" si="3"/>
        <v>0</v>
      </c>
    </row>
    <row r="48" spans="2:53" s="34" customFormat="1" ht="24.95" customHeight="1">
      <c r="B48" s="41"/>
      <c r="C48" s="49" t="s">
        <v>289</v>
      </c>
      <c r="D48" s="288"/>
      <c r="E48" s="288"/>
      <c r="F48" s="288"/>
      <c r="G48" s="288"/>
      <c r="H48" s="288"/>
      <c r="I48" s="288"/>
      <c r="J48" s="288"/>
      <c r="K48" s="288"/>
      <c r="L48" s="288"/>
      <c r="M48" s="288"/>
      <c r="N48" s="288"/>
      <c r="O48" s="288"/>
      <c r="P48" s="288"/>
      <c r="Q48" s="288"/>
      <c r="R48" s="288"/>
      <c r="S48" s="288"/>
      <c r="T48" s="288"/>
      <c r="U48" s="288"/>
      <c r="V48" s="288"/>
      <c r="W48" s="288"/>
      <c r="X48" s="288"/>
      <c r="Y48" s="288"/>
      <c r="Z48" s="299"/>
      <c r="AA48" s="323"/>
      <c r="AB48" s="33"/>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BA48" s="79">
        <f t="shared" si="3"/>
        <v>0</v>
      </c>
    </row>
    <row r="49" spans="2:53" s="34" customFormat="1" ht="17.100000000000001" customHeight="1">
      <c r="B49" s="44"/>
      <c r="C49" s="45" t="s">
        <v>290</v>
      </c>
      <c r="D49" s="288">
        <v>54.147466999999999</v>
      </c>
      <c r="E49" s="288"/>
      <c r="F49" s="288">
        <v>7.1624650000000001</v>
      </c>
      <c r="G49" s="288">
        <v>139.44331600000001</v>
      </c>
      <c r="H49" s="288">
        <v>10.459771999999999</v>
      </c>
      <c r="I49" s="288">
        <v>934.41964546721908</v>
      </c>
      <c r="J49" s="288">
        <v>62.629568404026799</v>
      </c>
      <c r="K49" s="288"/>
      <c r="L49" s="288"/>
      <c r="M49" s="288">
        <v>80.319990000000004</v>
      </c>
      <c r="N49" s="288">
        <v>10.026605999999999</v>
      </c>
      <c r="O49" s="288"/>
      <c r="P49" s="288"/>
      <c r="Q49" s="288">
        <v>41.397426000000003</v>
      </c>
      <c r="R49" s="288"/>
      <c r="S49" s="288"/>
      <c r="T49" s="288">
        <v>1.313768</v>
      </c>
      <c r="U49" s="288"/>
      <c r="V49" s="288"/>
      <c r="W49" s="288"/>
      <c r="X49" s="288"/>
      <c r="Y49" s="288">
        <v>0.76364500000000002</v>
      </c>
      <c r="Z49" s="291">
        <f>SUM(D49:Y49)</f>
        <v>1342.0836688712457</v>
      </c>
      <c r="AA49" s="323"/>
      <c r="AB49" s="33"/>
      <c r="AC49" s="74">
        <f t="shared" ref="AC49:AY49" si="21">+D44-SUM(D49:D51)</f>
        <v>0</v>
      </c>
      <c r="AD49" s="74">
        <f t="shared" si="21"/>
        <v>0</v>
      </c>
      <c r="AE49" s="74">
        <f t="shared" si="21"/>
        <v>0</v>
      </c>
      <c r="AF49" s="74">
        <f t="shared" si="21"/>
        <v>0</v>
      </c>
      <c r="AG49" s="74">
        <f t="shared" si="21"/>
        <v>0</v>
      </c>
      <c r="AH49" s="74">
        <f t="shared" si="21"/>
        <v>0</v>
      </c>
      <c r="AI49" s="74">
        <f t="shared" si="21"/>
        <v>0</v>
      </c>
      <c r="AJ49" s="74">
        <f t="shared" si="21"/>
        <v>0</v>
      </c>
      <c r="AK49" s="74">
        <f t="shared" si="21"/>
        <v>0</v>
      </c>
      <c r="AL49" s="74">
        <f t="shared" si="21"/>
        <v>-9.9999996905353328E-7</v>
      </c>
      <c r="AM49" s="74">
        <f t="shared" si="21"/>
        <v>0</v>
      </c>
      <c r="AN49" s="74">
        <f t="shared" si="21"/>
        <v>0</v>
      </c>
      <c r="AO49" s="74">
        <f t="shared" si="21"/>
        <v>0</v>
      </c>
      <c r="AP49" s="74">
        <f t="shared" si="21"/>
        <v>0</v>
      </c>
      <c r="AQ49" s="74">
        <f t="shared" si="21"/>
        <v>0</v>
      </c>
      <c r="AR49" s="74">
        <f t="shared" si="21"/>
        <v>0</v>
      </c>
      <c r="AS49" s="74">
        <f t="shared" si="21"/>
        <v>9.9999999747524271E-7</v>
      </c>
      <c r="AT49" s="74">
        <f t="shared" si="21"/>
        <v>0</v>
      </c>
      <c r="AU49" s="74">
        <f t="shared" si="21"/>
        <v>0</v>
      </c>
      <c r="AV49" s="74">
        <f t="shared" si="21"/>
        <v>0</v>
      </c>
      <c r="AW49" s="74">
        <f t="shared" si="21"/>
        <v>0</v>
      </c>
      <c r="AX49" s="74">
        <f t="shared" si="21"/>
        <v>0</v>
      </c>
      <c r="AY49" s="74">
        <f t="shared" si="21"/>
        <v>0</v>
      </c>
      <c r="BA49" s="73">
        <f t="shared" si="3"/>
        <v>0</v>
      </c>
    </row>
    <row r="50" spans="2:53" s="34" customFormat="1" ht="17.100000000000001" customHeight="1">
      <c r="B50" s="44"/>
      <c r="C50" s="45" t="s">
        <v>291</v>
      </c>
      <c r="D50" s="288">
        <v>196.88515100000001</v>
      </c>
      <c r="E50" s="288"/>
      <c r="F50" s="288"/>
      <c r="G50" s="288">
        <v>89.713584999999995</v>
      </c>
      <c r="H50" s="288"/>
      <c r="I50" s="288">
        <v>613.54206759042938</v>
      </c>
      <c r="J50" s="288">
        <v>35.484776595973202</v>
      </c>
      <c r="K50" s="288"/>
      <c r="L50" s="288"/>
      <c r="M50" s="288">
        <v>83.101759000000001</v>
      </c>
      <c r="N50" s="288">
        <v>10.028354999999999</v>
      </c>
      <c r="O50" s="288"/>
      <c r="P50" s="288"/>
      <c r="Q50" s="288"/>
      <c r="R50" s="288"/>
      <c r="S50" s="288"/>
      <c r="T50" s="288">
        <v>29.668455000000002</v>
      </c>
      <c r="U50" s="288"/>
      <c r="V50" s="288"/>
      <c r="W50" s="288"/>
      <c r="X50" s="288"/>
      <c r="Y50" s="288">
        <v>23.666017</v>
      </c>
      <c r="Z50" s="291">
        <f>SUM(D50:Y50)</f>
        <v>1082.0901661864027</v>
      </c>
      <c r="AA50" s="323"/>
      <c r="AB50" s="33"/>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BA50" s="73">
        <f t="shared" si="3"/>
        <v>0</v>
      </c>
    </row>
    <row r="51" spans="2:53" s="34" customFormat="1" ht="17.100000000000001" customHeight="1">
      <c r="B51" s="41"/>
      <c r="C51" s="45" t="s">
        <v>292</v>
      </c>
      <c r="D51" s="288"/>
      <c r="E51" s="288"/>
      <c r="F51" s="288"/>
      <c r="G51" s="288"/>
      <c r="H51" s="288"/>
      <c r="I51" s="288">
        <v>3.4097179423517461</v>
      </c>
      <c r="J51" s="288"/>
      <c r="K51" s="288"/>
      <c r="L51" s="288"/>
      <c r="M51" s="288"/>
      <c r="N51" s="288"/>
      <c r="O51" s="288"/>
      <c r="P51" s="288"/>
      <c r="Q51" s="288"/>
      <c r="R51" s="288"/>
      <c r="S51" s="288"/>
      <c r="T51" s="288"/>
      <c r="U51" s="288"/>
      <c r="V51" s="288"/>
      <c r="W51" s="288"/>
      <c r="X51" s="288"/>
      <c r="Y51" s="288"/>
      <c r="Z51" s="291">
        <f>SUM(D51:Y51)</f>
        <v>3.4097179423517461</v>
      </c>
      <c r="AA51" s="323"/>
      <c r="AB51" s="33"/>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BA51" s="73">
        <f t="shared" si="3"/>
        <v>0</v>
      </c>
    </row>
    <row r="52" spans="2:53" s="40" customFormat="1" ht="30" customHeight="1">
      <c r="B52" s="46"/>
      <c r="C52" s="47" t="s">
        <v>277</v>
      </c>
      <c r="D52" s="300"/>
      <c r="E52" s="300"/>
      <c r="F52" s="300"/>
      <c r="G52" s="300"/>
      <c r="H52" s="300"/>
      <c r="I52" s="300"/>
      <c r="J52" s="300"/>
      <c r="K52" s="300"/>
      <c r="L52" s="300"/>
      <c r="M52" s="300"/>
      <c r="N52" s="300"/>
      <c r="O52" s="300"/>
      <c r="P52" s="300"/>
      <c r="Q52" s="300"/>
      <c r="R52" s="300"/>
      <c r="S52" s="300"/>
      <c r="T52" s="300"/>
      <c r="U52" s="300"/>
      <c r="V52" s="300"/>
      <c r="W52" s="300"/>
      <c r="X52" s="300"/>
      <c r="Y52" s="300"/>
      <c r="Z52" s="301"/>
      <c r="AA52" s="318"/>
      <c r="AB52" s="39"/>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BA52" s="80">
        <f t="shared" si="3"/>
        <v>0</v>
      </c>
    </row>
    <row r="53" spans="2:53" s="34" customFormat="1" ht="17.100000000000001" customHeight="1">
      <c r="B53" s="41"/>
      <c r="C53" s="42" t="s">
        <v>252</v>
      </c>
      <c r="D53" s="288">
        <v>770.90009899999995</v>
      </c>
      <c r="E53" s="288"/>
      <c r="F53" s="288">
        <v>3261.4839339999999</v>
      </c>
      <c r="G53" s="288">
        <v>6433.5083610000001</v>
      </c>
      <c r="H53" s="288">
        <v>98.889921000000001</v>
      </c>
      <c r="I53" s="288">
        <v>49994.156523999998</v>
      </c>
      <c r="J53" s="288">
        <v>4803.4611949999999</v>
      </c>
      <c r="K53" s="288">
        <v>0.30923699999999998</v>
      </c>
      <c r="L53" s="288"/>
      <c r="M53" s="288">
        <v>5345.4886610000003</v>
      </c>
      <c r="N53" s="288"/>
      <c r="O53" s="288"/>
      <c r="P53" s="288">
        <v>182.25663599999999</v>
      </c>
      <c r="Q53" s="288">
        <v>200.14940200000001</v>
      </c>
      <c r="R53" s="288">
        <v>0.19101099999999999</v>
      </c>
      <c r="S53" s="288"/>
      <c r="T53" s="288">
        <v>105.517805</v>
      </c>
      <c r="U53" s="288">
        <v>13.811211</v>
      </c>
      <c r="V53" s="288">
        <v>635.15951099999995</v>
      </c>
      <c r="W53" s="288"/>
      <c r="X53" s="288">
        <v>76.792396999999994</v>
      </c>
      <c r="Y53" s="288">
        <v>1700.1658849999999</v>
      </c>
      <c r="Z53" s="291">
        <f>SUM(D53:Y53)</f>
        <v>73622.241789999985</v>
      </c>
      <c r="AA53" s="319"/>
      <c r="AB53" s="33"/>
      <c r="AC53" s="74">
        <f t="shared" ref="AC53:AY53" si="22">+D53-SUM(D54:D55)</f>
        <v>9.9999988378840499E-7</v>
      </c>
      <c r="AD53" s="74">
        <f t="shared" si="22"/>
        <v>0</v>
      </c>
      <c r="AE53" s="74">
        <f t="shared" si="22"/>
        <v>0</v>
      </c>
      <c r="AF53" s="74">
        <f t="shared" si="22"/>
        <v>0</v>
      </c>
      <c r="AG53" s="74">
        <f t="shared" si="22"/>
        <v>-9.9999999747524271E-7</v>
      </c>
      <c r="AH53" s="74">
        <f t="shared" si="22"/>
        <v>0</v>
      </c>
      <c r="AI53" s="74">
        <f t="shared" si="22"/>
        <v>0</v>
      </c>
      <c r="AJ53" s="74">
        <f t="shared" si="22"/>
        <v>0</v>
      </c>
      <c r="AK53" s="74">
        <f t="shared" si="22"/>
        <v>0</v>
      </c>
      <c r="AL53" s="74">
        <f t="shared" si="22"/>
        <v>0</v>
      </c>
      <c r="AM53" s="74">
        <f t="shared" si="22"/>
        <v>0</v>
      </c>
      <c r="AN53" s="74">
        <f t="shared" si="22"/>
        <v>0</v>
      </c>
      <c r="AO53" s="74">
        <f t="shared" si="22"/>
        <v>0</v>
      </c>
      <c r="AP53" s="74">
        <f t="shared" si="22"/>
        <v>0</v>
      </c>
      <c r="AQ53" s="74">
        <f t="shared" si="22"/>
        <v>0</v>
      </c>
      <c r="AR53" s="74">
        <f t="shared" si="22"/>
        <v>0</v>
      </c>
      <c r="AS53" s="74">
        <f t="shared" si="22"/>
        <v>0</v>
      </c>
      <c r="AT53" s="74">
        <f t="shared" si="22"/>
        <v>0</v>
      </c>
      <c r="AU53" s="74">
        <f t="shared" si="22"/>
        <v>0</v>
      </c>
      <c r="AV53" s="74">
        <f t="shared" si="22"/>
        <v>0</v>
      </c>
      <c r="AW53" s="74">
        <f t="shared" si="22"/>
        <v>0</v>
      </c>
      <c r="AX53" s="74">
        <f t="shared" si="22"/>
        <v>-1.0000001111620804E-6</v>
      </c>
      <c r="AY53" s="74">
        <f t="shared" si="22"/>
        <v>-1.0000076144933701E-6</v>
      </c>
      <c r="BA53" s="74">
        <f t="shared" si="3"/>
        <v>0</v>
      </c>
    </row>
    <row r="54" spans="2:53" s="34" customFormat="1" ht="17.100000000000001" customHeight="1">
      <c r="B54" s="44"/>
      <c r="C54" s="45" t="s">
        <v>253</v>
      </c>
      <c r="D54" s="288">
        <v>17.108226999999999</v>
      </c>
      <c r="E54" s="288"/>
      <c r="F54" s="288">
        <v>61.505640999999997</v>
      </c>
      <c r="G54" s="288">
        <v>109.853238</v>
      </c>
      <c r="H54" s="288">
        <v>6.4474559999999999</v>
      </c>
      <c r="I54" s="288">
        <v>10602.465741</v>
      </c>
      <c r="J54" s="288">
        <v>295.28474699999998</v>
      </c>
      <c r="K54" s="288"/>
      <c r="L54" s="288"/>
      <c r="M54" s="288">
        <v>2194.1976920000002</v>
      </c>
      <c r="N54" s="288"/>
      <c r="O54" s="288"/>
      <c r="P54" s="288"/>
      <c r="Q54" s="288">
        <v>3.42394</v>
      </c>
      <c r="R54" s="288"/>
      <c r="S54" s="288"/>
      <c r="T54" s="288"/>
      <c r="U54" s="288"/>
      <c r="V54" s="288"/>
      <c r="W54" s="288"/>
      <c r="X54" s="288"/>
      <c r="Y54" s="288">
        <v>68.796025999999998</v>
      </c>
      <c r="Z54" s="291">
        <f t="shared" ref="Z54:Z68" si="23">SUM(D54:Y54)</f>
        <v>13359.082708</v>
      </c>
      <c r="AA54" s="319"/>
      <c r="AB54" s="33"/>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BA54" s="74">
        <f t="shared" si="3"/>
        <v>0</v>
      </c>
    </row>
    <row r="55" spans="2:53" s="34" customFormat="1" ht="17.100000000000001" customHeight="1">
      <c r="B55" s="44"/>
      <c r="C55" s="45" t="s">
        <v>255</v>
      </c>
      <c r="D55" s="288">
        <v>753.79187100000001</v>
      </c>
      <c r="E55" s="288"/>
      <c r="F55" s="288">
        <v>3199.9782930000001</v>
      </c>
      <c r="G55" s="288">
        <v>6323.6551229999995</v>
      </c>
      <c r="H55" s="288">
        <v>92.442465999999996</v>
      </c>
      <c r="I55" s="288">
        <v>39391.690782999998</v>
      </c>
      <c r="J55" s="288">
        <v>4508.1764480000002</v>
      </c>
      <c r="K55" s="288">
        <v>0.30923699999999998</v>
      </c>
      <c r="L55" s="288"/>
      <c r="M55" s="288">
        <v>3151.2909690000001</v>
      </c>
      <c r="N55" s="288"/>
      <c r="O55" s="288"/>
      <c r="P55" s="288">
        <v>182.25663599999999</v>
      </c>
      <c r="Q55" s="288">
        <v>196.72546199999999</v>
      </c>
      <c r="R55" s="288">
        <v>0.19101099999999999</v>
      </c>
      <c r="S55" s="288"/>
      <c r="T55" s="288">
        <v>105.517805</v>
      </c>
      <c r="U55" s="288">
        <v>13.811211</v>
      </c>
      <c r="V55" s="288">
        <v>635.15951099999995</v>
      </c>
      <c r="W55" s="288"/>
      <c r="X55" s="288">
        <v>76.792396999999994</v>
      </c>
      <c r="Y55" s="288">
        <v>1631.36986</v>
      </c>
      <c r="Z55" s="291">
        <f t="shared" si="23"/>
        <v>60263.159082999999</v>
      </c>
      <c r="AA55" s="319"/>
      <c r="AB55" s="33"/>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BA55" s="74">
        <f t="shared" si="3"/>
        <v>0</v>
      </c>
    </row>
    <row r="56" spans="2:53" s="34" customFormat="1" ht="30" customHeight="1">
      <c r="B56" s="41"/>
      <c r="C56" s="42" t="s">
        <v>254</v>
      </c>
      <c r="D56" s="288">
        <v>454.24782699999997</v>
      </c>
      <c r="E56" s="288"/>
      <c r="F56" s="288">
        <v>194.69365400000001</v>
      </c>
      <c r="G56" s="288">
        <v>1063.708509</v>
      </c>
      <c r="H56" s="288">
        <v>250.42942300000001</v>
      </c>
      <c r="I56" s="288">
        <v>40539.804698</v>
      </c>
      <c r="J56" s="288">
        <v>2892.443847</v>
      </c>
      <c r="K56" s="288"/>
      <c r="L56" s="288"/>
      <c r="M56" s="288">
        <v>1391.3792619999999</v>
      </c>
      <c r="N56" s="288"/>
      <c r="O56" s="288"/>
      <c r="P56" s="288">
        <v>15.066865999999999</v>
      </c>
      <c r="Q56" s="288">
        <v>117.486231</v>
      </c>
      <c r="R56" s="288"/>
      <c r="S56" s="288"/>
      <c r="T56" s="288">
        <v>12.111196</v>
      </c>
      <c r="U56" s="288">
        <v>0.39959699999999998</v>
      </c>
      <c r="V56" s="288"/>
      <c r="W56" s="288"/>
      <c r="X56" s="288"/>
      <c r="Y56" s="288">
        <v>835.11213099999998</v>
      </c>
      <c r="Z56" s="291">
        <f t="shared" si="23"/>
        <v>47766.88324100001</v>
      </c>
      <c r="AA56" s="319"/>
      <c r="AB56" s="33"/>
      <c r="AC56" s="74">
        <f t="shared" ref="AC56:AY56" si="24">+D56-SUM(D57:D58)</f>
        <v>0</v>
      </c>
      <c r="AD56" s="74">
        <f t="shared" si="24"/>
        <v>0</v>
      </c>
      <c r="AE56" s="74">
        <f t="shared" si="24"/>
        <v>1.0000000258969521E-6</v>
      </c>
      <c r="AF56" s="74">
        <f t="shared" si="24"/>
        <v>0</v>
      </c>
      <c r="AG56" s="74">
        <f t="shared" si="24"/>
        <v>0</v>
      </c>
      <c r="AH56" s="74">
        <f t="shared" si="24"/>
        <v>-1.0000003385357559E-6</v>
      </c>
      <c r="AI56" s="74">
        <f t="shared" si="24"/>
        <v>0</v>
      </c>
      <c r="AJ56" s="74">
        <f t="shared" si="24"/>
        <v>0</v>
      </c>
      <c r="AK56" s="74">
        <f t="shared" si="24"/>
        <v>0</v>
      </c>
      <c r="AL56" s="74">
        <f t="shared" si="24"/>
        <v>0</v>
      </c>
      <c r="AM56" s="74">
        <f t="shared" si="24"/>
        <v>0</v>
      </c>
      <c r="AN56" s="74">
        <f t="shared" si="24"/>
        <v>0</v>
      </c>
      <c r="AO56" s="74">
        <f t="shared" si="24"/>
        <v>0</v>
      </c>
      <c r="AP56" s="74">
        <f t="shared" si="24"/>
        <v>0</v>
      </c>
      <c r="AQ56" s="74">
        <f t="shared" si="24"/>
        <v>0</v>
      </c>
      <c r="AR56" s="74">
        <f t="shared" si="24"/>
        <v>0</v>
      </c>
      <c r="AS56" s="74">
        <f t="shared" si="24"/>
        <v>0</v>
      </c>
      <c r="AT56" s="74">
        <f t="shared" si="24"/>
        <v>0</v>
      </c>
      <c r="AU56" s="74">
        <f t="shared" si="24"/>
        <v>0</v>
      </c>
      <c r="AV56" s="74">
        <f t="shared" si="24"/>
        <v>0</v>
      </c>
      <c r="AW56" s="74">
        <f t="shared" si="24"/>
        <v>0</v>
      </c>
      <c r="AX56" s="74">
        <f t="shared" si="24"/>
        <v>0</v>
      </c>
      <c r="AY56" s="74">
        <f t="shared" si="24"/>
        <v>0</v>
      </c>
      <c r="BA56" s="74">
        <f t="shared" si="3"/>
        <v>0</v>
      </c>
    </row>
    <row r="57" spans="2:53" s="34" customFormat="1" ht="17.100000000000001" customHeight="1">
      <c r="B57" s="41"/>
      <c r="C57" s="45" t="s">
        <v>253</v>
      </c>
      <c r="D57" s="288">
        <v>437.68195200000002</v>
      </c>
      <c r="E57" s="288"/>
      <c r="F57" s="288">
        <v>125.984551</v>
      </c>
      <c r="G57" s="288">
        <v>271.37775199999999</v>
      </c>
      <c r="H57" s="288"/>
      <c r="I57" s="288">
        <v>16632.043980999999</v>
      </c>
      <c r="J57" s="288">
        <v>1582.1622190000001</v>
      </c>
      <c r="K57" s="288"/>
      <c r="L57" s="288"/>
      <c r="M57" s="288">
        <v>1240.256656</v>
      </c>
      <c r="N57" s="288"/>
      <c r="O57" s="288"/>
      <c r="P57" s="288"/>
      <c r="Q57" s="288">
        <v>117.486231</v>
      </c>
      <c r="R57" s="288"/>
      <c r="S57" s="288"/>
      <c r="T57" s="288">
        <v>10.008065</v>
      </c>
      <c r="U57" s="288"/>
      <c r="V57" s="288"/>
      <c r="W57" s="288"/>
      <c r="X57" s="288"/>
      <c r="Y57" s="288"/>
      <c r="Z57" s="291">
        <f t="shared" si="23"/>
        <v>20417.001407000003</v>
      </c>
      <c r="AA57" s="319"/>
      <c r="AB57" s="33"/>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BA57" s="74">
        <f t="shared" si="3"/>
        <v>0</v>
      </c>
    </row>
    <row r="58" spans="2:53" s="34" customFormat="1" ht="17.100000000000001" customHeight="1">
      <c r="B58" s="41"/>
      <c r="C58" s="45" t="s">
        <v>255</v>
      </c>
      <c r="D58" s="288">
        <v>16.565874999999998</v>
      </c>
      <c r="E58" s="288"/>
      <c r="F58" s="288">
        <v>68.709102000000001</v>
      </c>
      <c r="G58" s="288">
        <v>792.33075699999995</v>
      </c>
      <c r="H58" s="288">
        <v>250.42942300000001</v>
      </c>
      <c r="I58" s="288">
        <v>23907.760718000001</v>
      </c>
      <c r="J58" s="288">
        <v>1310.281628</v>
      </c>
      <c r="K58" s="288"/>
      <c r="L58" s="288"/>
      <c r="M58" s="288">
        <v>151.12260599999999</v>
      </c>
      <c r="N58" s="288"/>
      <c r="O58" s="288"/>
      <c r="P58" s="288">
        <v>15.066865999999999</v>
      </c>
      <c r="Q58" s="288"/>
      <c r="R58" s="288"/>
      <c r="S58" s="288"/>
      <c r="T58" s="288">
        <v>2.1031309999999999</v>
      </c>
      <c r="U58" s="288">
        <v>0.39959699999999998</v>
      </c>
      <c r="V58" s="288"/>
      <c r="W58" s="288"/>
      <c r="X58" s="288"/>
      <c r="Y58" s="288">
        <v>835.11213099999998</v>
      </c>
      <c r="Z58" s="291">
        <f t="shared" si="23"/>
        <v>27349.881834000003</v>
      </c>
      <c r="AA58" s="319"/>
      <c r="AB58" s="33"/>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BA58" s="74">
        <f t="shared" si="3"/>
        <v>0</v>
      </c>
    </row>
    <row r="59" spans="2:53" s="40" customFormat="1" ht="30" customHeight="1">
      <c r="B59" s="263"/>
      <c r="C59" s="264" t="s">
        <v>256</v>
      </c>
      <c r="D59" s="292">
        <v>454.24782699999997</v>
      </c>
      <c r="E59" s="292"/>
      <c r="F59" s="292">
        <v>179.26810699999999</v>
      </c>
      <c r="G59" s="292">
        <v>784.02741400000002</v>
      </c>
      <c r="H59" s="292">
        <v>250.42942300000001</v>
      </c>
      <c r="I59" s="292">
        <v>34345.085337999997</v>
      </c>
      <c r="J59" s="292">
        <v>2770.3890289999999</v>
      </c>
      <c r="K59" s="292"/>
      <c r="L59" s="292"/>
      <c r="M59" s="292">
        <v>1390.851271</v>
      </c>
      <c r="N59" s="292"/>
      <c r="O59" s="292"/>
      <c r="P59" s="292">
        <v>15.066865999999999</v>
      </c>
      <c r="Q59" s="292">
        <v>117.486231</v>
      </c>
      <c r="R59" s="292"/>
      <c r="S59" s="292"/>
      <c r="T59" s="292">
        <v>10.008065</v>
      </c>
      <c r="U59" s="292">
        <v>0.39959699999999998</v>
      </c>
      <c r="V59" s="292"/>
      <c r="W59" s="292"/>
      <c r="X59" s="292"/>
      <c r="Y59" s="292">
        <v>835.11213099999998</v>
      </c>
      <c r="Z59" s="291">
        <f t="shared" si="23"/>
        <v>41152.371299000006</v>
      </c>
      <c r="AA59" s="320"/>
      <c r="AB59" s="39"/>
      <c r="AC59" s="76">
        <f t="shared" ref="AC59:AY59" si="25">+D56-SUM(D59:D64)</f>
        <v>0</v>
      </c>
      <c r="AD59" s="76">
        <f t="shared" si="25"/>
        <v>0</v>
      </c>
      <c r="AE59" s="76">
        <f t="shared" si="25"/>
        <v>0</v>
      </c>
      <c r="AF59" s="76">
        <f t="shared" si="25"/>
        <v>0</v>
      </c>
      <c r="AG59" s="76">
        <f t="shared" si="25"/>
        <v>0</v>
      </c>
      <c r="AH59" s="76">
        <f t="shared" si="25"/>
        <v>-1.0000003385357559E-6</v>
      </c>
      <c r="AI59" s="76">
        <f t="shared" si="25"/>
        <v>-9.9999988378840499E-7</v>
      </c>
      <c r="AJ59" s="76">
        <f t="shared" si="25"/>
        <v>0</v>
      </c>
      <c r="AK59" s="76">
        <f t="shared" si="25"/>
        <v>0</v>
      </c>
      <c r="AL59" s="76">
        <f t="shared" si="25"/>
        <v>0</v>
      </c>
      <c r="AM59" s="76">
        <f t="shared" si="25"/>
        <v>0</v>
      </c>
      <c r="AN59" s="76">
        <f t="shared" si="25"/>
        <v>0</v>
      </c>
      <c r="AO59" s="76">
        <f t="shared" si="25"/>
        <v>0</v>
      </c>
      <c r="AP59" s="76">
        <f t="shared" si="25"/>
        <v>0</v>
      </c>
      <c r="AQ59" s="76">
        <f t="shared" si="25"/>
        <v>0</v>
      </c>
      <c r="AR59" s="76">
        <f t="shared" si="25"/>
        <v>0</v>
      </c>
      <c r="AS59" s="76">
        <f t="shared" si="25"/>
        <v>0</v>
      </c>
      <c r="AT59" s="76">
        <f t="shared" si="25"/>
        <v>0</v>
      </c>
      <c r="AU59" s="76">
        <f t="shared" si="25"/>
        <v>0</v>
      </c>
      <c r="AV59" s="76">
        <f t="shared" si="25"/>
        <v>0</v>
      </c>
      <c r="AW59" s="76">
        <f t="shared" si="25"/>
        <v>0</v>
      </c>
      <c r="AX59" s="76">
        <f t="shared" si="25"/>
        <v>0</v>
      </c>
      <c r="AY59" s="76">
        <f t="shared" si="25"/>
        <v>-1.9999934011138976E-6</v>
      </c>
      <c r="BA59" s="76">
        <f t="shared" si="3"/>
        <v>0</v>
      </c>
    </row>
    <row r="60" spans="2:53" s="34" customFormat="1" ht="17.100000000000001" customHeight="1">
      <c r="B60" s="270"/>
      <c r="C60" s="271" t="s">
        <v>257</v>
      </c>
      <c r="D60" s="288"/>
      <c r="E60" s="288"/>
      <c r="F60" s="288">
        <v>15.425547</v>
      </c>
      <c r="G60" s="288">
        <v>279.68109500000003</v>
      </c>
      <c r="H60" s="288"/>
      <c r="I60" s="288">
        <v>6194.7193610000004</v>
      </c>
      <c r="J60" s="288">
        <v>122.05481899999999</v>
      </c>
      <c r="K60" s="288"/>
      <c r="L60" s="288"/>
      <c r="M60" s="288">
        <v>0.52799099999999999</v>
      </c>
      <c r="N60" s="288"/>
      <c r="O60" s="288"/>
      <c r="P60" s="288"/>
      <c r="Q60" s="288"/>
      <c r="R60" s="288"/>
      <c r="S60" s="288"/>
      <c r="T60" s="288">
        <v>2.1031309999999999</v>
      </c>
      <c r="U60" s="288"/>
      <c r="V60" s="288"/>
      <c r="W60" s="288"/>
      <c r="X60" s="288"/>
      <c r="Y60" s="288"/>
      <c r="Z60" s="291">
        <f t="shared" si="23"/>
        <v>6614.5119439999999</v>
      </c>
      <c r="AA60" s="319"/>
      <c r="AB60" s="33"/>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BA60" s="74">
        <f t="shared" si="3"/>
        <v>0</v>
      </c>
    </row>
    <row r="61" spans="2:53" s="34" customFormat="1" ht="17.100000000000001" customHeight="1">
      <c r="B61" s="270"/>
      <c r="C61" s="271" t="s">
        <v>261</v>
      </c>
      <c r="D61" s="288"/>
      <c r="E61" s="288"/>
      <c r="F61" s="288"/>
      <c r="G61" s="288"/>
      <c r="H61" s="288"/>
      <c r="I61" s="288"/>
      <c r="J61" s="288"/>
      <c r="K61" s="288"/>
      <c r="L61" s="288"/>
      <c r="M61" s="288"/>
      <c r="N61" s="288"/>
      <c r="O61" s="288"/>
      <c r="P61" s="288"/>
      <c r="Q61" s="288"/>
      <c r="R61" s="288"/>
      <c r="S61" s="288"/>
      <c r="T61" s="288"/>
      <c r="U61" s="288"/>
      <c r="V61" s="288"/>
      <c r="W61" s="288"/>
      <c r="X61" s="288"/>
      <c r="Y61" s="288"/>
      <c r="Z61" s="291">
        <f t="shared" si="23"/>
        <v>0</v>
      </c>
      <c r="AA61" s="319"/>
      <c r="AB61" s="33"/>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BA61" s="74">
        <f t="shared" si="3"/>
        <v>0</v>
      </c>
    </row>
    <row r="62" spans="2:53" s="34" customFormat="1" ht="17.100000000000001" customHeight="1">
      <c r="B62" s="270"/>
      <c r="C62" s="271" t="s">
        <v>262</v>
      </c>
      <c r="D62" s="288"/>
      <c r="E62" s="288"/>
      <c r="F62" s="288"/>
      <c r="G62" s="288"/>
      <c r="H62" s="288"/>
      <c r="I62" s="288"/>
      <c r="J62" s="288"/>
      <c r="K62" s="288"/>
      <c r="L62" s="288"/>
      <c r="M62" s="288"/>
      <c r="N62" s="288"/>
      <c r="O62" s="288"/>
      <c r="P62" s="288"/>
      <c r="Q62" s="288"/>
      <c r="R62" s="288"/>
      <c r="S62" s="288"/>
      <c r="T62" s="288"/>
      <c r="U62" s="288"/>
      <c r="V62" s="288"/>
      <c r="W62" s="288"/>
      <c r="X62" s="288"/>
      <c r="Y62" s="288"/>
      <c r="Z62" s="291">
        <f t="shared" si="23"/>
        <v>0</v>
      </c>
      <c r="AA62" s="319"/>
      <c r="AB62" s="33"/>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BA62" s="74">
        <f t="shared" si="3"/>
        <v>0</v>
      </c>
    </row>
    <row r="63" spans="2:53" s="34" customFormat="1" ht="17.100000000000001" customHeight="1">
      <c r="B63" s="270"/>
      <c r="C63" s="272" t="s">
        <v>258</v>
      </c>
      <c r="D63" s="288"/>
      <c r="E63" s="288"/>
      <c r="F63" s="288"/>
      <c r="G63" s="288"/>
      <c r="H63" s="288"/>
      <c r="I63" s="288"/>
      <c r="J63" s="288"/>
      <c r="K63" s="288"/>
      <c r="L63" s="288"/>
      <c r="M63" s="288"/>
      <c r="N63" s="288"/>
      <c r="O63" s="288"/>
      <c r="P63" s="288"/>
      <c r="Q63" s="288"/>
      <c r="R63" s="288"/>
      <c r="S63" s="288"/>
      <c r="T63" s="288"/>
      <c r="U63" s="288"/>
      <c r="V63" s="288"/>
      <c r="W63" s="288"/>
      <c r="X63" s="288"/>
      <c r="Y63" s="288"/>
      <c r="Z63" s="291">
        <f t="shared" si="23"/>
        <v>0</v>
      </c>
      <c r="AA63" s="319"/>
      <c r="AB63" s="33"/>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BA63" s="74">
        <f t="shared" si="3"/>
        <v>0</v>
      </c>
    </row>
    <row r="64" spans="2:53" s="34" customFormat="1" ht="17.100000000000001" customHeight="1">
      <c r="B64" s="270"/>
      <c r="C64" s="265" t="s">
        <v>259</v>
      </c>
      <c r="D64" s="288"/>
      <c r="E64" s="288"/>
      <c r="F64" s="288"/>
      <c r="G64" s="288"/>
      <c r="H64" s="288"/>
      <c r="I64" s="288"/>
      <c r="J64" s="288"/>
      <c r="K64" s="288"/>
      <c r="L64" s="288"/>
      <c r="M64" s="288"/>
      <c r="N64" s="288"/>
      <c r="O64" s="288"/>
      <c r="P64" s="288"/>
      <c r="Q64" s="288"/>
      <c r="R64" s="288"/>
      <c r="S64" s="288"/>
      <c r="T64" s="288"/>
      <c r="U64" s="288"/>
      <c r="V64" s="288"/>
      <c r="W64" s="288"/>
      <c r="X64" s="288"/>
      <c r="Y64" s="288"/>
      <c r="Z64" s="291">
        <f t="shared" si="23"/>
        <v>0</v>
      </c>
      <c r="AA64" s="319"/>
      <c r="AB64" s="33"/>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BA64" s="74">
        <f>+Z64-SUM(D64:Y64)</f>
        <v>0</v>
      </c>
    </row>
    <row r="65" spans="2:53" s="40" customFormat="1" ht="24.95" customHeight="1">
      <c r="B65" s="101"/>
      <c r="C65" s="104" t="s">
        <v>260</v>
      </c>
      <c r="D65" s="292">
        <v>303.906702</v>
      </c>
      <c r="E65" s="292"/>
      <c r="F65" s="292">
        <v>3093.5593060000001</v>
      </c>
      <c r="G65" s="292">
        <v>1034.2515330000001</v>
      </c>
      <c r="H65" s="292"/>
      <c r="I65" s="292">
        <v>4517.9864420000004</v>
      </c>
      <c r="J65" s="292">
        <v>2037.920914</v>
      </c>
      <c r="K65" s="292">
        <v>0.57999999999999996</v>
      </c>
      <c r="L65" s="292"/>
      <c r="M65" s="292">
        <v>582.910034</v>
      </c>
      <c r="N65" s="292"/>
      <c r="O65" s="292"/>
      <c r="P65" s="292">
        <v>14.845905999999999</v>
      </c>
      <c r="Q65" s="292">
        <v>98.085553000000004</v>
      </c>
      <c r="R65" s="292"/>
      <c r="S65" s="292"/>
      <c r="T65" s="292">
        <v>35.532781</v>
      </c>
      <c r="U65" s="292"/>
      <c r="V65" s="292"/>
      <c r="W65" s="292"/>
      <c r="X65" s="292">
        <v>78.430109999999999</v>
      </c>
      <c r="Y65" s="292">
        <v>15.601596000000001</v>
      </c>
      <c r="Z65" s="291">
        <f t="shared" si="23"/>
        <v>11813.610877000001</v>
      </c>
      <c r="AA65" s="320"/>
      <c r="AB65" s="39"/>
      <c r="AC65" s="76">
        <f t="shared" ref="AC65:AY65" si="26">+D65-SUM(D66:D67)</f>
        <v>0</v>
      </c>
      <c r="AD65" s="76">
        <f t="shared" si="26"/>
        <v>0</v>
      </c>
      <c r="AE65" s="76">
        <f t="shared" si="26"/>
        <v>1.0000003385357559E-6</v>
      </c>
      <c r="AF65" s="76">
        <f t="shared" si="26"/>
        <v>0</v>
      </c>
      <c r="AG65" s="76">
        <f t="shared" si="26"/>
        <v>0</v>
      </c>
      <c r="AH65" s="76">
        <f t="shared" si="26"/>
        <v>0</v>
      </c>
      <c r="AI65" s="76">
        <f t="shared" si="26"/>
        <v>0</v>
      </c>
      <c r="AJ65" s="76">
        <f t="shared" si="26"/>
        <v>0</v>
      </c>
      <c r="AK65" s="76">
        <f t="shared" si="26"/>
        <v>0</v>
      </c>
      <c r="AL65" s="76">
        <f t="shared" si="26"/>
        <v>0</v>
      </c>
      <c r="AM65" s="76">
        <f t="shared" si="26"/>
        <v>0</v>
      </c>
      <c r="AN65" s="76">
        <f t="shared" si="26"/>
        <v>0</v>
      </c>
      <c r="AO65" s="76">
        <f t="shared" si="26"/>
        <v>0</v>
      </c>
      <c r="AP65" s="76">
        <f t="shared" si="26"/>
        <v>0</v>
      </c>
      <c r="AQ65" s="76">
        <f t="shared" si="26"/>
        <v>0</v>
      </c>
      <c r="AR65" s="76">
        <f t="shared" si="26"/>
        <v>0</v>
      </c>
      <c r="AS65" s="76">
        <f t="shared" si="26"/>
        <v>0</v>
      </c>
      <c r="AT65" s="76">
        <f t="shared" si="26"/>
        <v>0</v>
      </c>
      <c r="AU65" s="76">
        <f t="shared" si="26"/>
        <v>0</v>
      </c>
      <c r="AV65" s="76">
        <f t="shared" si="26"/>
        <v>0</v>
      </c>
      <c r="AW65" s="76">
        <f t="shared" si="26"/>
        <v>0</v>
      </c>
      <c r="AX65" s="76">
        <f t="shared" si="26"/>
        <v>0</v>
      </c>
      <c r="AY65" s="76">
        <f t="shared" si="26"/>
        <v>9.9999851954635233E-7</v>
      </c>
      <c r="BA65" s="76">
        <f t="shared" si="3"/>
        <v>0</v>
      </c>
    </row>
    <row r="66" spans="2:53" s="89" customFormat="1" ht="17.100000000000001" customHeight="1">
      <c r="B66" s="83"/>
      <c r="C66" s="45" t="s">
        <v>253</v>
      </c>
      <c r="D66" s="294"/>
      <c r="E66" s="294"/>
      <c r="F66" s="294">
        <v>2.9563969999999999</v>
      </c>
      <c r="G66" s="294"/>
      <c r="H66" s="294"/>
      <c r="I66" s="294">
        <v>151.44617299999999</v>
      </c>
      <c r="J66" s="294"/>
      <c r="K66" s="294"/>
      <c r="L66" s="294"/>
      <c r="M66" s="294"/>
      <c r="N66" s="294"/>
      <c r="O66" s="294"/>
      <c r="P66" s="294"/>
      <c r="Q66" s="294"/>
      <c r="R66" s="294"/>
      <c r="S66" s="294"/>
      <c r="T66" s="294"/>
      <c r="U66" s="294"/>
      <c r="V66" s="294"/>
      <c r="W66" s="294"/>
      <c r="X66" s="294"/>
      <c r="Y66" s="294"/>
      <c r="Z66" s="291">
        <f t="shared" si="23"/>
        <v>154.40257</v>
      </c>
      <c r="AA66" s="322"/>
      <c r="AB66" s="88"/>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BA66" s="74">
        <f t="shared" si="3"/>
        <v>0</v>
      </c>
    </row>
    <row r="67" spans="2:53" s="34" customFormat="1" ht="17.100000000000001" customHeight="1">
      <c r="B67" s="44"/>
      <c r="C67" s="45" t="s">
        <v>255</v>
      </c>
      <c r="D67" s="288">
        <v>303.906702</v>
      </c>
      <c r="E67" s="288"/>
      <c r="F67" s="288">
        <v>3090.6029079999998</v>
      </c>
      <c r="G67" s="288">
        <v>1034.2515330000001</v>
      </c>
      <c r="H67" s="288"/>
      <c r="I67" s="288">
        <v>4366.5402690000001</v>
      </c>
      <c r="J67" s="288">
        <v>2037.920914</v>
      </c>
      <c r="K67" s="288">
        <v>0.57999999999999996</v>
      </c>
      <c r="L67" s="288"/>
      <c r="M67" s="288">
        <v>582.910034</v>
      </c>
      <c r="N67" s="288"/>
      <c r="O67" s="288"/>
      <c r="P67" s="288">
        <v>14.845905999999999</v>
      </c>
      <c r="Q67" s="288">
        <v>98.085553000000004</v>
      </c>
      <c r="R67" s="288"/>
      <c r="S67" s="288"/>
      <c r="T67" s="288">
        <v>35.532781</v>
      </c>
      <c r="U67" s="288"/>
      <c r="V67" s="288"/>
      <c r="W67" s="288"/>
      <c r="X67" s="288">
        <v>78.430109999999999</v>
      </c>
      <c r="Y67" s="288">
        <v>15.601596000000001</v>
      </c>
      <c r="Z67" s="291">
        <f t="shared" si="23"/>
        <v>11659.208306000002</v>
      </c>
      <c r="AA67" s="319"/>
      <c r="AB67" s="33"/>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BA67" s="74">
        <f t="shared" si="3"/>
        <v>0</v>
      </c>
    </row>
    <row r="68" spans="2:53" s="40" customFormat="1" ht="30" customHeight="1">
      <c r="B68" s="103"/>
      <c r="C68" s="104" t="s">
        <v>249</v>
      </c>
      <c r="D68" s="293">
        <f>+SUM(D65,D56,D53)</f>
        <v>1529.0546279999999</v>
      </c>
      <c r="E68" s="293">
        <f t="shared" ref="E68:Y68" si="27">+SUM(E65,E56,E53)</f>
        <v>0</v>
      </c>
      <c r="F68" s="293">
        <f t="shared" si="27"/>
        <v>6549.7368939999997</v>
      </c>
      <c r="G68" s="293">
        <f t="shared" si="27"/>
        <v>8531.4684030000008</v>
      </c>
      <c r="H68" s="293">
        <f t="shared" si="27"/>
        <v>349.319344</v>
      </c>
      <c r="I68" s="293">
        <f t="shared" si="27"/>
        <v>95051.947664000007</v>
      </c>
      <c r="J68" s="293">
        <f t="shared" si="27"/>
        <v>9733.8259560000006</v>
      </c>
      <c r="K68" s="293">
        <f t="shared" si="27"/>
        <v>0.88923699999999994</v>
      </c>
      <c r="L68" s="293">
        <f t="shared" si="27"/>
        <v>0</v>
      </c>
      <c r="M68" s="293">
        <f t="shared" si="27"/>
        <v>7319.7779570000002</v>
      </c>
      <c r="N68" s="293">
        <f t="shared" si="27"/>
        <v>0</v>
      </c>
      <c r="O68" s="293">
        <f t="shared" si="27"/>
        <v>0</v>
      </c>
      <c r="P68" s="293">
        <f t="shared" si="27"/>
        <v>212.16940799999998</v>
      </c>
      <c r="Q68" s="293">
        <f t="shared" si="27"/>
        <v>415.72118599999999</v>
      </c>
      <c r="R68" s="293">
        <f t="shared" si="27"/>
        <v>0.19101099999999999</v>
      </c>
      <c r="S68" s="293">
        <f t="shared" si="27"/>
        <v>0</v>
      </c>
      <c r="T68" s="293">
        <f t="shared" si="27"/>
        <v>153.16178199999999</v>
      </c>
      <c r="U68" s="293">
        <f t="shared" si="27"/>
        <v>14.210808</v>
      </c>
      <c r="V68" s="293">
        <f t="shared" si="27"/>
        <v>635.15951099999995</v>
      </c>
      <c r="W68" s="293">
        <f t="shared" si="27"/>
        <v>0</v>
      </c>
      <c r="X68" s="293">
        <f t="shared" si="27"/>
        <v>155.22250700000001</v>
      </c>
      <c r="Y68" s="293">
        <f t="shared" si="27"/>
        <v>2550.8796119999997</v>
      </c>
      <c r="Z68" s="291">
        <f t="shared" si="23"/>
        <v>133202.735908</v>
      </c>
      <c r="AA68" s="318"/>
      <c r="AB68" s="39"/>
      <c r="AC68" s="76">
        <f t="shared" ref="AC68:AY68" si="28">+D68-D53-D56-D65</f>
        <v>0</v>
      </c>
      <c r="AD68" s="76">
        <f t="shared" si="28"/>
        <v>0</v>
      </c>
      <c r="AE68" s="76">
        <f t="shared" si="28"/>
        <v>0</v>
      </c>
      <c r="AF68" s="76">
        <f t="shared" si="28"/>
        <v>0</v>
      </c>
      <c r="AG68" s="76">
        <f t="shared" si="28"/>
        <v>-2.8421709430404007E-14</v>
      </c>
      <c r="AH68" s="76">
        <f t="shared" si="28"/>
        <v>8.1854523159563541E-12</v>
      </c>
      <c r="AI68" s="76">
        <f t="shared" si="28"/>
        <v>0</v>
      </c>
      <c r="AJ68" s="76">
        <f t="shared" si="28"/>
        <v>0</v>
      </c>
      <c r="AK68" s="76">
        <f t="shared" si="28"/>
        <v>0</v>
      </c>
      <c r="AL68" s="76">
        <f t="shared" si="28"/>
        <v>0</v>
      </c>
      <c r="AM68" s="76">
        <f t="shared" si="28"/>
        <v>0</v>
      </c>
      <c r="AN68" s="76">
        <f t="shared" si="28"/>
        <v>0</v>
      </c>
      <c r="AO68" s="76">
        <f t="shared" si="28"/>
        <v>0</v>
      </c>
      <c r="AP68" s="76">
        <f t="shared" si="28"/>
        <v>0</v>
      </c>
      <c r="AQ68" s="76">
        <f t="shared" si="28"/>
        <v>0</v>
      </c>
      <c r="AR68" s="76">
        <f t="shared" si="28"/>
        <v>0</v>
      </c>
      <c r="AS68" s="76">
        <f t="shared" si="28"/>
        <v>0</v>
      </c>
      <c r="AT68" s="76">
        <f t="shared" si="28"/>
        <v>0</v>
      </c>
      <c r="AU68" s="76">
        <f t="shared" si="28"/>
        <v>0</v>
      </c>
      <c r="AV68" s="76">
        <f t="shared" si="28"/>
        <v>0</v>
      </c>
      <c r="AW68" s="76">
        <f t="shared" si="28"/>
        <v>0</v>
      </c>
      <c r="AX68" s="76">
        <f t="shared" si="28"/>
        <v>-1.4210854715202004E-13</v>
      </c>
      <c r="AY68" s="76">
        <f t="shared" si="28"/>
        <v>0</v>
      </c>
      <c r="BA68" s="76">
        <f t="shared" si="3"/>
        <v>0</v>
      </c>
    </row>
    <row r="69" spans="2:53" s="89" customFormat="1" ht="17.100000000000001" customHeight="1">
      <c r="B69" s="266"/>
      <c r="C69" s="267" t="s">
        <v>287</v>
      </c>
      <c r="D69" s="294"/>
      <c r="E69" s="294"/>
      <c r="F69" s="294"/>
      <c r="G69" s="294"/>
      <c r="H69" s="294"/>
      <c r="I69" s="294"/>
      <c r="J69" s="294"/>
      <c r="K69" s="294"/>
      <c r="L69" s="294"/>
      <c r="M69" s="294"/>
      <c r="N69" s="294"/>
      <c r="O69" s="294"/>
      <c r="P69" s="294"/>
      <c r="Q69" s="294"/>
      <c r="R69" s="294"/>
      <c r="S69" s="294"/>
      <c r="T69" s="294"/>
      <c r="U69" s="294"/>
      <c r="V69" s="294"/>
      <c r="W69" s="294"/>
      <c r="X69" s="294"/>
      <c r="Y69" s="294"/>
      <c r="Z69" s="295">
        <f>SUM(D69:Y69)</f>
        <v>0</v>
      </c>
      <c r="AA69" s="321"/>
      <c r="AB69" s="88"/>
      <c r="AC69" s="85">
        <f t="shared" ref="AC69:AY69" si="29">+IF((D69&gt;D68),111,0)</f>
        <v>0</v>
      </c>
      <c r="AD69" s="85">
        <f t="shared" si="29"/>
        <v>0</v>
      </c>
      <c r="AE69" s="85">
        <f t="shared" si="29"/>
        <v>0</v>
      </c>
      <c r="AF69" s="85">
        <f t="shared" si="29"/>
        <v>0</v>
      </c>
      <c r="AG69" s="85">
        <f t="shared" si="29"/>
        <v>0</v>
      </c>
      <c r="AH69" s="85">
        <f t="shared" si="29"/>
        <v>0</v>
      </c>
      <c r="AI69" s="85">
        <f t="shared" si="29"/>
        <v>0</v>
      </c>
      <c r="AJ69" s="85">
        <f t="shared" si="29"/>
        <v>0</v>
      </c>
      <c r="AK69" s="85">
        <f t="shared" si="29"/>
        <v>0</v>
      </c>
      <c r="AL69" s="85">
        <f t="shared" si="29"/>
        <v>0</v>
      </c>
      <c r="AM69" s="85">
        <f t="shared" si="29"/>
        <v>0</v>
      </c>
      <c r="AN69" s="85">
        <f t="shared" si="29"/>
        <v>0</v>
      </c>
      <c r="AO69" s="85">
        <f t="shared" si="29"/>
        <v>0</v>
      </c>
      <c r="AP69" s="85">
        <f t="shared" si="29"/>
        <v>0</v>
      </c>
      <c r="AQ69" s="85">
        <f t="shared" si="29"/>
        <v>0</v>
      </c>
      <c r="AR69" s="85">
        <f t="shared" si="29"/>
        <v>0</v>
      </c>
      <c r="AS69" s="85">
        <f t="shared" si="29"/>
        <v>0</v>
      </c>
      <c r="AT69" s="85">
        <f t="shared" si="29"/>
        <v>0</v>
      </c>
      <c r="AU69" s="85">
        <f t="shared" si="29"/>
        <v>0</v>
      </c>
      <c r="AV69" s="85">
        <f t="shared" si="29"/>
        <v>0</v>
      </c>
      <c r="AW69" s="85">
        <f t="shared" si="29"/>
        <v>0</v>
      </c>
      <c r="AX69" s="85">
        <f t="shared" si="29"/>
        <v>0</v>
      </c>
      <c r="AY69" s="85">
        <f t="shared" si="29"/>
        <v>0</v>
      </c>
      <c r="BA69" s="85">
        <f t="shared" si="3"/>
        <v>0</v>
      </c>
    </row>
    <row r="70" spans="2:53" s="89" customFormat="1" ht="17.100000000000001" customHeight="1">
      <c r="B70" s="268"/>
      <c r="C70" s="269" t="s">
        <v>288</v>
      </c>
      <c r="D70" s="296"/>
      <c r="E70" s="296"/>
      <c r="F70" s="296"/>
      <c r="G70" s="296"/>
      <c r="H70" s="296"/>
      <c r="I70" s="296"/>
      <c r="J70" s="296"/>
      <c r="K70" s="296"/>
      <c r="L70" s="296"/>
      <c r="M70" s="296"/>
      <c r="N70" s="296"/>
      <c r="O70" s="296"/>
      <c r="P70" s="296"/>
      <c r="Q70" s="296"/>
      <c r="R70" s="296"/>
      <c r="S70" s="296"/>
      <c r="T70" s="296"/>
      <c r="U70" s="296"/>
      <c r="V70" s="296"/>
      <c r="W70" s="296"/>
      <c r="X70" s="296"/>
      <c r="Y70" s="296"/>
      <c r="Z70" s="295">
        <f>SUM(D70:Y70)</f>
        <v>0</v>
      </c>
      <c r="AA70" s="322"/>
      <c r="AB70" s="88"/>
      <c r="AC70" s="85">
        <f t="shared" ref="AC70:AY70" si="30">+IF((D70&gt;D68),111,0)</f>
        <v>0</v>
      </c>
      <c r="AD70" s="85">
        <f t="shared" si="30"/>
        <v>0</v>
      </c>
      <c r="AE70" s="85">
        <f t="shared" si="30"/>
        <v>0</v>
      </c>
      <c r="AF70" s="85">
        <f t="shared" si="30"/>
        <v>0</v>
      </c>
      <c r="AG70" s="85">
        <f t="shared" si="30"/>
        <v>0</v>
      </c>
      <c r="AH70" s="85">
        <f t="shared" si="30"/>
        <v>0</v>
      </c>
      <c r="AI70" s="85">
        <f t="shared" si="30"/>
        <v>0</v>
      </c>
      <c r="AJ70" s="85">
        <f t="shared" si="30"/>
        <v>0</v>
      </c>
      <c r="AK70" s="85">
        <f t="shared" si="30"/>
        <v>0</v>
      </c>
      <c r="AL70" s="85">
        <f t="shared" si="30"/>
        <v>0</v>
      </c>
      <c r="AM70" s="85">
        <f t="shared" si="30"/>
        <v>0</v>
      </c>
      <c r="AN70" s="85">
        <f t="shared" si="30"/>
        <v>0</v>
      </c>
      <c r="AO70" s="85">
        <f t="shared" si="30"/>
        <v>0</v>
      </c>
      <c r="AP70" s="85">
        <f t="shared" si="30"/>
        <v>0</v>
      </c>
      <c r="AQ70" s="85">
        <f t="shared" si="30"/>
        <v>0</v>
      </c>
      <c r="AR70" s="85">
        <f t="shared" si="30"/>
        <v>0</v>
      </c>
      <c r="AS70" s="85">
        <f t="shared" si="30"/>
        <v>0</v>
      </c>
      <c r="AT70" s="85">
        <f t="shared" si="30"/>
        <v>0</v>
      </c>
      <c r="AU70" s="85">
        <f t="shared" si="30"/>
        <v>0</v>
      </c>
      <c r="AV70" s="85">
        <f t="shared" si="30"/>
        <v>0</v>
      </c>
      <c r="AW70" s="85">
        <f t="shared" si="30"/>
        <v>0</v>
      </c>
      <c r="AX70" s="85">
        <f t="shared" si="30"/>
        <v>0</v>
      </c>
      <c r="AY70" s="85">
        <f t="shared" si="30"/>
        <v>0</v>
      </c>
      <c r="BA70" s="85">
        <f t="shared" si="3"/>
        <v>0</v>
      </c>
    </row>
    <row r="71" spans="2:53" s="34" customFormat="1" ht="24.95" customHeight="1">
      <c r="B71" s="41"/>
      <c r="C71" s="49" t="s">
        <v>289</v>
      </c>
      <c r="D71" s="288"/>
      <c r="E71" s="288"/>
      <c r="F71" s="288"/>
      <c r="G71" s="288"/>
      <c r="H71" s="288"/>
      <c r="I71" s="288"/>
      <c r="J71" s="288"/>
      <c r="K71" s="288"/>
      <c r="L71" s="288"/>
      <c r="M71" s="288"/>
      <c r="N71" s="288"/>
      <c r="O71" s="288"/>
      <c r="P71" s="288"/>
      <c r="Q71" s="288"/>
      <c r="R71" s="288"/>
      <c r="S71" s="288"/>
      <c r="T71" s="288"/>
      <c r="U71" s="288"/>
      <c r="V71" s="288"/>
      <c r="W71" s="288"/>
      <c r="X71" s="288"/>
      <c r="Y71" s="288"/>
      <c r="Z71" s="299"/>
      <c r="AA71" s="323"/>
      <c r="AB71" s="33"/>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BA71" s="79">
        <f t="shared" si="3"/>
        <v>0</v>
      </c>
    </row>
    <row r="72" spans="2:53" s="34" customFormat="1" ht="17.100000000000001" customHeight="1">
      <c r="B72" s="44"/>
      <c r="C72" s="45" t="s">
        <v>302</v>
      </c>
      <c r="D72" s="288">
        <v>1458.953634</v>
      </c>
      <c r="E72" s="288"/>
      <c r="F72" s="288">
        <v>6542.3104299999995</v>
      </c>
      <c r="G72" s="288">
        <v>7155.8617990000002</v>
      </c>
      <c r="H72" s="288">
        <v>1.9944660000000001</v>
      </c>
      <c r="I72" s="288">
        <v>93014.038814</v>
      </c>
      <c r="J72" s="288">
        <v>9401.6740890000001</v>
      </c>
      <c r="K72" s="288">
        <v>0.88923699999999994</v>
      </c>
      <c r="L72" s="288"/>
      <c r="M72" s="288">
        <v>7285.9005960000004</v>
      </c>
      <c r="N72" s="288"/>
      <c r="O72" s="288"/>
      <c r="P72" s="288">
        <v>159.04093199999997</v>
      </c>
      <c r="Q72" s="288">
        <v>415.72118599999999</v>
      </c>
      <c r="R72" s="288">
        <v>0.19101099999999999</v>
      </c>
      <c r="S72" s="288"/>
      <c r="T72" s="293">
        <v>140.739262</v>
      </c>
      <c r="U72" s="288">
        <v>14.210808</v>
      </c>
      <c r="V72" s="288">
        <v>635.15951099999995</v>
      </c>
      <c r="W72" s="288"/>
      <c r="X72" s="288">
        <v>155.22250700000001</v>
      </c>
      <c r="Y72" s="288">
        <v>2550.8796119999997</v>
      </c>
      <c r="Z72" s="291">
        <f>SUM(D72:Y72)</f>
        <v>128932.78789400002</v>
      </c>
      <c r="AA72" s="323"/>
      <c r="AB72" s="33"/>
      <c r="AC72" s="74">
        <f t="shared" ref="AC72:AY72" si="31">+D68-SUM(D72:D74)</f>
        <v>0</v>
      </c>
      <c r="AD72" s="74">
        <f t="shared" si="31"/>
        <v>0</v>
      </c>
      <c r="AE72" s="74">
        <f t="shared" si="31"/>
        <v>0</v>
      </c>
      <c r="AF72" s="74">
        <f t="shared" si="31"/>
        <v>0</v>
      </c>
      <c r="AG72" s="74">
        <f t="shared" si="31"/>
        <v>9.9999999747524271E-7</v>
      </c>
      <c r="AH72" s="74">
        <f t="shared" si="31"/>
        <v>0</v>
      </c>
      <c r="AI72" s="74">
        <f t="shared" si="31"/>
        <v>0</v>
      </c>
      <c r="AJ72" s="74">
        <f t="shared" si="31"/>
        <v>0</v>
      </c>
      <c r="AK72" s="74">
        <f t="shared" si="31"/>
        <v>0</v>
      </c>
      <c r="AL72" s="74">
        <f t="shared" si="31"/>
        <v>0</v>
      </c>
      <c r="AM72" s="74">
        <f t="shared" si="31"/>
        <v>0</v>
      </c>
      <c r="AN72" s="74">
        <f t="shared" si="31"/>
        <v>0</v>
      </c>
      <c r="AO72" s="74">
        <f t="shared" si="31"/>
        <v>0</v>
      </c>
      <c r="AP72" s="74">
        <f t="shared" si="31"/>
        <v>0</v>
      </c>
      <c r="AQ72" s="74">
        <f t="shared" si="31"/>
        <v>0</v>
      </c>
      <c r="AR72" s="74">
        <f t="shared" si="31"/>
        <v>0</v>
      </c>
      <c r="AS72" s="74">
        <f t="shared" si="31"/>
        <v>0</v>
      </c>
      <c r="AT72" s="74">
        <f t="shared" si="31"/>
        <v>0</v>
      </c>
      <c r="AU72" s="74">
        <f t="shared" si="31"/>
        <v>0</v>
      </c>
      <c r="AV72" s="74">
        <f t="shared" si="31"/>
        <v>0</v>
      </c>
      <c r="AW72" s="74">
        <f t="shared" si="31"/>
        <v>0</v>
      </c>
      <c r="AX72" s="74">
        <f t="shared" si="31"/>
        <v>0</v>
      </c>
      <c r="AY72" s="74">
        <f t="shared" si="31"/>
        <v>9.9997851066291332E-7</v>
      </c>
      <c r="BA72" s="73">
        <f t="shared" si="3"/>
        <v>0</v>
      </c>
    </row>
    <row r="73" spans="2:53" s="34" customFormat="1" ht="17.100000000000001" customHeight="1">
      <c r="B73" s="44"/>
      <c r="C73" s="45" t="s">
        <v>291</v>
      </c>
      <c r="D73" s="288">
        <v>70.100994</v>
      </c>
      <c r="E73" s="288"/>
      <c r="F73" s="288">
        <v>7.4264640000000002</v>
      </c>
      <c r="G73" s="288">
        <v>1375.6066040000001</v>
      </c>
      <c r="H73" s="288">
        <v>247.35888700000001</v>
      </c>
      <c r="I73" s="288">
        <v>2037.90885</v>
      </c>
      <c r="J73" s="288">
        <v>332.15186699999998</v>
      </c>
      <c r="K73" s="288"/>
      <c r="L73" s="288"/>
      <c r="M73" s="288">
        <v>33.877361000000001</v>
      </c>
      <c r="N73" s="288"/>
      <c r="O73" s="288"/>
      <c r="P73" s="288">
        <v>53.128475999999999</v>
      </c>
      <c r="Q73" s="288"/>
      <c r="R73" s="288"/>
      <c r="S73" s="288"/>
      <c r="T73" s="288">
        <v>12.42252</v>
      </c>
      <c r="U73" s="288"/>
      <c r="V73" s="288"/>
      <c r="W73" s="288"/>
      <c r="X73" s="288"/>
      <c r="Y73" s="288"/>
      <c r="Z73" s="291">
        <f>SUM(D73:Y73)</f>
        <v>4169.9820230000005</v>
      </c>
      <c r="AA73" s="323"/>
      <c r="AB73" s="33"/>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BA73" s="79">
        <f t="shared" si="3"/>
        <v>0</v>
      </c>
    </row>
    <row r="74" spans="2:53" s="34" customFormat="1" ht="17.100000000000001" customHeight="1">
      <c r="B74" s="41"/>
      <c r="C74" s="45" t="s">
        <v>292</v>
      </c>
      <c r="D74" s="288"/>
      <c r="E74" s="288"/>
      <c r="F74" s="288"/>
      <c r="G74" s="288"/>
      <c r="H74" s="288">
        <v>99.965990000000005</v>
      </c>
      <c r="I74" s="288"/>
      <c r="J74" s="288"/>
      <c r="K74" s="288"/>
      <c r="L74" s="288"/>
      <c r="M74" s="288"/>
      <c r="N74" s="288"/>
      <c r="O74" s="288"/>
      <c r="P74" s="288"/>
      <c r="Q74" s="288"/>
      <c r="R74" s="288"/>
      <c r="S74" s="288"/>
      <c r="T74" s="288"/>
      <c r="U74" s="288"/>
      <c r="V74" s="288"/>
      <c r="W74" s="288"/>
      <c r="X74" s="288"/>
      <c r="Y74" s="288"/>
      <c r="Z74" s="291">
        <f>SUM(D74:Y74)</f>
        <v>99.965990000000005</v>
      </c>
      <c r="AA74" s="323"/>
      <c r="AB74" s="33"/>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BA74" s="79">
        <f t="shared" si="3"/>
        <v>0</v>
      </c>
    </row>
    <row r="75" spans="2:53" s="40" customFormat="1" ht="30" customHeight="1">
      <c r="B75" s="46"/>
      <c r="C75" s="47" t="s">
        <v>276</v>
      </c>
      <c r="D75" s="300"/>
      <c r="E75" s="300"/>
      <c r="F75" s="300"/>
      <c r="G75" s="300"/>
      <c r="H75" s="300"/>
      <c r="I75" s="300"/>
      <c r="J75" s="300"/>
      <c r="K75" s="300"/>
      <c r="L75" s="300"/>
      <c r="M75" s="300"/>
      <c r="N75" s="300"/>
      <c r="O75" s="300"/>
      <c r="P75" s="300"/>
      <c r="Q75" s="300"/>
      <c r="R75" s="300"/>
      <c r="S75" s="300"/>
      <c r="T75" s="300"/>
      <c r="U75" s="300"/>
      <c r="V75" s="300"/>
      <c r="W75" s="300"/>
      <c r="X75" s="300"/>
      <c r="Y75" s="300"/>
      <c r="Z75" s="301"/>
      <c r="AA75" s="318"/>
      <c r="AB75" s="39"/>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BA75" s="80">
        <f t="shared" si="3"/>
        <v>0</v>
      </c>
    </row>
    <row r="76" spans="2:53" s="34" customFormat="1" ht="17.100000000000001" customHeight="1">
      <c r="B76" s="41"/>
      <c r="C76" s="42" t="s">
        <v>252</v>
      </c>
      <c r="D76" s="288"/>
      <c r="E76" s="288"/>
      <c r="F76" s="288"/>
      <c r="G76" s="288"/>
      <c r="H76" s="288"/>
      <c r="I76" s="288"/>
      <c r="J76" s="288"/>
      <c r="K76" s="288"/>
      <c r="L76" s="288"/>
      <c r="M76" s="288"/>
      <c r="N76" s="288"/>
      <c r="O76" s="288"/>
      <c r="P76" s="288"/>
      <c r="Q76" s="288"/>
      <c r="R76" s="288"/>
      <c r="S76" s="288"/>
      <c r="T76" s="288"/>
      <c r="U76" s="288"/>
      <c r="V76" s="288"/>
      <c r="W76" s="288"/>
      <c r="X76" s="288"/>
      <c r="Y76" s="288"/>
      <c r="Z76" s="291">
        <f>SUM(D76:Y76)</f>
        <v>0</v>
      </c>
      <c r="AA76" s="319"/>
      <c r="AB76" s="33"/>
      <c r="AC76" s="74">
        <f t="shared" ref="AC76:AY76" si="32">+D76-SUM(D77:D78)</f>
        <v>0</v>
      </c>
      <c r="AD76" s="74">
        <f t="shared" si="32"/>
        <v>0</v>
      </c>
      <c r="AE76" s="74">
        <f t="shared" si="32"/>
        <v>0</v>
      </c>
      <c r="AF76" s="74">
        <f t="shared" si="32"/>
        <v>0</v>
      </c>
      <c r="AG76" s="74">
        <f t="shared" si="32"/>
        <v>0</v>
      </c>
      <c r="AH76" s="74">
        <f t="shared" si="32"/>
        <v>0</v>
      </c>
      <c r="AI76" s="74">
        <f t="shared" si="32"/>
        <v>0</v>
      </c>
      <c r="AJ76" s="74">
        <f t="shared" si="32"/>
        <v>0</v>
      </c>
      <c r="AK76" s="74">
        <f t="shared" si="32"/>
        <v>0</v>
      </c>
      <c r="AL76" s="74">
        <f t="shared" si="32"/>
        <v>0</v>
      </c>
      <c r="AM76" s="74">
        <f t="shared" si="32"/>
        <v>0</v>
      </c>
      <c r="AN76" s="74">
        <f t="shared" si="32"/>
        <v>0</v>
      </c>
      <c r="AO76" s="74">
        <f t="shared" si="32"/>
        <v>0</v>
      </c>
      <c r="AP76" s="74">
        <f t="shared" si="32"/>
        <v>0</v>
      </c>
      <c r="AQ76" s="74">
        <f t="shared" si="32"/>
        <v>0</v>
      </c>
      <c r="AR76" s="74">
        <f t="shared" si="32"/>
        <v>0</v>
      </c>
      <c r="AS76" s="74">
        <f t="shared" si="32"/>
        <v>0</v>
      </c>
      <c r="AT76" s="74">
        <f t="shared" si="32"/>
        <v>0</v>
      </c>
      <c r="AU76" s="74">
        <f t="shared" si="32"/>
        <v>0</v>
      </c>
      <c r="AV76" s="74">
        <f t="shared" si="32"/>
        <v>0</v>
      </c>
      <c r="AW76" s="74">
        <f t="shared" si="32"/>
        <v>0</v>
      </c>
      <c r="AX76" s="74">
        <f t="shared" si="32"/>
        <v>0</v>
      </c>
      <c r="AY76" s="74">
        <f t="shared" si="32"/>
        <v>0</v>
      </c>
      <c r="BA76" s="74">
        <f t="shared" si="3"/>
        <v>0</v>
      </c>
    </row>
    <row r="77" spans="2:53" s="34" customFormat="1" ht="17.100000000000001" customHeight="1">
      <c r="B77" s="44"/>
      <c r="C77" s="45" t="s">
        <v>253</v>
      </c>
      <c r="D77" s="288"/>
      <c r="E77" s="288"/>
      <c r="F77" s="288"/>
      <c r="G77" s="288"/>
      <c r="H77" s="288"/>
      <c r="I77" s="288"/>
      <c r="J77" s="288"/>
      <c r="K77" s="288"/>
      <c r="L77" s="288"/>
      <c r="M77" s="288"/>
      <c r="N77" s="288"/>
      <c r="O77" s="288"/>
      <c r="P77" s="288"/>
      <c r="Q77" s="288"/>
      <c r="R77" s="288"/>
      <c r="S77" s="288"/>
      <c r="T77" s="288"/>
      <c r="U77" s="288"/>
      <c r="V77" s="288"/>
      <c r="W77" s="288"/>
      <c r="X77" s="288"/>
      <c r="Y77" s="288"/>
      <c r="Z77" s="291">
        <f t="shared" ref="Z77:Z91" si="33">SUM(D77:Y77)</f>
        <v>0</v>
      </c>
      <c r="AA77" s="319"/>
      <c r="AB77" s="33"/>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BA77" s="74">
        <f t="shared" si="3"/>
        <v>0</v>
      </c>
    </row>
    <row r="78" spans="2:53" s="34" customFormat="1" ht="17.100000000000001" customHeight="1">
      <c r="B78" s="44"/>
      <c r="C78" s="45" t="s">
        <v>255</v>
      </c>
      <c r="D78" s="288"/>
      <c r="E78" s="288"/>
      <c r="F78" s="288"/>
      <c r="G78" s="288"/>
      <c r="H78" s="288"/>
      <c r="I78" s="288"/>
      <c r="J78" s="288"/>
      <c r="K78" s="288"/>
      <c r="L78" s="288"/>
      <c r="M78" s="288"/>
      <c r="N78" s="288"/>
      <c r="O78" s="288"/>
      <c r="P78" s="288"/>
      <c r="Q78" s="288"/>
      <c r="R78" s="288"/>
      <c r="S78" s="288"/>
      <c r="T78" s="288"/>
      <c r="U78" s="288"/>
      <c r="V78" s="288"/>
      <c r="W78" s="288"/>
      <c r="X78" s="288"/>
      <c r="Y78" s="288"/>
      <c r="Z78" s="291">
        <f t="shared" si="33"/>
        <v>0</v>
      </c>
      <c r="AA78" s="319"/>
      <c r="AB78" s="33"/>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BA78" s="74">
        <f t="shared" si="3"/>
        <v>0</v>
      </c>
    </row>
    <row r="79" spans="2:53" s="34" customFormat="1" ht="30" customHeight="1">
      <c r="B79" s="41"/>
      <c r="C79" s="42" t="s">
        <v>254</v>
      </c>
      <c r="D79" s="288"/>
      <c r="E79" s="288"/>
      <c r="F79" s="288"/>
      <c r="G79" s="288"/>
      <c r="H79" s="288"/>
      <c r="I79" s="288"/>
      <c r="J79" s="288"/>
      <c r="K79" s="288"/>
      <c r="L79" s="288"/>
      <c r="M79" s="288"/>
      <c r="N79" s="288"/>
      <c r="O79" s="288"/>
      <c r="P79" s="288"/>
      <c r="Q79" s="288"/>
      <c r="R79" s="288"/>
      <c r="S79" s="288"/>
      <c r="T79" s="288"/>
      <c r="U79" s="288"/>
      <c r="V79" s="288"/>
      <c r="W79" s="288"/>
      <c r="X79" s="288"/>
      <c r="Y79" s="288"/>
      <c r="Z79" s="291">
        <f t="shared" si="33"/>
        <v>0</v>
      </c>
      <c r="AA79" s="319"/>
      <c r="AB79" s="33"/>
      <c r="AC79" s="74">
        <f t="shared" ref="AC79:AY79" si="34">+D79-SUM(D80:D81)</f>
        <v>0</v>
      </c>
      <c r="AD79" s="74">
        <f t="shared" si="34"/>
        <v>0</v>
      </c>
      <c r="AE79" s="74">
        <f t="shared" si="34"/>
        <v>0</v>
      </c>
      <c r="AF79" s="74">
        <f t="shared" si="34"/>
        <v>0</v>
      </c>
      <c r="AG79" s="74">
        <f t="shared" si="34"/>
        <v>0</v>
      </c>
      <c r="AH79" s="74">
        <f t="shared" si="34"/>
        <v>0</v>
      </c>
      <c r="AI79" s="74">
        <f t="shared" si="34"/>
        <v>0</v>
      </c>
      <c r="AJ79" s="74">
        <f t="shared" si="34"/>
        <v>0</v>
      </c>
      <c r="AK79" s="74">
        <f t="shared" si="34"/>
        <v>0</v>
      </c>
      <c r="AL79" s="74">
        <f t="shared" si="34"/>
        <v>0</v>
      </c>
      <c r="AM79" s="74">
        <f t="shared" si="34"/>
        <v>0</v>
      </c>
      <c r="AN79" s="74">
        <f t="shared" si="34"/>
        <v>0</v>
      </c>
      <c r="AO79" s="74">
        <f t="shared" si="34"/>
        <v>0</v>
      </c>
      <c r="AP79" s="74">
        <f t="shared" si="34"/>
        <v>0</v>
      </c>
      <c r="AQ79" s="74">
        <f t="shared" si="34"/>
        <v>0</v>
      </c>
      <c r="AR79" s="74">
        <f t="shared" si="34"/>
        <v>0</v>
      </c>
      <c r="AS79" s="74">
        <f t="shared" si="34"/>
        <v>0</v>
      </c>
      <c r="AT79" s="74">
        <f t="shared" si="34"/>
        <v>0</v>
      </c>
      <c r="AU79" s="74">
        <f t="shared" si="34"/>
        <v>0</v>
      </c>
      <c r="AV79" s="74">
        <f t="shared" si="34"/>
        <v>0</v>
      </c>
      <c r="AW79" s="74">
        <f t="shared" si="34"/>
        <v>0</v>
      </c>
      <c r="AX79" s="74">
        <f t="shared" si="34"/>
        <v>0</v>
      </c>
      <c r="AY79" s="74">
        <f t="shared" si="34"/>
        <v>0</v>
      </c>
      <c r="BA79" s="74">
        <f t="shared" ref="BA79:BA136" si="35">+Z79-SUM(D79:Y79)</f>
        <v>0</v>
      </c>
    </row>
    <row r="80" spans="2:53" s="34" customFormat="1" ht="17.100000000000001" customHeight="1">
      <c r="B80" s="41"/>
      <c r="C80" s="45" t="s">
        <v>253</v>
      </c>
      <c r="D80" s="288"/>
      <c r="E80" s="288"/>
      <c r="F80" s="288"/>
      <c r="G80" s="288"/>
      <c r="H80" s="288"/>
      <c r="I80" s="288"/>
      <c r="J80" s="288"/>
      <c r="K80" s="288"/>
      <c r="L80" s="288"/>
      <c r="M80" s="288"/>
      <c r="N80" s="288"/>
      <c r="O80" s="288"/>
      <c r="P80" s="288"/>
      <c r="Q80" s="288"/>
      <c r="R80" s="288"/>
      <c r="S80" s="288"/>
      <c r="T80" s="288"/>
      <c r="U80" s="288"/>
      <c r="V80" s="288"/>
      <c r="W80" s="288"/>
      <c r="X80" s="288"/>
      <c r="Y80" s="288"/>
      <c r="Z80" s="291">
        <f t="shared" si="33"/>
        <v>0</v>
      </c>
      <c r="AA80" s="319"/>
      <c r="AB80" s="33"/>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BA80" s="74">
        <f t="shared" si="35"/>
        <v>0</v>
      </c>
    </row>
    <row r="81" spans="2:53" s="34" customFormat="1" ht="17.100000000000001" customHeight="1">
      <c r="B81" s="41"/>
      <c r="C81" s="45" t="s">
        <v>255</v>
      </c>
      <c r="D81" s="288"/>
      <c r="E81" s="288"/>
      <c r="F81" s="288"/>
      <c r="G81" s="288"/>
      <c r="H81" s="288"/>
      <c r="I81" s="288"/>
      <c r="J81" s="288"/>
      <c r="K81" s="288"/>
      <c r="L81" s="288"/>
      <c r="M81" s="288"/>
      <c r="N81" s="288"/>
      <c r="O81" s="288"/>
      <c r="P81" s="288"/>
      <c r="Q81" s="288"/>
      <c r="R81" s="288"/>
      <c r="S81" s="288"/>
      <c r="T81" s="288"/>
      <c r="U81" s="288"/>
      <c r="V81" s="288"/>
      <c r="W81" s="288"/>
      <c r="X81" s="288"/>
      <c r="Y81" s="288"/>
      <c r="Z81" s="291">
        <f t="shared" si="33"/>
        <v>0</v>
      </c>
      <c r="AA81" s="319"/>
      <c r="AB81" s="33"/>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BA81" s="74">
        <f t="shared" si="35"/>
        <v>0</v>
      </c>
    </row>
    <row r="82" spans="2:53" s="40" customFormat="1" ht="30" customHeight="1">
      <c r="B82" s="263"/>
      <c r="C82" s="264" t="s">
        <v>256</v>
      </c>
      <c r="D82" s="292"/>
      <c r="E82" s="292"/>
      <c r="F82" s="292"/>
      <c r="G82" s="292"/>
      <c r="H82" s="292"/>
      <c r="I82" s="292"/>
      <c r="J82" s="292"/>
      <c r="K82" s="292"/>
      <c r="L82" s="292"/>
      <c r="M82" s="292"/>
      <c r="N82" s="292"/>
      <c r="O82" s="292"/>
      <c r="P82" s="292"/>
      <c r="Q82" s="292"/>
      <c r="R82" s="292"/>
      <c r="S82" s="292"/>
      <c r="T82" s="292"/>
      <c r="U82" s="292"/>
      <c r="V82" s="292"/>
      <c r="W82" s="292"/>
      <c r="X82" s="292"/>
      <c r="Y82" s="292"/>
      <c r="Z82" s="291">
        <f t="shared" si="33"/>
        <v>0</v>
      </c>
      <c r="AA82" s="320"/>
      <c r="AB82" s="39"/>
      <c r="AC82" s="76">
        <f t="shared" ref="AC82:AY82" si="36">+D79-SUM(D82:D87)</f>
        <v>0</v>
      </c>
      <c r="AD82" s="76">
        <f t="shared" si="36"/>
        <v>0</v>
      </c>
      <c r="AE82" s="76">
        <f t="shared" si="36"/>
        <v>0</v>
      </c>
      <c r="AF82" s="76">
        <f t="shared" si="36"/>
        <v>0</v>
      </c>
      <c r="AG82" s="76">
        <f t="shared" si="36"/>
        <v>0</v>
      </c>
      <c r="AH82" s="76">
        <f t="shared" si="36"/>
        <v>0</v>
      </c>
      <c r="AI82" s="76">
        <f t="shared" si="36"/>
        <v>0</v>
      </c>
      <c r="AJ82" s="76">
        <f t="shared" si="36"/>
        <v>0</v>
      </c>
      <c r="AK82" s="76">
        <f t="shared" si="36"/>
        <v>0</v>
      </c>
      <c r="AL82" s="76">
        <f t="shared" si="36"/>
        <v>0</v>
      </c>
      <c r="AM82" s="76">
        <f t="shared" si="36"/>
        <v>0</v>
      </c>
      <c r="AN82" s="76">
        <f t="shared" si="36"/>
        <v>0</v>
      </c>
      <c r="AO82" s="76">
        <f t="shared" si="36"/>
        <v>0</v>
      </c>
      <c r="AP82" s="76">
        <f t="shared" si="36"/>
        <v>0</v>
      </c>
      <c r="AQ82" s="76">
        <f t="shared" si="36"/>
        <v>0</v>
      </c>
      <c r="AR82" s="76">
        <f t="shared" si="36"/>
        <v>0</v>
      </c>
      <c r="AS82" s="76">
        <f t="shared" si="36"/>
        <v>0</v>
      </c>
      <c r="AT82" s="76">
        <f t="shared" si="36"/>
        <v>0</v>
      </c>
      <c r="AU82" s="76">
        <f t="shared" si="36"/>
        <v>0</v>
      </c>
      <c r="AV82" s="76">
        <f t="shared" si="36"/>
        <v>0</v>
      </c>
      <c r="AW82" s="76">
        <f t="shared" si="36"/>
        <v>0</v>
      </c>
      <c r="AX82" s="76">
        <f t="shared" si="36"/>
        <v>0</v>
      </c>
      <c r="AY82" s="76">
        <f t="shared" si="36"/>
        <v>0</v>
      </c>
      <c r="BA82" s="76">
        <f t="shared" si="35"/>
        <v>0</v>
      </c>
    </row>
    <row r="83" spans="2:53" s="34" customFormat="1" ht="17.100000000000001" customHeight="1">
      <c r="B83" s="270"/>
      <c r="C83" s="271" t="s">
        <v>257</v>
      </c>
      <c r="D83" s="288"/>
      <c r="E83" s="288"/>
      <c r="F83" s="288"/>
      <c r="G83" s="288"/>
      <c r="H83" s="288"/>
      <c r="I83" s="288"/>
      <c r="J83" s="288"/>
      <c r="K83" s="288"/>
      <c r="L83" s="288"/>
      <c r="M83" s="288"/>
      <c r="N83" s="288"/>
      <c r="O83" s="288"/>
      <c r="P83" s="288"/>
      <c r="Q83" s="288"/>
      <c r="R83" s="288"/>
      <c r="S83" s="288"/>
      <c r="T83" s="288"/>
      <c r="U83" s="288"/>
      <c r="V83" s="288"/>
      <c r="W83" s="288"/>
      <c r="X83" s="288"/>
      <c r="Y83" s="288"/>
      <c r="Z83" s="291">
        <f t="shared" si="33"/>
        <v>0</v>
      </c>
      <c r="AA83" s="319"/>
      <c r="AB83" s="33"/>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BA83" s="74">
        <f t="shared" si="35"/>
        <v>0</v>
      </c>
    </row>
    <row r="84" spans="2:53" s="34" customFormat="1" ht="17.100000000000001" customHeight="1">
      <c r="B84" s="270"/>
      <c r="C84" s="271" t="s">
        <v>261</v>
      </c>
      <c r="D84" s="288"/>
      <c r="E84" s="288"/>
      <c r="F84" s="288"/>
      <c r="G84" s="288"/>
      <c r="H84" s="288"/>
      <c r="I84" s="288"/>
      <c r="J84" s="288"/>
      <c r="K84" s="288"/>
      <c r="L84" s="288"/>
      <c r="M84" s="288"/>
      <c r="N84" s="288"/>
      <c r="O84" s="288"/>
      <c r="P84" s="288"/>
      <c r="Q84" s="288"/>
      <c r="R84" s="288"/>
      <c r="S84" s="288"/>
      <c r="T84" s="288"/>
      <c r="U84" s="288"/>
      <c r="V84" s="288"/>
      <c r="W84" s="288"/>
      <c r="X84" s="288"/>
      <c r="Y84" s="288"/>
      <c r="Z84" s="291">
        <f t="shared" si="33"/>
        <v>0</v>
      </c>
      <c r="AA84" s="319"/>
      <c r="AB84" s="33"/>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BA84" s="74">
        <f t="shared" si="35"/>
        <v>0</v>
      </c>
    </row>
    <row r="85" spans="2:53" s="34" customFormat="1" ht="17.100000000000001" customHeight="1">
      <c r="B85" s="270"/>
      <c r="C85" s="271" t="s">
        <v>262</v>
      </c>
      <c r="D85" s="288"/>
      <c r="E85" s="288"/>
      <c r="F85" s="288"/>
      <c r="G85" s="288"/>
      <c r="H85" s="288"/>
      <c r="I85" s="288"/>
      <c r="J85" s="288"/>
      <c r="K85" s="288"/>
      <c r="L85" s="288"/>
      <c r="M85" s="288"/>
      <c r="N85" s="288"/>
      <c r="O85" s="288"/>
      <c r="P85" s="288"/>
      <c r="Q85" s="288"/>
      <c r="R85" s="288"/>
      <c r="S85" s="288"/>
      <c r="T85" s="288"/>
      <c r="U85" s="288"/>
      <c r="V85" s="288"/>
      <c r="W85" s="288"/>
      <c r="X85" s="288"/>
      <c r="Y85" s="288"/>
      <c r="Z85" s="291">
        <f t="shared" si="33"/>
        <v>0</v>
      </c>
      <c r="AA85" s="319"/>
      <c r="AB85" s="33"/>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BA85" s="74">
        <f t="shared" si="35"/>
        <v>0</v>
      </c>
    </row>
    <row r="86" spans="2:53" s="34" customFormat="1" ht="17.100000000000001" customHeight="1">
      <c r="B86" s="270"/>
      <c r="C86" s="272" t="s">
        <v>258</v>
      </c>
      <c r="D86" s="288"/>
      <c r="E86" s="288"/>
      <c r="F86" s="288"/>
      <c r="G86" s="288"/>
      <c r="H86" s="288"/>
      <c r="I86" s="288"/>
      <c r="J86" s="288"/>
      <c r="K86" s="288"/>
      <c r="L86" s="288"/>
      <c r="M86" s="288"/>
      <c r="N86" s="288"/>
      <c r="O86" s="288"/>
      <c r="P86" s="288"/>
      <c r="Q86" s="288"/>
      <c r="R86" s="288"/>
      <c r="S86" s="288"/>
      <c r="T86" s="288"/>
      <c r="U86" s="288"/>
      <c r="V86" s="288"/>
      <c r="W86" s="288"/>
      <c r="X86" s="288"/>
      <c r="Y86" s="288"/>
      <c r="Z86" s="291">
        <f t="shared" si="33"/>
        <v>0</v>
      </c>
      <c r="AA86" s="319"/>
      <c r="AB86" s="33"/>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BA86" s="74">
        <f t="shared" si="35"/>
        <v>0</v>
      </c>
    </row>
    <row r="87" spans="2:53" s="34" customFormat="1" ht="17.100000000000001" customHeight="1">
      <c r="B87" s="270"/>
      <c r="C87" s="265" t="s">
        <v>259</v>
      </c>
      <c r="D87" s="288"/>
      <c r="E87" s="288"/>
      <c r="F87" s="288"/>
      <c r="G87" s="288"/>
      <c r="H87" s="288"/>
      <c r="I87" s="288"/>
      <c r="J87" s="288"/>
      <c r="K87" s="288"/>
      <c r="L87" s="288"/>
      <c r="M87" s="288"/>
      <c r="N87" s="288"/>
      <c r="O87" s="288"/>
      <c r="P87" s="288"/>
      <c r="Q87" s="288"/>
      <c r="R87" s="288"/>
      <c r="S87" s="288"/>
      <c r="T87" s="288"/>
      <c r="U87" s="288"/>
      <c r="V87" s="288"/>
      <c r="W87" s="288"/>
      <c r="X87" s="288"/>
      <c r="Y87" s="288"/>
      <c r="Z87" s="291">
        <f t="shared" si="33"/>
        <v>0</v>
      </c>
      <c r="AA87" s="319"/>
      <c r="AB87" s="33"/>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BA87" s="74">
        <f t="shared" si="35"/>
        <v>0</v>
      </c>
    </row>
    <row r="88" spans="2:53" s="40" customFormat="1" ht="24.95" customHeight="1">
      <c r="B88" s="101"/>
      <c r="C88" s="104" t="s">
        <v>260</v>
      </c>
      <c r="D88" s="292"/>
      <c r="E88" s="292"/>
      <c r="F88" s="292"/>
      <c r="G88" s="292"/>
      <c r="H88" s="292"/>
      <c r="I88" s="292"/>
      <c r="J88" s="292"/>
      <c r="K88" s="292"/>
      <c r="L88" s="292"/>
      <c r="M88" s="292"/>
      <c r="N88" s="292"/>
      <c r="O88" s="292"/>
      <c r="P88" s="292"/>
      <c r="Q88" s="292"/>
      <c r="R88" s="292"/>
      <c r="S88" s="292"/>
      <c r="T88" s="292"/>
      <c r="U88" s="292"/>
      <c r="V88" s="292"/>
      <c r="W88" s="292"/>
      <c r="X88" s="292"/>
      <c r="Y88" s="292"/>
      <c r="Z88" s="291">
        <f t="shared" si="33"/>
        <v>0</v>
      </c>
      <c r="AA88" s="320"/>
      <c r="AB88" s="39"/>
      <c r="AC88" s="76">
        <f t="shared" ref="AC88:AY88" si="37">+D88-SUM(D89:D90)</f>
        <v>0</v>
      </c>
      <c r="AD88" s="76">
        <f t="shared" si="37"/>
        <v>0</v>
      </c>
      <c r="AE88" s="76">
        <f t="shared" si="37"/>
        <v>0</v>
      </c>
      <c r="AF88" s="76">
        <f t="shared" si="37"/>
        <v>0</v>
      </c>
      <c r="AG88" s="76">
        <f t="shared" si="37"/>
        <v>0</v>
      </c>
      <c r="AH88" s="76">
        <f t="shared" si="37"/>
        <v>0</v>
      </c>
      <c r="AI88" s="76">
        <f t="shared" si="37"/>
        <v>0</v>
      </c>
      <c r="AJ88" s="76">
        <f t="shared" si="37"/>
        <v>0</v>
      </c>
      <c r="AK88" s="76">
        <f t="shared" si="37"/>
        <v>0</v>
      </c>
      <c r="AL88" s="76">
        <f t="shared" si="37"/>
        <v>0</v>
      </c>
      <c r="AM88" s="76">
        <f t="shared" si="37"/>
        <v>0</v>
      </c>
      <c r="AN88" s="76">
        <f t="shared" si="37"/>
        <v>0</v>
      </c>
      <c r="AO88" s="76">
        <f t="shared" si="37"/>
        <v>0</v>
      </c>
      <c r="AP88" s="76">
        <f t="shared" si="37"/>
        <v>0</v>
      </c>
      <c r="AQ88" s="76">
        <f t="shared" si="37"/>
        <v>0</v>
      </c>
      <c r="AR88" s="76">
        <f t="shared" si="37"/>
        <v>0</v>
      </c>
      <c r="AS88" s="76">
        <f t="shared" si="37"/>
        <v>0</v>
      </c>
      <c r="AT88" s="76">
        <f t="shared" si="37"/>
        <v>0</v>
      </c>
      <c r="AU88" s="76">
        <f t="shared" si="37"/>
        <v>0</v>
      </c>
      <c r="AV88" s="76">
        <f t="shared" si="37"/>
        <v>0</v>
      </c>
      <c r="AW88" s="76">
        <f t="shared" si="37"/>
        <v>0</v>
      </c>
      <c r="AX88" s="76">
        <f t="shared" si="37"/>
        <v>0</v>
      </c>
      <c r="AY88" s="76">
        <f t="shared" si="37"/>
        <v>0</v>
      </c>
      <c r="BA88" s="76">
        <f t="shared" si="35"/>
        <v>0</v>
      </c>
    </row>
    <row r="89" spans="2:53" s="89" customFormat="1" ht="17.100000000000001" customHeight="1">
      <c r="B89" s="83"/>
      <c r="C89" s="45" t="s">
        <v>253</v>
      </c>
      <c r="D89" s="294"/>
      <c r="E89" s="294"/>
      <c r="F89" s="294"/>
      <c r="G89" s="294"/>
      <c r="H89" s="294"/>
      <c r="I89" s="294"/>
      <c r="J89" s="294"/>
      <c r="K89" s="294"/>
      <c r="L89" s="294"/>
      <c r="M89" s="294"/>
      <c r="N89" s="294"/>
      <c r="O89" s="294"/>
      <c r="P89" s="294"/>
      <c r="Q89" s="294"/>
      <c r="R89" s="294"/>
      <c r="S89" s="294"/>
      <c r="T89" s="294"/>
      <c r="U89" s="294"/>
      <c r="V89" s="294"/>
      <c r="W89" s="294"/>
      <c r="X89" s="294"/>
      <c r="Y89" s="294"/>
      <c r="Z89" s="291">
        <f t="shared" si="33"/>
        <v>0</v>
      </c>
      <c r="AA89" s="322"/>
      <c r="AB89" s="88"/>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BA89" s="74">
        <f t="shared" si="35"/>
        <v>0</v>
      </c>
    </row>
    <row r="90" spans="2:53" s="34" customFormat="1" ht="17.100000000000001" customHeight="1">
      <c r="B90" s="44"/>
      <c r="C90" s="45" t="s">
        <v>255</v>
      </c>
      <c r="D90" s="288"/>
      <c r="E90" s="288"/>
      <c r="F90" s="288"/>
      <c r="G90" s="288"/>
      <c r="H90" s="288"/>
      <c r="I90" s="288"/>
      <c r="J90" s="288"/>
      <c r="K90" s="288"/>
      <c r="L90" s="288"/>
      <c r="M90" s="288"/>
      <c r="N90" s="288"/>
      <c r="O90" s="288"/>
      <c r="P90" s="288"/>
      <c r="Q90" s="288"/>
      <c r="R90" s="288"/>
      <c r="S90" s="288"/>
      <c r="T90" s="288"/>
      <c r="U90" s="288"/>
      <c r="V90" s="288"/>
      <c r="W90" s="288"/>
      <c r="X90" s="288"/>
      <c r="Y90" s="288"/>
      <c r="Z90" s="291">
        <f t="shared" si="33"/>
        <v>0</v>
      </c>
      <c r="AA90" s="319"/>
      <c r="AB90" s="33"/>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BA90" s="74">
        <f t="shared" si="35"/>
        <v>0</v>
      </c>
    </row>
    <row r="91" spans="2:53" s="40" customFormat="1" ht="30" customHeight="1">
      <c r="B91" s="103"/>
      <c r="C91" s="104" t="s">
        <v>249</v>
      </c>
      <c r="D91" s="293">
        <f>+SUM(D88,D79,D76)</f>
        <v>0</v>
      </c>
      <c r="E91" s="293">
        <f t="shared" ref="E91:Y91" si="38">+SUM(E88,E79,E76)</f>
        <v>0</v>
      </c>
      <c r="F91" s="293">
        <f t="shared" si="38"/>
        <v>0</v>
      </c>
      <c r="G91" s="293">
        <f t="shared" si="38"/>
        <v>0</v>
      </c>
      <c r="H91" s="293">
        <f t="shared" si="38"/>
        <v>0</v>
      </c>
      <c r="I91" s="293">
        <f t="shared" si="38"/>
        <v>0</v>
      </c>
      <c r="J91" s="293">
        <f t="shared" si="38"/>
        <v>0</v>
      </c>
      <c r="K91" s="293">
        <f t="shared" si="38"/>
        <v>0</v>
      </c>
      <c r="L91" s="293">
        <f t="shared" si="38"/>
        <v>0</v>
      </c>
      <c r="M91" s="293">
        <f t="shared" si="38"/>
        <v>0</v>
      </c>
      <c r="N91" s="293">
        <f t="shared" si="38"/>
        <v>0</v>
      </c>
      <c r="O91" s="293">
        <f t="shared" si="38"/>
        <v>0</v>
      </c>
      <c r="P91" s="293">
        <f t="shared" si="38"/>
        <v>0</v>
      </c>
      <c r="Q91" s="293">
        <f t="shared" si="38"/>
        <v>0</v>
      </c>
      <c r="R91" s="293">
        <f t="shared" si="38"/>
        <v>0</v>
      </c>
      <c r="S91" s="293">
        <f t="shared" si="38"/>
        <v>0</v>
      </c>
      <c r="T91" s="293">
        <f t="shared" si="38"/>
        <v>0</v>
      </c>
      <c r="U91" s="293">
        <f t="shared" si="38"/>
        <v>0</v>
      </c>
      <c r="V91" s="293">
        <f t="shared" si="38"/>
        <v>0</v>
      </c>
      <c r="W91" s="293">
        <f t="shared" si="38"/>
        <v>0</v>
      </c>
      <c r="X91" s="293">
        <f t="shared" si="38"/>
        <v>0</v>
      </c>
      <c r="Y91" s="293">
        <f t="shared" si="38"/>
        <v>0</v>
      </c>
      <c r="Z91" s="291">
        <f t="shared" si="33"/>
        <v>0</v>
      </c>
      <c r="AA91" s="318"/>
      <c r="AB91" s="39"/>
      <c r="AC91" s="76">
        <f t="shared" ref="AC91:AY91" si="39">+D91-D76-D79-D88</f>
        <v>0</v>
      </c>
      <c r="AD91" s="76">
        <f t="shared" si="39"/>
        <v>0</v>
      </c>
      <c r="AE91" s="76">
        <f t="shared" si="39"/>
        <v>0</v>
      </c>
      <c r="AF91" s="76">
        <f t="shared" si="39"/>
        <v>0</v>
      </c>
      <c r="AG91" s="76">
        <f t="shared" si="39"/>
        <v>0</v>
      </c>
      <c r="AH91" s="76">
        <f t="shared" si="39"/>
        <v>0</v>
      </c>
      <c r="AI91" s="76">
        <f t="shared" si="39"/>
        <v>0</v>
      </c>
      <c r="AJ91" s="76">
        <f t="shared" si="39"/>
        <v>0</v>
      </c>
      <c r="AK91" s="76">
        <f t="shared" si="39"/>
        <v>0</v>
      </c>
      <c r="AL91" s="76">
        <f t="shared" si="39"/>
        <v>0</v>
      </c>
      <c r="AM91" s="76">
        <f t="shared" si="39"/>
        <v>0</v>
      </c>
      <c r="AN91" s="76">
        <f t="shared" si="39"/>
        <v>0</v>
      </c>
      <c r="AO91" s="76">
        <f t="shared" si="39"/>
        <v>0</v>
      </c>
      <c r="AP91" s="76">
        <f t="shared" si="39"/>
        <v>0</v>
      </c>
      <c r="AQ91" s="76">
        <f t="shared" si="39"/>
        <v>0</v>
      </c>
      <c r="AR91" s="76">
        <f t="shared" si="39"/>
        <v>0</v>
      </c>
      <c r="AS91" s="76">
        <f t="shared" si="39"/>
        <v>0</v>
      </c>
      <c r="AT91" s="76">
        <f t="shared" si="39"/>
        <v>0</v>
      </c>
      <c r="AU91" s="76">
        <f t="shared" si="39"/>
        <v>0</v>
      </c>
      <c r="AV91" s="76">
        <f t="shared" si="39"/>
        <v>0</v>
      </c>
      <c r="AW91" s="76">
        <f t="shared" si="39"/>
        <v>0</v>
      </c>
      <c r="AX91" s="76">
        <f t="shared" si="39"/>
        <v>0</v>
      </c>
      <c r="AY91" s="76">
        <f t="shared" si="39"/>
        <v>0</v>
      </c>
      <c r="BA91" s="76">
        <f t="shared" si="35"/>
        <v>0</v>
      </c>
    </row>
    <row r="92" spans="2:53" s="89" customFormat="1" ht="17.100000000000001" customHeight="1">
      <c r="B92" s="266"/>
      <c r="C92" s="267" t="s">
        <v>287</v>
      </c>
      <c r="D92" s="294"/>
      <c r="E92" s="294"/>
      <c r="F92" s="294"/>
      <c r="G92" s="294"/>
      <c r="H92" s="294"/>
      <c r="I92" s="294"/>
      <c r="J92" s="294"/>
      <c r="K92" s="294"/>
      <c r="L92" s="294"/>
      <c r="M92" s="294"/>
      <c r="N92" s="294"/>
      <c r="O92" s="294"/>
      <c r="P92" s="294"/>
      <c r="Q92" s="294"/>
      <c r="R92" s="294"/>
      <c r="S92" s="294"/>
      <c r="T92" s="294"/>
      <c r="U92" s="294"/>
      <c r="V92" s="294"/>
      <c r="W92" s="294"/>
      <c r="X92" s="294"/>
      <c r="Y92" s="294"/>
      <c r="Z92" s="295">
        <f>SUM(D92:Y92)</f>
        <v>0</v>
      </c>
      <c r="AA92" s="321"/>
      <c r="AB92" s="88"/>
      <c r="AC92" s="85">
        <f t="shared" ref="AC92:AY92" si="40">+IF((D92&gt;D91),111,0)</f>
        <v>0</v>
      </c>
      <c r="AD92" s="85">
        <f t="shared" si="40"/>
        <v>0</v>
      </c>
      <c r="AE92" s="85">
        <f t="shared" si="40"/>
        <v>0</v>
      </c>
      <c r="AF92" s="85">
        <f t="shared" si="40"/>
        <v>0</v>
      </c>
      <c r="AG92" s="85">
        <f t="shared" si="40"/>
        <v>0</v>
      </c>
      <c r="AH92" s="85">
        <f t="shared" si="40"/>
        <v>0</v>
      </c>
      <c r="AI92" s="85">
        <f t="shared" si="40"/>
        <v>0</v>
      </c>
      <c r="AJ92" s="85">
        <f t="shared" si="40"/>
        <v>0</v>
      </c>
      <c r="AK92" s="85">
        <f t="shared" si="40"/>
        <v>0</v>
      </c>
      <c r="AL92" s="85">
        <f t="shared" si="40"/>
        <v>0</v>
      </c>
      <c r="AM92" s="85">
        <f t="shared" si="40"/>
        <v>0</v>
      </c>
      <c r="AN92" s="85">
        <f t="shared" si="40"/>
        <v>0</v>
      </c>
      <c r="AO92" s="85">
        <f t="shared" si="40"/>
        <v>0</v>
      </c>
      <c r="AP92" s="85">
        <f t="shared" si="40"/>
        <v>0</v>
      </c>
      <c r="AQ92" s="85">
        <f t="shared" si="40"/>
        <v>0</v>
      </c>
      <c r="AR92" s="85">
        <f t="shared" si="40"/>
        <v>0</v>
      </c>
      <c r="AS92" s="85">
        <f t="shared" si="40"/>
        <v>0</v>
      </c>
      <c r="AT92" s="85">
        <f t="shared" si="40"/>
        <v>0</v>
      </c>
      <c r="AU92" s="85">
        <f t="shared" si="40"/>
        <v>0</v>
      </c>
      <c r="AV92" s="85">
        <f t="shared" si="40"/>
        <v>0</v>
      </c>
      <c r="AW92" s="85">
        <f t="shared" si="40"/>
        <v>0</v>
      </c>
      <c r="AX92" s="85">
        <f t="shared" si="40"/>
        <v>0</v>
      </c>
      <c r="AY92" s="85">
        <f t="shared" si="40"/>
        <v>0</v>
      </c>
      <c r="BA92" s="85">
        <f t="shared" si="35"/>
        <v>0</v>
      </c>
    </row>
    <row r="93" spans="2:53" s="89" customFormat="1" ht="17.100000000000001" customHeight="1">
      <c r="B93" s="268"/>
      <c r="C93" s="269" t="s">
        <v>288</v>
      </c>
      <c r="D93" s="296"/>
      <c r="E93" s="296"/>
      <c r="F93" s="296"/>
      <c r="G93" s="296"/>
      <c r="H93" s="296"/>
      <c r="I93" s="296"/>
      <c r="J93" s="296"/>
      <c r="K93" s="296"/>
      <c r="L93" s="296"/>
      <c r="M93" s="296"/>
      <c r="N93" s="296"/>
      <c r="O93" s="296"/>
      <c r="P93" s="296"/>
      <c r="Q93" s="296"/>
      <c r="R93" s="296"/>
      <c r="S93" s="296"/>
      <c r="T93" s="296"/>
      <c r="U93" s="296"/>
      <c r="V93" s="296"/>
      <c r="W93" s="296"/>
      <c r="X93" s="296"/>
      <c r="Y93" s="296"/>
      <c r="Z93" s="295">
        <f>SUM(D93:Y93)</f>
        <v>0</v>
      </c>
      <c r="AA93" s="322"/>
      <c r="AB93" s="88"/>
      <c r="AC93" s="85">
        <f t="shared" ref="AC93:AY93" si="41">+IF((D93&gt;D91),111,0)</f>
        <v>0</v>
      </c>
      <c r="AD93" s="85">
        <f t="shared" si="41"/>
        <v>0</v>
      </c>
      <c r="AE93" s="85">
        <f t="shared" si="41"/>
        <v>0</v>
      </c>
      <c r="AF93" s="85">
        <f t="shared" si="41"/>
        <v>0</v>
      </c>
      <c r="AG93" s="85">
        <f t="shared" si="41"/>
        <v>0</v>
      </c>
      <c r="AH93" s="85">
        <f t="shared" si="41"/>
        <v>0</v>
      </c>
      <c r="AI93" s="85">
        <f t="shared" si="41"/>
        <v>0</v>
      </c>
      <c r="AJ93" s="85">
        <f t="shared" si="41"/>
        <v>0</v>
      </c>
      <c r="AK93" s="85">
        <f t="shared" si="41"/>
        <v>0</v>
      </c>
      <c r="AL93" s="85">
        <f t="shared" si="41"/>
        <v>0</v>
      </c>
      <c r="AM93" s="85">
        <f t="shared" si="41"/>
        <v>0</v>
      </c>
      <c r="AN93" s="85">
        <f t="shared" si="41"/>
        <v>0</v>
      </c>
      <c r="AO93" s="85">
        <f t="shared" si="41"/>
        <v>0</v>
      </c>
      <c r="AP93" s="85">
        <f t="shared" si="41"/>
        <v>0</v>
      </c>
      <c r="AQ93" s="85">
        <f t="shared" si="41"/>
        <v>0</v>
      </c>
      <c r="AR93" s="85">
        <f t="shared" si="41"/>
        <v>0</v>
      </c>
      <c r="AS93" s="85">
        <f t="shared" si="41"/>
        <v>0</v>
      </c>
      <c r="AT93" s="85">
        <f t="shared" si="41"/>
        <v>0</v>
      </c>
      <c r="AU93" s="85">
        <f t="shared" si="41"/>
        <v>0</v>
      </c>
      <c r="AV93" s="85">
        <f t="shared" si="41"/>
        <v>0</v>
      </c>
      <c r="AW93" s="85">
        <f t="shared" si="41"/>
        <v>0</v>
      </c>
      <c r="AX93" s="85">
        <f t="shared" si="41"/>
        <v>0</v>
      </c>
      <c r="AY93" s="85">
        <f t="shared" si="41"/>
        <v>0</v>
      </c>
      <c r="BA93" s="85">
        <f t="shared" si="35"/>
        <v>0</v>
      </c>
    </row>
    <row r="94" spans="2:53" s="40" customFormat="1" ht="24.95" customHeight="1">
      <c r="B94" s="46"/>
      <c r="C94" s="47" t="s">
        <v>275</v>
      </c>
      <c r="D94" s="300"/>
      <c r="E94" s="300"/>
      <c r="F94" s="300"/>
      <c r="G94" s="300"/>
      <c r="H94" s="300"/>
      <c r="I94" s="300"/>
      <c r="J94" s="300"/>
      <c r="K94" s="300"/>
      <c r="L94" s="300"/>
      <c r="M94" s="300"/>
      <c r="N94" s="300"/>
      <c r="O94" s="300"/>
      <c r="P94" s="300"/>
      <c r="Q94" s="300"/>
      <c r="R94" s="300"/>
      <c r="S94" s="300"/>
      <c r="T94" s="300"/>
      <c r="U94" s="300"/>
      <c r="V94" s="300"/>
      <c r="W94" s="300"/>
      <c r="X94" s="300"/>
      <c r="Y94" s="300"/>
      <c r="Z94" s="301"/>
      <c r="AA94" s="318"/>
      <c r="AB94" s="39"/>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BA94" s="80">
        <f t="shared" si="35"/>
        <v>0</v>
      </c>
    </row>
    <row r="95" spans="2:53" s="40" customFormat="1" ht="30" customHeight="1">
      <c r="B95" s="46"/>
      <c r="C95" s="47" t="s">
        <v>282</v>
      </c>
      <c r="D95" s="300"/>
      <c r="E95" s="300"/>
      <c r="F95" s="300"/>
      <c r="G95" s="300"/>
      <c r="H95" s="300"/>
      <c r="I95" s="300"/>
      <c r="J95" s="300"/>
      <c r="K95" s="300"/>
      <c r="L95" s="300"/>
      <c r="M95" s="300"/>
      <c r="N95" s="300"/>
      <c r="O95" s="300"/>
      <c r="P95" s="300"/>
      <c r="Q95" s="300"/>
      <c r="R95" s="300"/>
      <c r="S95" s="300"/>
      <c r="T95" s="300"/>
      <c r="U95" s="300"/>
      <c r="V95" s="300"/>
      <c r="W95" s="300"/>
      <c r="X95" s="300"/>
      <c r="Y95" s="300"/>
      <c r="Z95" s="301"/>
      <c r="AA95" s="318"/>
      <c r="AB95" s="39"/>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BA95" s="80">
        <f t="shared" si="35"/>
        <v>0</v>
      </c>
    </row>
    <row r="96" spans="2:53" s="34" customFormat="1" ht="17.100000000000001" customHeight="1">
      <c r="B96" s="41"/>
      <c r="C96" s="42" t="s">
        <v>252</v>
      </c>
      <c r="D96" s="288"/>
      <c r="E96" s="288"/>
      <c r="F96" s="288"/>
      <c r="G96" s="288"/>
      <c r="H96" s="288"/>
      <c r="I96" s="288">
        <v>7.391229</v>
      </c>
      <c r="J96" s="288"/>
      <c r="K96" s="288"/>
      <c r="L96" s="288"/>
      <c r="M96" s="288">
        <v>5.0353430000000001</v>
      </c>
      <c r="N96" s="288"/>
      <c r="O96" s="288"/>
      <c r="P96" s="288"/>
      <c r="Q96" s="288"/>
      <c r="R96" s="288"/>
      <c r="S96" s="288"/>
      <c r="T96" s="288"/>
      <c r="U96" s="288"/>
      <c r="V96" s="288"/>
      <c r="W96" s="288"/>
      <c r="X96" s="288"/>
      <c r="Y96" s="288"/>
      <c r="Z96" s="291">
        <f>SUM(D96:Y96)</f>
        <v>12.426572</v>
      </c>
      <c r="AA96" s="319"/>
      <c r="AB96" s="33"/>
      <c r="AC96" s="74">
        <f t="shared" ref="AC96:AY96" si="42">+D96-SUM(D97:D98)</f>
        <v>0</v>
      </c>
      <c r="AD96" s="74">
        <f t="shared" si="42"/>
        <v>0</v>
      </c>
      <c r="AE96" s="74">
        <f t="shared" si="42"/>
        <v>0</v>
      </c>
      <c r="AF96" s="74">
        <f t="shared" si="42"/>
        <v>0</v>
      </c>
      <c r="AG96" s="74">
        <f t="shared" si="42"/>
        <v>0</v>
      </c>
      <c r="AH96" s="74">
        <f t="shared" si="42"/>
        <v>0</v>
      </c>
      <c r="AI96" s="74">
        <f t="shared" si="42"/>
        <v>0</v>
      </c>
      <c r="AJ96" s="74">
        <f t="shared" si="42"/>
        <v>0</v>
      </c>
      <c r="AK96" s="74">
        <f t="shared" si="42"/>
        <v>0</v>
      </c>
      <c r="AL96" s="74">
        <f t="shared" si="42"/>
        <v>0</v>
      </c>
      <c r="AM96" s="74">
        <f t="shared" si="42"/>
        <v>0</v>
      </c>
      <c r="AN96" s="74">
        <f t="shared" si="42"/>
        <v>0</v>
      </c>
      <c r="AO96" s="74">
        <f t="shared" si="42"/>
        <v>0</v>
      </c>
      <c r="AP96" s="74">
        <f t="shared" si="42"/>
        <v>0</v>
      </c>
      <c r="AQ96" s="74">
        <f t="shared" si="42"/>
        <v>0</v>
      </c>
      <c r="AR96" s="74">
        <f t="shared" si="42"/>
        <v>0</v>
      </c>
      <c r="AS96" s="74">
        <f t="shared" si="42"/>
        <v>0</v>
      </c>
      <c r="AT96" s="74">
        <f t="shared" si="42"/>
        <v>0</v>
      </c>
      <c r="AU96" s="74">
        <f t="shared" si="42"/>
        <v>0</v>
      </c>
      <c r="AV96" s="74">
        <f t="shared" si="42"/>
        <v>0</v>
      </c>
      <c r="AW96" s="74">
        <f t="shared" si="42"/>
        <v>0</v>
      </c>
      <c r="AX96" s="74">
        <f t="shared" si="42"/>
        <v>0</v>
      </c>
      <c r="AY96" s="74">
        <f t="shared" si="42"/>
        <v>0</v>
      </c>
      <c r="BA96" s="74">
        <f t="shared" si="35"/>
        <v>0</v>
      </c>
    </row>
    <row r="97" spans="2:53" s="34" customFormat="1" ht="17.100000000000001" customHeight="1">
      <c r="B97" s="44"/>
      <c r="C97" s="45" t="s">
        <v>253</v>
      </c>
      <c r="D97" s="288"/>
      <c r="E97" s="288"/>
      <c r="F97" s="288"/>
      <c r="G97" s="288"/>
      <c r="H97" s="288"/>
      <c r="I97" s="288"/>
      <c r="J97" s="288"/>
      <c r="K97" s="288"/>
      <c r="L97" s="288"/>
      <c r="M97" s="288"/>
      <c r="N97" s="288"/>
      <c r="O97" s="288"/>
      <c r="P97" s="288"/>
      <c r="Q97" s="288"/>
      <c r="R97" s="288"/>
      <c r="S97" s="288"/>
      <c r="T97" s="288"/>
      <c r="U97" s="288"/>
      <c r="V97" s="288"/>
      <c r="W97" s="288"/>
      <c r="X97" s="288"/>
      <c r="Y97" s="288"/>
      <c r="Z97" s="291">
        <f t="shared" ref="Z97:Z111" si="43">SUM(D97:Y97)</f>
        <v>0</v>
      </c>
      <c r="AA97" s="319"/>
      <c r="AB97" s="33"/>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BA97" s="74">
        <f t="shared" si="35"/>
        <v>0</v>
      </c>
    </row>
    <row r="98" spans="2:53" s="34" customFormat="1" ht="17.100000000000001" customHeight="1">
      <c r="B98" s="44"/>
      <c r="C98" s="45" t="s">
        <v>255</v>
      </c>
      <c r="D98" s="288"/>
      <c r="E98" s="288"/>
      <c r="F98" s="288"/>
      <c r="G98" s="288"/>
      <c r="H98" s="288"/>
      <c r="I98" s="288">
        <v>7.391229</v>
      </c>
      <c r="J98" s="288"/>
      <c r="K98" s="288"/>
      <c r="L98" s="288"/>
      <c r="M98" s="288">
        <v>5.0353430000000001</v>
      </c>
      <c r="N98" s="288"/>
      <c r="O98" s="288"/>
      <c r="P98" s="288"/>
      <c r="Q98" s="288"/>
      <c r="R98" s="288"/>
      <c r="S98" s="288"/>
      <c r="T98" s="288"/>
      <c r="U98" s="288"/>
      <c r="V98" s="288"/>
      <c r="W98" s="288"/>
      <c r="X98" s="288"/>
      <c r="Y98" s="288"/>
      <c r="Z98" s="291">
        <f t="shared" si="43"/>
        <v>12.426572</v>
      </c>
      <c r="AA98" s="319"/>
      <c r="AB98" s="33"/>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BA98" s="74">
        <f t="shared" si="35"/>
        <v>0</v>
      </c>
    </row>
    <row r="99" spans="2:53" s="34" customFormat="1" ht="30" customHeight="1">
      <c r="B99" s="41"/>
      <c r="C99" s="42" t="s">
        <v>254</v>
      </c>
      <c r="D99" s="288"/>
      <c r="E99" s="288"/>
      <c r="F99" s="288"/>
      <c r="G99" s="288"/>
      <c r="H99" s="288"/>
      <c r="I99" s="288">
        <v>14.314907</v>
      </c>
      <c r="J99" s="288"/>
      <c r="K99" s="288"/>
      <c r="L99" s="288"/>
      <c r="M99" s="288"/>
      <c r="N99" s="288"/>
      <c r="O99" s="288"/>
      <c r="P99" s="288"/>
      <c r="Q99" s="288"/>
      <c r="R99" s="288"/>
      <c r="S99" s="288"/>
      <c r="T99" s="288"/>
      <c r="U99" s="288"/>
      <c r="V99" s="288"/>
      <c r="W99" s="288"/>
      <c r="X99" s="288"/>
      <c r="Y99" s="288"/>
      <c r="Z99" s="291">
        <f t="shared" si="43"/>
        <v>14.314907</v>
      </c>
      <c r="AA99" s="319"/>
      <c r="AB99" s="33"/>
      <c r="AC99" s="74">
        <f t="shared" ref="AC99:AY99" si="44">+D99-SUM(D100:D101)</f>
        <v>0</v>
      </c>
      <c r="AD99" s="74">
        <f t="shared" si="44"/>
        <v>0</v>
      </c>
      <c r="AE99" s="74">
        <f t="shared" si="44"/>
        <v>0</v>
      </c>
      <c r="AF99" s="74">
        <f t="shared" si="44"/>
        <v>0</v>
      </c>
      <c r="AG99" s="74">
        <f t="shared" si="44"/>
        <v>0</v>
      </c>
      <c r="AH99" s="74">
        <f t="shared" si="44"/>
        <v>0</v>
      </c>
      <c r="AI99" s="74">
        <f t="shared" si="44"/>
        <v>0</v>
      </c>
      <c r="AJ99" s="74">
        <f t="shared" si="44"/>
        <v>0</v>
      </c>
      <c r="AK99" s="74">
        <f t="shared" si="44"/>
        <v>0</v>
      </c>
      <c r="AL99" s="74">
        <f t="shared" si="44"/>
        <v>0</v>
      </c>
      <c r="AM99" s="74">
        <f t="shared" si="44"/>
        <v>0</v>
      </c>
      <c r="AN99" s="74">
        <f t="shared" si="44"/>
        <v>0</v>
      </c>
      <c r="AO99" s="74">
        <f t="shared" si="44"/>
        <v>0</v>
      </c>
      <c r="AP99" s="74">
        <f t="shared" si="44"/>
        <v>0</v>
      </c>
      <c r="AQ99" s="74">
        <f t="shared" si="44"/>
        <v>0</v>
      </c>
      <c r="AR99" s="74">
        <f t="shared" si="44"/>
        <v>0</v>
      </c>
      <c r="AS99" s="74">
        <f t="shared" si="44"/>
        <v>0</v>
      </c>
      <c r="AT99" s="74">
        <f t="shared" si="44"/>
        <v>0</v>
      </c>
      <c r="AU99" s="74">
        <f t="shared" si="44"/>
        <v>0</v>
      </c>
      <c r="AV99" s="74">
        <f t="shared" si="44"/>
        <v>0</v>
      </c>
      <c r="AW99" s="74">
        <f t="shared" si="44"/>
        <v>0</v>
      </c>
      <c r="AX99" s="74">
        <f t="shared" si="44"/>
        <v>0</v>
      </c>
      <c r="AY99" s="74">
        <f t="shared" si="44"/>
        <v>0</v>
      </c>
      <c r="BA99" s="74">
        <f t="shared" si="35"/>
        <v>0</v>
      </c>
    </row>
    <row r="100" spans="2:53" s="34" customFormat="1" ht="17.100000000000001" customHeight="1">
      <c r="B100" s="41"/>
      <c r="C100" s="45" t="s">
        <v>253</v>
      </c>
      <c r="D100" s="288"/>
      <c r="E100" s="288"/>
      <c r="F100" s="288"/>
      <c r="G100" s="288"/>
      <c r="H100" s="288"/>
      <c r="I100" s="288">
        <v>14.314907</v>
      </c>
      <c r="J100" s="288"/>
      <c r="K100" s="288"/>
      <c r="L100" s="288"/>
      <c r="M100" s="288"/>
      <c r="N100" s="288"/>
      <c r="O100" s="288"/>
      <c r="P100" s="288"/>
      <c r="Q100" s="288"/>
      <c r="R100" s="288"/>
      <c r="S100" s="288"/>
      <c r="T100" s="288"/>
      <c r="U100" s="288"/>
      <c r="V100" s="288"/>
      <c r="W100" s="288"/>
      <c r="X100" s="288"/>
      <c r="Y100" s="288"/>
      <c r="Z100" s="291">
        <f t="shared" si="43"/>
        <v>14.314907</v>
      </c>
      <c r="AA100" s="319"/>
      <c r="AB100" s="33"/>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BA100" s="74">
        <f t="shared" si="35"/>
        <v>0</v>
      </c>
    </row>
    <row r="101" spans="2:53" s="34" customFormat="1" ht="17.100000000000001" customHeight="1">
      <c r="B101" s="41"/>
      <c r="C101" s="45" t="s">
        <v>255</v>
      </c>
      <c r="D101" s="288"/>
      <c r="E101" s="288"/>
      <c r="F101" s="288"/>
      <c r="G101" s="288"/>
      <c r="H101" s="288"/>
      <c r="I101" s="288"/>
      <c r="J101" s="288"/>
      <c r="K101" s="288"/>
      <c r="L101" s="288"/>
      <c r="M101" s="288"/>
      <c r="N101" s="288"/>
      <c r="O101" s="288"/>
      <c r="P101" s="288"/>
      <c r="Q101" s="288"/>
      <c r="R101" s="288"/>
      <c r="S101" s="288"/>
      <c r="T101" s="288"/>
      <c r="U101" s="288"/>
      <c r="V101" s="288"/>
      <c r="W101" s="288"/>
      <c r="X101" s="288"/>
      <c r="Y101" s="288"/>
      <c r="Z101" s="291">
        <f t="shared" si="43"/>
        <v>0</v>
      </c>
      <c r="AA101" s="319"/>
      <c r="AB101" s="33"/>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BA101" s="74">
        <f t="shared" si="35"/>
        <v>0</v>
      </c>
    </row>
    <row r="102" spans="2:53" s="40" customFormat="1" ht="30" customHeight="1">
      <c r="B102" s="263"/>
      <c r="C102" s="264" t="s">
        <v>256</v>
      </c>
      <c r="D102" s="292"/>
      <c r="E102" s="292"/>
      <c r="F102" s="292"/>
      <c r="G102" s="292"/>
      <c r="H102" s="292"/>
      <c r="I102" s="292">
        <v>14.314907</v>
      </c>
      <c r="J102" s="292"/>
      <c r="K102" s="292"/>
      <c r="L102" s="292"/>
      <c r="M102" s="292"/>
      <c r="N102" s="292"/>
      <c r="O102" s="292"/>
      <c r="P102" s="292"/>
      <c r="Q102" s="292"/>
      <c r="R102" s="292"/>
      <c r="S102" s="292"/>
      <c r="T102" s="292"/>
      <c r="U102" s="292"/>
      <c r="V102" s="292"/>
      <c r="W102" s="292"/>
      <c r="X102" s="292"/>
      <c r="Y102" s="292"/>
      <c r="Z102" s="291">
        <f t="shared" si="43"/>
        <v>14.314907</v>
      </c>
      <c r="AA102" s="320"/>
      <c r="AB102" s="39"/>
      <c r="AC102" s="76">
        <f t="shared" ref="AC102:AY102" si="45">+D99-SUM(D102:D107)</f>
        <v>0</v>
      </c>
      <c r="AD102" s="76">
        <f t="shared" si="45"/>
        <v>0</v>
      </c>
      <c r="AE102" s="76">
        <f t="shared" si="45"/>
        <v>0</v>
      </c>
      <c r="AF102" s="76">
        <f t="shared" si="45"/>
        <v>0</v>
      </c>
      <c r="AG102" s="76">
        <f t="shared" si="45"/>
        <v>0</v>
      </c>
      <c r="AH102" s="76">
        <f t="shared" si="45"/>
        <v>0</v>
      </c>
      <c r="AI102" s="76">
        <f t="shared" si="45"/>
        <v>0</v>
      </c>
      <c r="AJ102" s="76">
        <f t="shared" si="45"/>
        <v>0</v>
      </c>
      <c r="AK102" s="76">
        <f t="shared" si="45"/>
        <v>0</v>
      </c>
      <c r="AL102" s="76">
        <f t="shared" si="45"/>
        <v>0</v>
      </c>
      <c r="AM102" s="76">
        <f t="shared" si="45"/>
        <v>0</v>
      </c>
      <c r="AN102" s="76">
        <f t="shared" si="45"/>
        <v>0</v>
      </c>
      <c r="AO102" s="76">
        <f t="shared" si="45"/>
        <v>0</v>
      </c>
      <c r="AP102" s="76">
        <f t="shared" si="45"/>
        <v>0</v>
      </c>
      <c r="AQ102" s="76">
        <f t="shared" si="45"/>
        <v>0</v>
      </c>
      <c r="AR102" s="76">
        <f t="shared" si="45"/>
        <v>0</v>
      </c>
      <c r="AS102" s="76">
        <f t="shared" si="45"/>
        <v>0</v>
      </c>
      <c r="AT102" s="76">
        <f t="shared" si="45"/>
        <v>0</v>
      </c>
      <c r="AU102" s="76">
        <f t="shared" si="45"/>
        <v>0</v>
      </c>
      <c r="AV102" s="76">
        <f t="shared" si="45"/>
        <v>0</v>
      </c>
      <c r="AW102" s="76">
        <f t="shared" si="45"/>
        <v>0</v>
      </c>
      <c r="AX102" s="76">
        <f t="shared" si="45"/>
        <v>0</v>
      </c>
      <c r="AY102" s="76">
        <f t="shared" si="45"/>
        <v>0</v>
      </c>
      <c r="BA102" s="76">
        <f t="shared" si="35"/>
        <v>0</v>
      </c>
    </row>
    <row r="103" spans="2:53" s="34" customFormat="1" ht="17.100000000000001" customHeight="1">
      <c r="B103" s="270"/>
      <c r="C103" s="271" t="s">
        <v>257</v>
      </c>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91">
        <f t="shared" si="43"/>
        <v>0</v>
      </c>
      <c r="AA103" s="319"/>
      <c r="AB103" s="33"/>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BA103" s="74">
        <f t="shared" si="35"/>
        <v>0</v>
      </c>
    </row>
    <row r="104" spans="2:53" s="34" customFormat="1" ht="17.100000000000001" customHeight="1">
      <c r="B104" s="270"/>
      <c r="C104" s="271" t="s">
        <v>261</v>
      </c>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91">
        <f t="shared" si="43"/>
        <v>0</v>
      </c>
      <c r="AA104" s="319"/>
      <c r="AB104" s="33"/>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BA104" s="74">
        <f t="shared" si="35"/>
        <v>0</v>
      </c>
    </row>
    <row r="105" spans="2:53" s="34" customFormat="1" ht="17.100000000000001" customHeight="1">
      <c r="B105" s="270"/>
      <c r="C105" s="271" t="s">
        <v>262</v>
      </c>
      <c r="D105" s="288"/>
      <c r="E105" s="288"/>
      <c r="F105" s="288"/>
      <c r="G105" s="288"/>
      <c r="H105" s="288"/>
      <c r="I105" s="288"/>
      <c r="J105" s="288"/>
      <c r="K105" s="288"/>
      <c r="L105" s="288"/>
      <c r="M105" s="288"/>
      <c r="N105" s="288"/>
      <c r="O105" s="288"/>
      <c r="P105" s="288"/>
      <c r="Q105" s="288"/>
      <c r="R105" s="288"/>
      <c r="S105" s="288"/>
      <c r="T105" s="288"/>
      <c r="U105" s="288"/>
      <c r="V105" s="288"/>
      <c r="W105" s="288"/>
      <c r="X105" s="288"/>
      <c r="Y105" s="288"/>
      <c r="Z105" s="291">
        <f t="shared" si="43"/>
        <v>0</v>
      </c>
      <c r="AA105" s="319"/>
      <c r="AB105" s="33"/>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BA105" s="74">
        <f t="shared" si="35"/>
        <v>0</v>
      </c>
    </row>
    <row r="106" spans="2:53" s="34" customFormat="1" ht="17.100000000000001" customHeight="1">
      <c r="B106" s="270"/>
      <c r="C106" s="272" t="s">
        <v>258</v>
      </c>
      <c r="D106" s="288"/>
      <c r="E106" s="288"/>
      <c r="F106" s="288"/>
      <c r="G106" s="288"/>
      <c r="H106" s="288"/>
      <c r="I106" s="288"/>
      <c r="J106" s="288"/>
      <c r="K106" s="288"/>
      <c r="L106" s="288"/>
      <c r="M106" s="288"/>
      <c r="N106" s="288"/>
      <c r="O106" s="288"/>
      <c r="P106" s="288"/>
      <c r="Q106" s="288"/>
      <c r="R106" s="288"/>
      <c r="S106" s="288"/>
      <c r="T106" s="288"/>
      <c r="U106" s="288"/>
      <c r="V106" s="288"/>
      <c r="W106" s="288"/>
      <c r="X106" s="288"/>
      <c r="Y106" s="288"/>
      <c r="Z106" s="291">
        <f t="shared" si="43"/>
        <v>0</v>
      </c>
      <c r="AA106" s="319"/>
      <c r="AB106" s="33"/>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BA106" s="74">
        <f t="shared" si="35"/>
        <v>0</v>
      </c>
    </row>
    <row r="107" spans="2:53" s="34" customFormat="1" ht="17.100000000000001" customHeight="1">
      <c r="B107" s="270"/>
      <c r="C107" s="265" t="s">
        <v>259</v>
      </c>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91">
        <f t="shared" si="43"/>
        <v>0</v>
      </c>
      <c r="AA107" s="319"/>
      <c r="AB107" s="33"/>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BA107" s="74">
        <f t="shared" si="35"/>
        <v>0</v>
      </c>
    </row>
    <row r="108" spans="2:53" s="40" customFormat="1" ht="24.95" customHeight="1">
      <c r="B108" s="101"/>
      <c r="C108" s="104" t="s">
        <v>260</v>
      </c>
      <c r="D108" s="292">
        <v>1.2548299999999999</v>
      </c>
      <c r="E108" s="292"/>
      <c r="F108" s="292"/>
      <c r="G108" s="292"/>
      <c r="H108" s="292"/>
      <c r="I108" s="292">
        <v>4.5532789999999999</v>
      </c>
      <c r="J108" s="292">
        <v>3.6633789999999999</v>
      </c>
      <c r="K108" s="292"/>
      <c r="L108" s="292"/>
      <c r="M108" s="292"/>
      <c r="N108" s="292"/>
      <c r="O108" s="292"/>
      <c r="P108" s="292"/>
      <c r="Q108" s="292"/>
      <c r="R108" s="292"/>
      <c r="S108" s="292"/>
      <c r="T108" s="292"/>
      <c r="U108" s="292"/>
      <c r="V108" s="292"/>
      <c r="W108" s="292"/>
      <c r="X108" s="292"/>
      <c r="Y108" s="292"/>
      <c r="Z108" s="291">
        <f t="shared" si="43"/>
        <v>9.4714880000000008</v>
      </c>
      <c r="AA108" s="320"/>
      <c r="AB108" s="39"/>
      <c r="AC108" s="76">
        <f t="shared" ref="AC108:AY108" si="46">+D108-SUM(D109:D110)</f>
        <v>0</v>
      </c>
      <c r="AD108" s="76">
        <f t="shared" si="46"/>
        <v>0</v>
      </c>
      <c r="AE108" s="76">
        <f t="shared" si="46"/>
        <v>0</v>
      </c>
      <c r="AF108" s="76">
        <f t="shared" si="46"/>
        <v>0</v>
      </c>
      <c r="AG108" s="76">
        <f t="shared" si="46"/>
        <v>0</v>
      </c>
      <c r="AH108" s="76">
        <f t="shared" si="46"/>
        <v>0</v>
      </c>
      <c r="AI108" s="76">
        <f t="shared" si="46"/>
        <v>0</v>
      </c>
      <c r="AJ108" s="76">
        <f t="shared" si="46"/>
        <v>0</v>
      </c>
      <c r="AK108" s="76">
        <f t="shared" si="46"/>
        <v>0</v>
      </c>
      <c r="AL108" s="76">
        <f t="shared" si="46"/>
        <v>0</v>
      </c>
      <c r="AM108" s="76">
        <f t="shared" si="46"/>
        <v>0</v>
      </c>
      <c r="AN108" s="76">
        <f t="shared" si="46"/>
        <v>0</v>
      </c>
      <c r="AO108" s="76">
        <f t="shared" si="46"/>
        <v>0</v>
      </c>
      <c r="AP108" s="76">
        <f t="shared" si="46"/>
        <v>0</v>
      </c>
      <c r="AQ108" s="76">
        <f t="shared" si="46"/>
        <v>0</v>
      </c>
      <c r="AR108" s="76">
        <f t="shared" si="46"/>
        <v>0</v>
      </c>
      <c r="AS108" s="76">
        <f t="shared" si="46"/>
        <v>0</v>
      </c>
      <c r="AT108" s="76">
        <f t="shared" si="46"/>
        <v>0</v>
      </c>
      <c r="AU108" s="76">
        <f t="shared" si="46"/>
        <v>0</v>
      </c>
      <c r="AV108" s="76">
        <f t="shared" si="46"/>
        <v>0</v>
      </c>
      <c r="AW108" s="76">
        <f t="shared" si="46"/>
        <v>0</v>
      </c>
      <c r="AX108" s="76">
        <f t="shared" si="46"/>
        <v>0</v>
      </c>
      <c r="AY108" s="76">
        <f t="shared" si="46"/>
        <v>0</v>
      </c>
      <c r="BA108" s="76">
        <f t="shared" si="35"/>
        <v>0</v>
      </c>
    </row>
    <row r="109" spans="2:53" s="34" customFormat="1" ht="17.100000000000001" customHeight="1">
      <c r="B109" s="44"/>
      <c r="C109" s="45" t="s">
        <v>253</v>
      </c>
      <c r="D109" s="288">
        <v>1.2548299999999999</v>
      </c>
      <c r="E109" s="288"/>
      <c r="F109" s="288"/>
      <c r="G109" s="288"/>
      <c r="H109" s="288"/>
      <c r="I109" s="288">
        <v>4.5532789999999999</v>
      </c>
      <c r="J109" s="288">
        <v>3.6633789999999999</v>
      </c>
      <c r="K109" s="288"/>
      <c r="L109" s="288"/>
      <c r="M109" s="288"/>
      <c r="N109" s="288"/>
      <c r="O109" s="288"/>
      <c r="P109" s="288"/>
      <c r="Q109" s="288"/>
      <c r="R109" s="288"/>
      <c r="S109" s="288"/>
      <c r="T109" s="288"/>
      <c r="U109" s="288"/>
      <c r="V109" s="288"/>
      <c r="W109" s="288"/>
      <c r="X109" s="288"/>
      <c r="Y109" s="288"/>
      <c r="Z109" s="291">
        <f t="shared" si="43"/>
        <v>9.4714880000000008</v>
      </c>
      <c r="AA109" s="319"/>
      <c r="AB109" s="33"/>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BA109" s="74">
        <f t="shared" si="35"/>
        <v>0</v>
      </c>
    </row>
    <row r="110" spans="2:53" s="34" customFormat="1" ht="17.100000000000001" customHeight="1">
      <c r="B110" s="44"/>
      <c r="C110" s="45" t="s">
        <v>255</v>
      </c>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91">
        <f t="shared" si="43"/>
        <v>0</v>
      </c>
      <c r="AA110" s="319"/>
      <c r="AB110" s="33"/>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BA110" s="74">
        <f t="shared" si="35"/>
        <v>0</v>
      </c>
    </row>
    <row r="111" spans="2:53" s="40" customFormat="1" ht="30" customHeight="1">
      <c r="B111" s="103"/>
      <c r="C111" s="104" t="s">
        <v>249</v>
      </c>
      <c r="D111" s="293">
        <f>+SUM(D108,D99,D96)</f>
        <v>1.2548299999999999</v>
      </c>
      <c r="E111" s="293">
        <f t="shared" ref="E111:Y111" si="47">+SUM(E108,E99,E96)</f>
        <v>0</v>
      </c>
      <c r="F111" s="293">
        <f t="shared" si="47"/>
        <v>0</v>
      </c>
      <c r="G111" s="293">
        <f t="shared" si="47"/>
        <v>0</v>
      </c>
      <c r="H111" s="293">
        <f t="shared" si="47"/>
        <v>0</v>
      </c>
      <c r="I111" s="293">
        <f t="shared" si="47"/>
        <v>26.259415000000001</v>
      </c>
      <c r="J111" s="293">
        <f t="shared" si="47"/>
        <v>3.6633789999999999</v>
      </c>
      <c r="K111" s="293">
        <f t="shared" si="47"/>
        <v>0</v>
      </c>
      <c r="L111" s="293">
        <f t="shared" si="47"/>
        <v>0</v>
      </c>
      <c r="M111" s="293">
        <f t="shared" si="47"/>
        <v>5.0353430000000001</v>
      </c>
      <c r="N111" s="293">
        <f t="shared" si="47"/>
        <v>0</v>
      </c>
      <c r="O111" s="293">
        <f t="shared" si="47"/>
        <v>0</v>
      </c>
      <c r="P111" s="293">
        <f t="shared" si="47"/>
        <v>0</v>
      </c>
      <c r="Q111" s="293">
        <f t="shared" si="47"/>
        <v>0</v>
      </c>
      <c r="R111" s="293">
        <f t="shared" si="47"/>
        <v>0</v>
      </c>
      <c r="S111" s="293">
        <f t="shared" si="47"/>
        <v>0</v>
      </c>
      <c r="T111" s="293">
        <f t="shared" si="47"/>
        <v>0</v>
      </c>
      <c r="U111" s="293">
        <f t="shared" si="47"/>
        <v>0</v>
      </c>
      <c r="V111" s="293">
        <f t="shared" si="47"/>
        <v>0</v>
      </c>
      <c r="W111" s="293">
        <f t="shared" si="47"/>
        <v>0</v>
      </c>
      <c r="X111" s="293">
        <f t="shared" si="47"/>
        <v>0</v>
      </c>
      <c r="Y111" s="293">
        <f t="shared" si="47"/>
        <v>0</v>
      </c>
      <c r="Z111" s="291">
        <f t="shared" si="43"/>
        <v>36.212966999999999</v>
      </c>
      <c r="AA111" s="318"/>
      <c r="AB111" s="39"/>
      <c r="AC111" s="76">
        <f t="shared" ref="AC111:AY111" si="48">+D111-D96-D99-D108</f>
        <v>0</v>
      </c>
      <c r="AD111" s="76">
        <f t="shared" si="48"/>
        <v>0</v>
      </c>
      <c r="AE111" s="76">
        <f t="shared" si="48"/>
        <v>0</v>
      </c>
      <c r="AF111" s="76">
        <f t="shared" si="48"/>
        <v>0</v>
      </c>
      <c r="AG111" s="76">
        <f t="shared" si="48"/>
        <v>0</v>
      </c>
      <c r="AH111" s="76">
        <f t="shared" si="48"/>
        <v>0</v>
      </c>
      <c r="AI111" s="76">
        <f t="shared" si="48"/>
        <v>0</v>
      </c>
      <c r="AJ111" s="76">
        <f t="shared" si="48"/>
        <v>0</v>
      </c>
      <c r="AK111" s="76">
        <f t="shared" si="48"/>
        <v>0</v>
      </c>
      <c r="AL111" s="76">
        <f t="shared" si="48"/>
        <v>0</v>
      </c>
      <c r="AM111" s="76">
        <f t="shared" si="48"/>
        <v>0</v>
      </c>
      <c r="AN111" s="76">
        <f t="shared" si="48"/>
        <v>0</v>
      </c>
      <c r="AO111" s="76">
        <f t="shared" si="48"/>
        <v>0</v>
      </c>
      <c r="AP111" s="76">
        <f t="shared" si="48"/>
        <v>0</v>
      </c>
      <c r="AQ111" s="76">
        <f t="shared" si="48"/>
        <v>0</v>
      </c>
      <c r="AR111" s="76">
        <f t="shared" si="48"/>
        <v>0</v>
      </c>
      <c r="AS111" s="76">
        <f t="shared" si="48"/>
        <v>0</v>
      </c>
      <c r="AT111" s="76">
        <f t="shared" si="48"/>
        <v>0</v>
      </c>
      <c r="AU111" s="76">
        <f t="shared" si="48"/>
        <v>0</v>
      </c>
      <c r="AV111" s="76">
        <f t="shared" si="48"/>
        <v>0</v>
      </c>
      <c r="AW111" s="76">
        <f t="shared" si="48"/>
        <v>0</v>
      </c>
      <c r="AX111" s="76">
        <f t="shared" si="48"/>
        <v>0</v>
      </c>
      <c r="AY111" s="76">
        <f t="shared" si="48"/>
        <v>0</v>
      </c>
      <c r="BA111" s="76">
        <f t="shared" si="35"/>
        <v>0</v>
      </c>
    </row>
    <row r="112" spans="2:53" s="89" customFormat="1" ht="17.100000000000001" customHeight="1">
      <c r="B112" s="266"/>
      <c r="C112" s="267" t="s">
        <v>287</v>
      </c>
      <c r="D112" s="294"/>
      <c r="E112" s="294"/>
      <c r="F112" s="294"/>
      <c r="G112" s="294"/>
      <c r="H112" s="294"/>
      <c r="I112" s="294"/>
      <c r="J112" s="294"/>
      <c r="K112" s="294"/>
      <c r="L112" s="294"/>
      <c r="M112" s="294"/>
      <c r="N112" s="294"/>
      <c r="O112" s="294"/>
      <c r="P112" s="294"/>
      <c r="Q112" s="294"/>
      <c r="R112" s="294"/>
      <c r="S112" s="294"/>
      <c r="T112" s="294"/>
      <c r="U112" s="294"/>
      <c r="V112" s="294"/>
      <c r="W112" s="294"/>
      <c r="X112" s="294"/>
      <c r="Y112" s="294"/>
      <c r="Z112" s="295">
        <f>SUM(D112:Y112)</f>
        <v>0</v>
      </c>
      <c r="AA112" s="321"/>
      <c r="AB112" s="88"/>
      <c r="AC112" s="85">
        <f t="shared" ref="AC112:AY112" si="49">+IF((D112&gt;D111),111,0)</f>
        <v>0</v>
      </c>
      <c r="AD112" s="85">
        <f t="shared" si="49"/>
        <v>0</v>
      </c>
      <c r="AE112" s="85">
        <f t="shared" si="49"/>
        <v>0</v>
      </c>
      <c r="AF112" s="85">
        <f t="shared" si="49"/>
        <v>0</v>
      </c>
      <c r="AG112" s="85">
        <f t="shared" si="49"/>
        <v>0</v>
      </c>
      <c r="AH112" s="85">
        <f t="shared" si="49"/>
        <v>0</v>
      </c>
      <c r="AI112" s="85">
        <f t="shared" si="49"/>
        <v>0</v>
      </c>
      <c r="AJ112" s="85">
        <f t="shared" si="49"/>
        <v>0</v>
      </c>
      <c r="AK112" s="85">
        <f t="shared" si="49"/>
        <v>0</v>
      </c>
      <c r="AL112" s="85">
        <f t="shared" si="49"/>
        <v>0</v>
      </c>
      <c r="AM112" s="85">
        <f t="shared" si="49"/>
        <v>0</v>
      </c>
      <c r="AN112" s="85">
        <f t="shared" si="49"/>
        <v>0</v>
      </c>
      <c r="AO112" s="85">
        <f t="shared" si="49"/>
        <v>0</v>
      </c>
      <c r="AP112" s="85">
        <f t="shared" si="49"/>
        <v>0</v>
      </c>
      <c r="AQ112" s="85">
        <f t="shared" si="49"/>
        <v>0</v>
      </c>
      <c r="AR112" s="85">
        <f t="shared" si="49"/>
        <v>0</v>
      </c>
      <c r="AS112" s="85">
        <f t="shared" si="49"/>
        <v>0</v>
      </c>
      <c r="AT112" s="85">
        <f t="shared" si="49"/>
        <v>0</v>
      </c>
      <c r="AU112" s="85">
        <f t="shared" si="49"/>
        <v>0</v>
      </c>
      <c r="AV112" s="85">
        <f t="shared" si="49"/>
        <v>0</v>
      </c>
      <c r="AW112" s="85">
        <f t="shared" si="49"/>
        <v>0</v>
      </c>
      <c r="AX112" s="85">
        <f t="shared" si="49"/>
        <v>0</v>
      </c>
      <c r="AY112" s="85">
        <f t="shared" si="49"/>
        <v>0</v>
      </c>
      <c r="BA112" s="85">
        <f t="shared" si="35"/>
        <v>0</v>
      </c>
    </row>
    <row r="113" spans="2:53" s="89" customFormat="1" ht="17.100000000000001" customHeight="1">
      <c r="B113" s="268"/>
      <c r="C113" s="269" t="s">
        <v>288</v>
      </c>
      <c r="D113" s="296"/>
      <c r="E113" s="296"/>
      <c r="F113" s="296"/>
      <c r="G113" s="296"/>
      <c r="H113" s="296"/>
      <c r="I113" s="296"/>
      <c r="J113" s="296"/>
      <c r="K113" s="296"/>
      <c r="L113" s="296"/>
      <c r="M113" s="296"/>
      <c r="N113" s="296"/>
      <c r="O113" s="296"/>
      <c r="P113" s="296"/>
      <c r="Q113" s="296"/>
      <c r="R113" s="296"/>
      <c r="S113" s="296"/>
      <c r="T113" s="296"/>
      <c r="U113" s="296"/>
      <c r="V113" s="296"/>
      <c r="W113" s="296"/>
      <c r="X113" s="296"/>
      <c r="Y113" s="296"/>
      <c r="Z113" s="295">
        <f>SUM(D113:Y113)</f>
        <v>0</v>
      </c>
      <c r="AA113" s="322"/>
      <c r="AB113" s="88"/>
      <c r="AC113" s="85">
        <f t="shared" ref="AC113:AY113" si="50">+IF((D113&gt;D111),111,0)</f>
        <v>0</v>
      </c>
      <c r="AD113" s="85">
        <f t="shared" si="50"/>
        <v>0</v>
      </c>
      <c r="AE113" s="85">
        <f t="shared" si="50"/>
        <v>0</v>
      </c>
      <c r="AF113" s="85">
        <f t="shared" si="50"/>
        <v>0</v>
      </c>
      <c r="AG113" s="85">
        <f t="shared" si="50"/>
        <v>0</v>
      </c>
      <c r="AH113" s="85">
        <f t="shared" si="50"/>
        <v>0</v>
      </c>
      <c r="AI113" s="85">
        <f t="shared" si="50"/>
        <v>0</v>
      </c>
      <c r="AJ113" s="85">
        <f t="shared" si="50"/>
        <v>0</v>
      </c>
      <c r="AK113" s="85">
        <f t="shared" si="50"/>
        <v>0</v>
      </c>
      <c r="AL113" s="85">
        <f t="shared" si="50"/>
        <v>0</v>
      </c>
      <c r="AM113" s="85">
        <f t="shared" si="50"/>
        <v>0</v>
      </c>
      <c r="AN113" s="85">
        <f t="shared" si="50"/>
        <v>0</v>
      </c>
      <c r="AO113" s="85">
        <f t="shared" si="50"/>
        <v>0</v>
      </c>
      <c r="AP113" s="85">
        <f t="shared" si="50"/>
        <v>0</v>
      </c>
      <c r="AQ113" s="85">
        <f t="shared" si="50"/>
        <v>0</v>
      </c>
      <c r="AR113" s="85">
        <f t="shared" si="50"/>
        <v>0</v>
      </c>
      <c r="AS113" s="85">
        <f t="shared" si="50"/>
        <v>0</v>
      </c>
      <c r="AT113" s="85">
        <f t="shared" si="50"/>
        <v>0</v>
      </c>
      <c r="AU113" s="85">
        <f t="shared" si="50"/>
        <v>0</v>
      </c>
      <c r="AV113" s="85">
        <f t="shared" si="50"/>
        <v>0</v>
      </c>
      <c r="AW113" s="85">
        <f t="shared" si="50"/>
        <v>0</v>
      </c>
      <c r="AX113" s="85">
        <f t="shared" si="50"/>
        <v>0</v>
      </c>
      <c r="AY113" s="85">
        <f t="shared" si="50"/>
        <v>0</v>
      </c>
      <c r="BA113" s="85">
        <f t="shared" si="35"/>
        <v>0</v>
      </c>
    </row>
    <row r="114" spans="2:53" s="40" customFormat="1" ht="30" customHeight="1">
      <c r="B114" s="46"/>
      <c r="C114" s="47" t="s">
        <v>283</v>
      </c>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1"/>
      <c r="AA114" s="318"/>
      <c r="AB114" s="39"/>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BA114" s="80">
        <f t="shared" si="35"/>
        <v>0</v>
      </c>
    </row>
    <row r="115" spans="2:53" s="34" customFormat="1" ht="17.100000000000001" customHeight="1">
      <c r="B115" s="41"/>
      <c r="C115" s="42" t="s">
        <v>252</v>
      </c>
      <c r="D115" s="288"/>
      <c r="E115" s="288"/>
      <c r="F115" s="288"/>
      <c r="G115" s="288"/>
      <c r="H115" s="288"/>
      <c r="I115" s="288">
        <v>64.814982000000001</v>
      </c>
      <c r="J115" s="288"/>
      <c r="K115" s="288"/>
      <c r="L115" s="288"/>
      <c r="M115" s="288">
        <v>4.9821910000000003</v>
      </c>
      <c r="N115" s="288"/>
      <c r="O115" s="288"/>
      <c r="P115" s="288"/>
      <c r="Q115" s="288"/>
      <c r="R115" s="288"/>
      <c r="S115" s="288"/>
      <c r="T115" s="288"/>
      <c r="U115" s="288"/>
      <c r="V115" s="288"/>
      <c r="W115" s="288"/>
      <c r="X115" s="288"/>
      <c r="Y115" s="288"/>
      <c r="Z115" s="291">
        <f>SUM(D115:Y115)</f>
        <v>69.797173000000001</v>
      </c>
      <c r="AA115" s="319"/>
      <c r="AB115" s="33"/>
      <c r="AC115" s="74">
        <f t="shared" ref="AC115:AY115" si="51">+D115-SUM(D116:D117)</f>
        <v>0</v>
      </c>
      <c r="AD115" s="74">
        <f t="shared" si="51"/>
        <v>0</v>
      </c>
      <c r="AE115" s="74">
        <f t="shared" si="51"/>
        <v>0</v>
      </c>
      <c r="AF115" s="74">
        <f t="shared" si="51"/>
        <v>0</v>
      </c>
      <c r="AG115" s="74">
        <f t="shared" si="51"/>
        <v>0</v>
      </c>
      <c r="AH115" s="74">
        <f t="shared" si="51"/>
        <v>0</v>
      </c>
      <c r="AI115" s="74">
        <f t="shared" si="51"/>
        <v>0</v>
      </c>
      <c r="AJ115" s="74">
        <f t="shared" si="51"/>
        <v>0</v>
      </c>
      <c r="AK115" s="74">
        <f t="shared" si="51"/>
        <v>0</v>
      </c>
      <c r="AL115" s="74">
        <f t="shared" si="51"/>
        <v>0</v>
      </c>
      <c r="AM115" s="74">
        <f t="shared" si="51"/>
        <v>0</v>
      </c>
      <c r="AN115" s="74">
        <f t="shared" si="51"/>
        <v>0</v>
      </c>
      <c r="AO115" s="74">
        <f t="shared" si="51"/>
        <v>0</v>
      </c>
      <c r="AP115" s="74">
        <f t="shared" si="51"/>
        <v>0</v>
      </c>
      <c r="AQ115" s="74">
        <f t="shared" si="51"/>
        <v>0</v>
      </c>
      <c r="AR115" s="74">
        <f t="shared" si="51"/>
        <v>0</v>
      </c>
      <c r="AS115" s="74">
        <f t="shared" si="51"/>
        <v>0</v>
      </c>
      <c r="AT115" s="74">
        <f t="shared" si="51"/>
        <v>0</v>
      </c>
      <c r="AU115" s="74">
        <f t="shared" si="51"/>
        <v>0</v>
      </c>
      <c r="AV115" s="74">
        <f t="shared" si="51"/>
        <v>0</v>
      </c>
      <c r="AW115" s="74">
        <f t="shared" si="51"/>
        <v>0</v>
      </c>
      <c r="AX115" s="74">
        <f t="shared" si="51"/>
        <v>0</v>
      </c>
      <c r="AY115" s="74">
        <f t="shared" si="51"/>
        <v>0</v>
      </c>
      <c r="BA115" s="74">
        <f t="shared" si="35"/>
        <v>0</v>
      </c>
    </row>
    <row r="116" spans="2:53" s="34" customFormat="1" ht="17.100000000000001" customHeight="1">
      <c r="B116" s="44"/>
      <c r="C116" s="45" t="s">
        <v>253</v>
      </c>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91">
        <f t="shared" ref="Z116:Z137" si="52">SUM(D116:Y116)</f>
        <v>0</v>
      </c>
      <c r="AA116" s="319"/>
      <c r="AB116" s="33"/>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BA116" s="74">
        <f t="shared" si="35"/>
        <v>0</v>
      </c>
    </row>
    <row r="117" spans="2:53" s="34" customFormat="1" ht="17.100000000000001" customHeight="1">
      <c r="B117" s="44"/>
      <c r="C117" s="45" t="s">
        <v>255</v>
      </c>
      <c r="D117" s="288"/>
      <c r="E117" s="288"/>
      <c r="F117" s="288"/>
      <c r="G117" s="288"/>
      <c r="H117" s="288"/>
      <c r="I117" s="288">
        <v>64.814982000000001</v>
      </c>
      <c r="J117" s="288"/>
      <c r="K117" s="288"/>
      <c r="L117" s="288"/>
      <c r="M117" s="288">
        <v>4.9821910000000003</v>
      </c>
      <c r="N117" s="288"/>
      <c r="O117" s="288"/>
      <c r="P117" s="288"/>
      <c r="Q117" s="288"/>
      <c r="R117" s="288"/>
      <c r="S117" s="288"/>
      <c r="T117" s="288"/>
      <c r="U117" s="288"/>
      <c r="V117" s="288"/>
      <c r="W117" s="288"/>
      <c r="X117" s="288"/>
      <c r="Y117" s="288"/>
      <c r="Z117" s="291">
        <f t="shared" si="52"/>
        <v>69.797173000000001</v>
      </c>
      <c r="AA117" s="319"/>
      <c r="AB117" s="33"/>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BA117" s="74">
        <f t="shared" si="35"/>
        <v>0</v>
      </c>
    </row>
    <row r="118" spans="2:53" s="34" customFormat="1" ht="30" customHeight="1">
      <c r="B118" s="41"/>
      <c r="C118" s="42" t="s">
        <v>254</v>
      </c>
      <c r="D118" s="288"/>
      <c r="E118" s="288"/>
      <c r="F118" s="288"/>
      <c r="G118" s="288"/>
      <c r="H118" s="288"/>
      <c r="I118" s="288"/>
      <c r="J118" s="288"/>
      <c r="K118" s="288"/>
      <c r="L118" s="288"/>
      <c r="M118" s="288"/>
      <c r="N118" s="288"/>
      <c r="O118" s="288"/>
      <c r="P118" s="288"/>
      <c r="Q118" s="288"/>
      <c r="R118" s="288"/>
      <c r="S118" s="288"/>
      <c r="T118" s="288"/>
      <c r="U118" s="288"/>
      <c r="V118" s="288"/>
      <c r="W118" s="288"/>
      <c r="X118" s="288"/>
      <c r="Y118" s="288"/>
      <c r="Z118" s="291">
        <f t="shared" si="52"/>
        <v>0</v>
      </c>
      <c r="AA118" s="319"/>
      <c r="AB118" s="33"/>
      <c r="AC118" s="74">
        <f t="shared" ref="AC118:AY118" si="53">+D118-SUM(D119:D120)</f>
        <v>0</v>
      </c>
      <c r="AD118" s="74">
        <f t="shared" si="53"/>
        <v>0</v>
      </c>
      <c r="AE118" s="74">
        <f t="shared" si="53"/>
        <v>0</v>
      </c>
      <c r="AF118" s="74">
        <f t="shared" si="53"/>
        <v>0</v>
      </c>
      <c r="AG118" s="74">
        <f t="shared" si="53"/>
        <v>0</v>
      </c>
      <c r="AH118" s="74">
        <f t="shared" si="53"/>
        <v>0</v>
      </c>
      <c r="AI118" s="74">
        <f t="shared" si="53"/>
        <v>0</v>
      </c>
      <c r="AJ118" s="74">
        <f t="shared" si="53"/>
        <v>0</v>
      </c>
      <c r="AK118" s="74">
        <f t="shared" si="53"/>
        <v>0</v>
      </c>
      <c r="AL118" s="74">
        <f t="shared" si="53"/>
        <v>0</v>
      </c>
      <c r="AM118" s="74">
        <f t="shared" si="53"/>
        <v>0</v>
      </c>
      <c r="AN118" s="74">
        <f t="shared" si="53"/>
        <v>0</v>
      </c>
      <c r="AO118" s="74">
        <f t="shared" si="53"/>
        <v>0</v>
      </c>
      <c r="AP118" s="74">
        <f t="shared" si="53"/>
        <v>0</v>
      </c>
      <c r="AQ118" s="74">
        <f t="shared" si="53"/>
        <v>0</v>
      </c>
      <c r="AR118" s="74">
        <f t="shared" si="53"/>
        <v>0</v>
      </c>
      <c r="AS118" s="74">
        <f t="shared" si="53"/>
        <v>0</v>
      </c>
      <c r="AT118" s="74">
        <f t="shared" si="53"/>
        <v>0</v>
      </c>
      <c r="AU118" s="74">
        <f t="shared" si="53"/>
        <v>0</v>
      </c>
      <c r="AV118" s="74">
        <f t="shared" si="53"/>
        <v>0</v>
      </c>
      <c r="AW118" s="74">
        <f t="shared" si="53"/>
        <v>0</v>
      </c>
      <c r="AX118" s="74">
        <f t="shared" si="53"/>
        <v>0</v>
      </c>
      <c r="AY118" s="74">
        <f t="shared" si="53"/>
        <v>0</v>
      </c>
      <c r="BA118" s="74">
        <f t="shared" si="35"/>
        <v>0</v>
      </c>
    </row>
    <row r="119" spans="2:53" s="34" customFormat="1" ht="17.100000000000001" customHeight="1">
      <c r="B119" s="41"/>
      <c r="C119" s="45" t="s">
        <v>253</v>
      </c>
      <c r="D119" s="288"/>
      <c r="E119" s="288"/>
      <c r="F119" s="288"/>
      <c r="G119" s="288"/>
      <c r="H119" s="288"/>
      <c r="I119" s="288"/>
      <c r="J119" s="288"/>
      <c r="K119" s="288"/>
      <c r="L119" s="288"/>
      <c r="M119" s="288"/>
      <c r="N119" s="288"/>
      <c r="O119" s="288"/>
      <c r="P119" s="288"/>
      <c r="Q119" s="288"/>
      <c r="R119" s="288"/>
      <c r="S119" s="288"/>
      <c r="T119" s="288"/>
      <c r="U119" s="288"/>
      <c r="V119" s="288"/>
      <c r="W119" s="288"/>
      <c r="X119" s="288"/>
      <c r="Y119" s="288"/>
      <c r="Z119" s="291">
        <f t="shared" si="52"/>
        <v>0</v>
      </c>
      <c r="AA119" s="319"/>
      <c r="AB119" s="33"/>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BA119" s="74">
        <f t="shared" si="35"/>
        <v>0</v>
      </c>
    </row>
    <row r="120" spans="2:53" s="34" customFormat="1" ht="17.100000000000001" customHeight="1">
      <c r="B120" s="41"/>
      <c r="C120" s="45" t="s">
        <v>255</v>
      </c>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91">
        <f t="shared" si="52"/>
        <v>0</v>
      </c>
      <c r="AA120" s="319"/>
      <c r="AB120" s="33"/>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BA120" s="74">
        <f t="shared" si="35"/>
        <v>0</v>
      </c>
    </row>
    <row r="121" spans="2:53" s="40" customFormat="1" ht="30" customHeight="1">
      <c r="B121" s="263"/>
      <c r="C121" s="264" t="s">
        <v>256</v>
      </c>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1">
        <f t="shared" si="52"/>
        <v>0</v>
      </c>
      <c r="AA121" s="320"/>
      <c r="AB121" s="39"/>
      <c r="AC121" s="76">
        <f t="shared" ref="AC121:AY121" si="54">+D118-SUM(D121:D126)</f>
        <v>0</v>
      </c>
      <c r="AD121" s="76">
        <f t="shared" si="54"/>
        <v>0</v>
      </c>
      <c r="AE121" s="76">
        <f t="shared" si="54"/>
        <v>0</v>
      </c>
      <c r="AF121" s="76">
        <f t="shared" si="54"/>
        <v>0</v>
      </c>
      <c r="AG121" s="76">
        <f t="shared" si="54"/>
        <v>0</v>
      </c>
      <c r="AH121" s="76">
        <f t="shared" si="54"/>
        <v>0</v>
      </c>
      <c r="AI121" s="76">
        <f t="shared" si="54"/>
        <v>0</v>
      </c>
      <c r="AJ121" s="76">
        <f t="shared" si="54"/>
        <v>0</v>
      </c>
      <c r="AK121" s="76">
        <f t="shared" si="54"/>
        <v>0</v>
      </c>
      <c r="AL121" s="76">
        <f t="shared" si="54"/>
        <v>0</v>
      </c>
      <c r="AM121" s="76">
        <f t="shared" si="54"/>
        <v>0</v>
      </c>
      <c r="AN121" s="76">
        <f t="shared" si="54"/>
        <v>0</v>
      </c>
      <c r="AO121" s="76">
        <f t="shared" si="54"/>
        <v>0</v>
      </c>
      <c r="AP121" s="76">
        <f t="shared" si="54"/>
        <v>0</v>
      </c>
      <c r="AQ121" s="76">
        <f t="shared" si="54"/>
        <v>0</v>
      </c>
      <c r="AR121" s="76">
        <f t="shared" si="54"/>
        <v>0</v>
      </c>
      <c r="AS121" s="76">
        <f t="shared" si="54"/>
        <v>0</v>
      </c>
      <c r="AT121" s="76">
        <f t="shared" si="54"/>
        <v>0</v>
      </c>
      <c r="AU121" s="76">
        <f t="shared" si="54"/>
        <v>0</v>
      </c>
      <c r="AV121" s="76">
        <f t="shared" si="54"/>
        <v>0</v>
      </c>
      <c r="AW121" s="76">
        <f t="shared" si="54"/>
        <v>0</v>
      </c>
      <c r="AX121" s="76">
        <f t="shared" si="54"/>
        <v>0</v>
      </c>
      <c r="AY121" s="76">
        <f t="shared" si="54"/>
        <v>0</v>
      </c>
      <c r="BA121" s="76">
        <f t="shared" si="35"/>
        <v>0</v>
      </c>
    </row>
    <row r="122" spans="2:53" s="34" customFormat="1" ht="17.100000000000001" customHeight="1">
      <c r="B122" s="270"/>
      <c r="C122" s="271" t="s">
        <v>257</v>
      </c>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c r="Z122" s="291">
        <f t="shared" si="52"/>
        <v>0</v>
      </c>
      <c r="AA122" s="319"/>
      <c r="AB122" s="33"/>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BA122" s="74">
        <f t="shared" si="35"/>
        <v>0</v>
      </c>
    </row>
    <row r="123" spans="2:53" s="34" customFormat="1" ht="17.100000000000001" customHeight="1">
      <c r="B123" s="270"/>
      <c r="C123" s="271" t="s">
        <v>261</v>
      </c>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91">
        <f t="shared" si="52"/>
        <v>0</v>
      </c>
      <c r="AA123" s="319"/>
      <c r="AB123" s="33"/>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BA123" s="74">
        <f t="shared" si="35"/>
        <v>0</v>
      </c>
    </row>
    <row r="124" spans="2:53" s="34" customFormat="1" ht="17.100000000000001" customHeight="1">
      <c r="B124" s="270"/>
      <c r="C124" s="271" t="s">
        <v>262</v>
      </c>
      <c r="D124" s="288"/>
      <c r="E124" s="288"/>
      <c r="F124" s="288"/>
      <c r="G124" s="288"/>
      <c r="H124" s="288"/>
      <c r="I124" s="288"/>
      <c r="J124" s="288"/>
      <c r="K124" s="288"/>
      <c r="L124" s="288"/>
      <c r="M124" s="288"/>
      <c r="N124" s="288"/>
      <c r="O124" s="288"/>
      <c r="P124" s="288"/>
      <c r="Q124" s="288"/>
      <c r="R124" s="288"/>
      <c r="S124" s="288"/>
      <c r="T124" s="288"/>
      <c r="U124" s="288"/>
      <c r="V124" s="288"/>
      <c r="W124" s="288"/>
      <c r="X124" s="288"/>
      <c r="Y124" s="288"/>
      <c r="Z124" s="291">
        <f t="shared" si="52"/>
        <v>0</v>
      </c>
      <c r="AA124" s="319"/>
      <c r="AB124" s="33"/>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BA124" s="74">
        <f t="shared" si="35"/>
        <v>0</v>
      </c>
    </row>
    <row r="125" spans="2:53" s="34" customFormat="1" ht="17.100000000000001" customHeight="1">
      <c r="B125" s="270"/>
      <c r="C125" s="272" t="s">
        <v>258</v>
      </c>
      <c r="D125" s="288"/>
      <c r="E125" s="288"/>
      <c r="F125" s="288"/>
      <c r="G125" s="288"/>
      <c r="H125" s="288"/>
      <c r="I125" s="288"/>
      <c r="J125" s="288"/>
      <c r="K125" s="288"/>
      <c r="L125" s="288"/>
      <c r="M125" s="288"/>
      <c r="N125" s="288"/>
      <c r="O125" s="288"/>
      <c r="P125" s="288"/>
      <c r="Q125" s="288"/>
      <c r="R125" s="288"/>
      <c r="S125" s="288"/>
      <c r="T125" s="288"/>
      <c r="U125" s="288"/>
      <c r="V125" s="288"/>
      <c r="W125" s="288"/>
      <c r="X125" s="288"/>
      <c r="Y125" s="288"/>
      <c r="Z125" s="291">
        <f t="shared" si="52"/>
        <v>0</v>
      </c>
      <c r="AA125" s="319"/>
      <c r="AB125" s="33"/>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BA125" s="74">
        <f t="shared" si="35"/>
        <v>0</v>
      </c>
    </row>
    <row r="126" spans="2:53" s="34" customFormat="1" ht="17.100000000000001" customHeight="1">
      <c r="B126" s="270"/>
      <c r="C126" s="265" t="s">
        <v>259</v>
      </c>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288"/>
      <c r="Z126" s="291">
        <f t="shared" si="52"/>
        <v>0</v>
      </c>
      <c r="AA126" s="319"/>
      <c r="AB126" s="33"/>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BA126" s="74">
        <f t="shared" si="35"/>
        <v>0</v>
      </c>
    </row>
    <row r="127" spans="2:53" s="40" customFormat="1" ht="24.95" customHeight="1">
      <c r="B127" s="101"/>
      <c r="C127" s="104" t="s">
        <v>260</v>
      </c>
      <c r="D127" s="292"/>
      <c r="E127" s="292"/>
      <c r="F127" s="292"/>
      <c r="G127" s="292"/>
      <c r="H127" s="292"/>
      <c r="I127" s="292">
        <v>4.2570550000000003</v>
      </c>
      <c r="J127" s="292"/>
      <c r="K127" s="292"/>
      <c r="L127" s="292"/>
      <c r="M127" s="292"/>
      <c r="N127" s="292"/>
      <c r="O127" s="292"/>
      <c r="P127" s="292"/>
      <c r="Q127" s="292"/>
      <c r="R127" s="292"/>
      <c r="S127" s="292"/>
      <c r="T127" s="292"/>
      <c r="U127" s="292"/>
      <c r="V127" s="292"/>
      <c r="W127" s="292"/>
      <c r="X127" s="292"/>
      <c r="Y127" s="292"/>
      <c r="Z127" s="291">
        <f t="shared" si="52"/>
        <v>4.2570550000000003</v>
      </c>
      <c r="AA127" s="320"/>
      <c r="AB127" s="39"/>
      <c r="AC127" s="76">
        <f t="shared" ref="AC127:AY127" si="55">+D127-SUM(D128:D129)</f>
        <v>0</v>
      </c>
      <c r="AD127" s="76">
        <f t="shared" si="55"/>
        <v>0</v>
      </c>
      <c r="AE127" s="76">
        <f t="shared" si="55"/>
        <v>0</v>
      </c>
      <c r="AF127" s="76">
        <f t="shared" si="55"/>
        <v>0</v>
      </c>
      <c r="AG127" s="76">
        <f t="shared" si="55"/>
        <v>0</v>
      </c>
      <c r="AH127" s="76">
        <f t="shared" si="55"/>
        <v>0</v>
      </c>
      <c r="AI127" s="76">
        <f t="shared" si="55"/>
        <v>0</v>
      </c>
      <c r="AJ127" s="76">
        <f t="shared" si="55"/>
        <v>0</v>
      </c>
      <c r="AK127" s="76">
        <f t="shared" si="55"/>
        <v>0</v>
      </c>
      <c r="AL127" s="76">
        <f t="shared" si="55"/>
        <v>0</v>
      </c>
      <c r="AM127" s="76">
        <f t="shared" si="55"/>
        <v>0</v>
      </c>
      <c r="AN127" s="76">
        <f t="shared" si="55"/>
        <v>0</v>
      </c>
      <c r="AO127" s="76">
        <f t="shared" si="55"/>
        <v>0</v>
      </c>
      <c r="AP127" s="76">
        <f t="shared" si="55"/>
        <v>0</v>
      </c>
      <c r="AQ127" s="76">
        <f t="shared" si="55"/>
        <v>0</v>
      </c>
      <c r="AR127" s="76">
        <f t="shared" si="55"/>
        <v>0</v>
      </c>
      <c r="AS127" s="76">
        <f t="shared" si="55"/>
        <v>0</v>
      </c>
      <c r="AT127" s="76">
        <f t="shared" si="55"/>
        <v>0</v>
      </c>
      <c r="AU127" s="76">
        <f t="shared" si="55"/>
        <v>0</v>
      </c>
      <c r="AV127" s="76">
        <f t="shared" si="55"/>
        <v>0</v>
      </c>
      <c r="AW127" s="76">
        <f t="shared" si="55"/>
        <v>0</v>
      </c>
      <c r="AX127" s="76">
        <f t="shared" si="55"/>
        <v>0</v>
      </c>
      <c r="AY127" s="76">
        <f t="shared" si="55"/>
        <v>0</v>
      </c>
      <c r="BA127" s="76">
        <f t="shared" si="35"/>
        <v>0</v>
      </c>
    </row>
    <row r="128" spans="2:53" s="89" customFormat="1" ht="17.100000000000001" customHeight="1">
      <c r="B128" s="83"/>
      <c r="C128" s="45" t="s">
        <v>253</v>
      </c>
      <c r="D128" s="294"/>
      <c r="E128" s="294"/>
      <c r="F128" s="294"/>
      <c r="G128" s="294"/>
      <c r="H128" s="294"/>
      <c r="I128" s="294">
        <v>4.2570550000000003</v>
      </c>
      <c r="J128" s="294"/>
      <c r="K128" s="294"/>
      <c r="L128" s="294"/>
      <c r="M128" s="294"/>
      <c r="N128" s="294"/>
      <c r="O128" s="294"/>
      <c r="P128" s="294"/>
      <c r="Q128" s="294"/>
      <c r="R128" s="294"/>
      <c r="S128" s="294"/>
      <c r="T128" s="294"/>
      <c r="U128" s="294"/>
      <c r="V128" s="294"/>
      <c r="W128" s="294"/>
      <c r="X128" s="294"/>
      <c r="Y128" s="294"/>
      <c r="Z128" s="291">
        <f t="shared" si="52"/>
        <v>4.2570550000000003</v>
      </c>
      <c r="AA128" s="322"/>
      <c r="AB128" s="88"/>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BA128" s="74">
        <f t="shared" si="35"/>
        <v>0</v>
      </c>
    </row>
    <row r="129" spans="2:53" s="34" customFormat="1" ht="17.100000000000001" customHeight="1">
      <c r="B129" s="44"/>
      <c r="C129" s="45" t="s">
        <v>255</v>
      </c>
      <c r="D129" s="288"/>
      <c r="E129" s="288"/>
      <c r="F129" s="288"/>
      <c r="G129" s="288"/>
      <c r="H129" s="288"/>
      <c r="I129" s="288"/>
      <c r="J129" s="288"/>
      <c r="K129" s="288"/>
      <c r="L129" s="288"/>
      <c r="M129" s="288"/>
      <c r="N129" s="288"/>
      <c r="O129" s="288"/>
      <c r="P129" s="288"/>
      <c r="Q129" s="288"/>
      <c r="R129" s="288"/>
      <c r="S129" s="288"/>
      <c r="T129" s="288"/>
      <c r="U129" s="288"/>
      <c r="V129" s="288"/>
      <c r="W129" s="288"/>
      <c r="X129" s="288"/>
      <c r="Y129" s="288"/>
      <c r="Z129" s="291">
        <f t="shared" si="52"/>
        <v>0</v>
      </c>
      <c r="AA129" s="319"/>
      <c r="AB129" s="33"/>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BA129" s="74">
        <f t="shared" si="35"/>
        <v>0</v>
      </c>
    </row>
    <row r="130" spans="2:53" s="40" customFormat="1" ht="30" customHeight="1">
      <c r="B130" s="103"/>
      <c r="C130" s="104" t="s">
        <v>249</v>
      </c>
      <c r="D130" s="293">
        <f t="shared" ref="D130:Y130" si="56">+SUM(D127,D118,D115)</f>
        <v>0</v>
      </c>
      <c r="E130" s="293">
        <f t="shared" si="56"/>
        <v>0</v>
      </c>
      <c r="F130" s="293">
        <f t="shared" si="56"/>
        <v>0</v>
      </c>
      <c r="G130" s="293">
        <f t="shared" si="56"/>
        <v>0</v>
      </c>
      <c r="H130" s="293">
        <f t="shared" si="56"/>
        <v>0</v>
      </c>
      <c r="I130" s="293">
        <f t="shared" si="56"/>
        <v>69.072036999999995</v>
      </c>
      <c r="J130" s="293">
        <f t="shared" si="56"/>
        <v>0</v>
      </c>
      <c r="K130" s="293">
        <f t="shared" si="56"/>
        <v>0</v>
      </c>
      <c r="L130" s="293">
        <f t="shared" si="56"/>
        <v>0</v>
      </c>
      <c r="M130" s="293">
        <f t="shared" si="56"/>
        <v>4.9821910000000003</v>
      </c>
      <c r="N130" s="293">
        <f t="shared" si="56"/>
        <v>0</v>
      </c>
      <c r="O130" s="293">
        <f t="shared" si="56"/>
        <v>0</v>
      </c>
      <c r="P130" s="293">
        <f t="shared" si="56"/>
        <v>0</v>
      </c>
      <c r="Q130" s="293">
        <f t="shared" si="56"/>
        <v>0</v>
      </c>
      <c r="R130" s="293">
        <f t="shared" si="56"/>
        <v>0</v>
      </c>
      <c r="S130" s="293">
        <f t="shared" si="56"/>
        <v>0</v>
      </c>
      <c r="T130" s="293">
        <f t="shared" si="56"/>
        <v>0</v>
      </c>
      <c r="U130" s="293">
        <f t="shared" si="56"/>
        <v>0</v>
      </c>
      <c r="V130" s="293">
        <f t="shared" si="56"/>
        <v>0</v>
      </c>
      <c r="W130" s="293">
        <f t="shared" si="56"/>
        <v>0</v>
      </c>
      <c r="X130" s="293">
        <f t="shared" si="56"/>
        <v>0</v>
      </c>
      <c r="Y130" s="293">
        <f t="shared" si="56"/>
        <v>0</v>
      </c>
      <c r="Z130" s="291">
        <f t="shared" si="52"/>
        <v>74.054227999999995</v>
      </c>
      <c r="AA130" s="318"/>
      <c r="AB130" s="39"/>
      <c r="AC130" s="76">
        <f t="shared" ref="AC130:AY130" si="57">+D130-D115-D118-D127</f>
        <v>0</v>
      </c>
      <c r="AD130" s="76">
        <f t="shared" si="57"/>
        <v>0</v>
      </c>
      <c r="AE130" s="76">
        <f t="shared" si="57"/>
        <v>0</v>
      </c>
      <c r="AF130" s="76">
        <f t="shared" si="57"/>
        <v>0</v>
      </c>
      <c r="AG130" s="76">
        <f t="shared" si="57"/>
        <v>0</v>
      </c>
      <c r="AH130" s="76">
        <f t="shared" si="57"/>
        <v>0</v>
      </c>
      <c r="AI130" s="76">
        <f t="shared" si="57"/>
        <v>0</v>
      </c>
      <c r="AJ130" s="76">
        <f t="shared" si="57"/>
        <v>0</v>
      </c>
      <c r="AK130" s="76">
        <f t="shared" si="57"/>
        <v>0</v>
      </c>
      <c r="AL130" s="76">
        <f t="shared" si="57"/>
        <v>0</v>
      </c>
      <c r="AM130" s="76">
        <f t="shared" si="57"/>
        <v>0</v>
      </c>
      <c r="AN130" s="76">
        <f t="shared" si="57"/>
        <v>0</v>
      </c>
      <c r="AO130" s="76">
        <f t="shared" si="57"/>
        <v>0</v>
      </c>
      <c r="AP130" s="76">
        <f t="shared" si="57"/>
        <v>0</v>
      </c>
      <c r="AQ130" s="76">
        <f t="shared" si="57"/>
        <v>0</v>
      </c>
      <c r="AR130" s="76">
        <f t="shared" si="57"/>
        <v>0</v>
      </c>
      <c r="AS130" s="76">
        <f t="shared" si="57"/>
        <v>0</v>
      </c>
      <c r="AT130" s="76">
        <f t="shared" si="57"/>
        <v>0</v>
      </c>
      <c r="AU130" s="76">
        <f t="shared" si="57"/>
        <v>0</v>
      </c>
      <c r="AV130" s="76">
        <f t="shared" si="57"/>
        <v>0</v>
      </c>
      <c r="AW130" s="76">
        <f t="shared" si="57"/>
        <v>0</v>
      </c>
      <c r="AX130" s="76">
        <f t="shared" si="57"/>
        <v>0</v>
      </c>
      <c r="AY130" s="76">
        <f t="shared" si="57"/>
        <v>0</v>
      </c>
      <c r="BA130" s="76">
        <f t="shared" si="35"/>
        <v>0</v>
      </c>
    </row>
    <row r="131" spans="2:53" s="89" customFormat="1" ht="17.100000000000001" customHeight="1">
      <c r="B131" s="266"/>
      <c r="C131" s="267" t="s">
        <v>287</v>
      </c>
      <c r="D131" s="294"/>
      <c r="E131" s="294"/>
      <c r="F131" s="294"/>
      <c r="G131" s="294"/>
      <c r="H131" s="294"/>
      <c r="I131" s="294"/>
      <c r="J131" s="294"/>
      <c r="K131" s="294"/>
      <c r="L131" s="294"/>
      <c r="M131" s="294"/>
      <c r="N131" s="294"/>
      <c r="O131" s="294"/>
      <c r="P131" s="294"/>
      <c r="Q131" s="294"/>
      <c r="R131" s="294"/>
      <c r="S131" s="294"/>
      <c r="T131" s="294"/>
      <c r="U131" s="294"/>
      <c r="V131" s="294"/>
      <c r="W131" s="294"/>
      <c r="X131" s="294"/>
      <c r="Y131" s="294"/>
      <c r="Z131" s="295">
        <f t="shared" si="52"/>
        <v>0</v>
      </c>
      <c r="AA131" s="321"/>
      <c r="AB131" s="88"/>
      <c r="AC131" s="85">
        <f t="shared" ref="AC131:AY131" si="58">+IF((D131&gt;D130),111,0)</f>
        <v>0</v>
      </c>
      <c r="AD131" s="85">
        <f t="shared" si="58"/>
        <v>0</v>
      </c>
      <c r="AE131" s="85">
        <f t="shared" si="58"/>
        <v>0</v>
      </c>
      <c r="AF131" s="85">
        <f t="shared" si="58"/>
        <v>0</v>
      </c>
      <c r="AG131" s="85">
        <f t="shared" si="58"/>
        <v>0</v>
      </c>
      <c r="AH131" s="85">
        <f t="shared" si="58"/>
        <v>0</v>
      </c>
      <c r="AI131" s="85">
        <f t="shared" si="58"/>
        <v>0</v>
      </c>
      <c r="AJ131" s="85">
        <f t="shared" si="58"/>
        <v>0</v>
      </c>
      <c r="AK131" s="85">
        <f t="shared" si="58"/>
        <v>0</v>
      </c>
      <c r="AL131" s="85">
        <f t="shared" si="58"/>
        <v>0</v>
      </c>
      <c r="AM131" s="85">
        <f t="shared" si="58"/>
        <v>0</v>
      </c>
      <c r="AN131" s="85">
        <f t="shared" si="58"/>
        <v>0</v>
      </c>
      <c r="AO131" s="85">
        <f t="shared" si="58"/>
        <v>0</v>
      </c>
      <c r="AP131" s="85">
        <f t="shared" si="58"/>
        <v>0</v>
      </c>
      <c r="AQ131" s="85">
        <f t="shared" si="58"/>
        <v>0</v>
      </c>
      <c r="AR131" s="85">
        <f t="shared" si="58"/>
        <v>0</v>
      </c>
      <c r="AS131" s="85">
        <f t="shared" si="58"/>
        <v>0</v>
      </c>
      <c r="AT131" s="85">
        <f t="shared" si="58"/>
        <v>0</v>
      </c>
      <c r="AU131" s="85">
        <f t="shared" si="58"/>
        <v>0</v>
      </c>
      <c r="AV131" s="85">
        <f t="shared" si="58"/>
        <v>0</v>
      </c>
      <c r="AW131" s="85">
        <f t="shared" si="58"/>
        <v>0</v>
      </c>
      <c r="AX131" s="85">
        <f t="shared" si="58"/>
        <v>0</v>
      </c>
      <c r="AY131" s="85">
        <f t="shared" si="58"/>
        <v>0</v>
      </c>
      <c r="BA131" s="85">
        <f t="shared" si="35"/>
        <v>0</v>
      </c>
    </row>
    <row r="132" spans="2:53" s="89" customFormat="1" ht="17.100000000000001" customHeight="1">
      <c r="B132" s="268"/>
      <c r="C132" s="269" t="s">
        <v>288</v>
      </c>
      <c r="D132" s="296"/>
      <c r="E132" s="296"/>
      <c r="F132" s="296"/>
      <c r="G132" s="296"/>
      <c r="H132" s="296"/>
      <c r="I132" s="296"/>
      <c r="J132" s="296"/>
      <c r="K132" s="296"/>
      <c r="L132" s="296"/>
      <c r="M132" s="296"/>
      <c r="N132" s="296"/>
      <c r="O132" s="296"/>
      <c r="P132" s="296"/>
      <c r="Q132" s="296"/>
      <c r="R132" s="296"/>
      <c r="S132" s="296"/>
      <c r="T132" s="296"/>
      <c r="U132" s="296"/>
      <c r="V132" s="296"/>
      <c r="W132" s="296"/>
      <c r="X132" s="296"/>
      <c r="Y132" s="296"/>
      <c r="Z132" s="295">
        <f t="shared" si="52"/>
        <v>0</v>
      </c>
      <c r="AA132" s="322"/>
      <c r="AB132" s="88"/>
      <c r="AC132" s="85">
        <f t="shared" ref="AC132:AY132" si="59">+IF((D132&gt;D130),111,0)</f>
        <v>0</v>
      </c>
      <c r="AD132" s="85">
        <f t="shared" si="59"/>
        <v>0</v>
      </c>
      <c r="AE132" s="85">
        <f t="shared" si="59"/>
        <v>0</v>
      </c>
      <c r="AF132" s="85">
        <f t="shared" si="59"/>
        <v>0</v>
      </c>
      <c r="AG132" s="85">
        <f t="shared" si="59"/>
        <v>0</v>
      </c>
      <c r="AH132" s="85">
        <f t="shared" si="59"/>
        <v>0</v>
      </c>
      <c r="AI132" s="85">
        <f t="shared" si="59"/>
        <v>0</v>
      </c>
      <c r="AJ132" s="85">
        <f t="shared" si="59"/>
        <v>0</v>
      </c>
      <c r="AK132" s="85">
        <f t="shared" si="59"/>
        <v>0</v>
      </c>
      <c r="AL132" s="85">
        <f t="shared" si="59"/>
        <v>0</v>
      </c>
      <c r="AM132" s="85">
        <f t="shared" si="59"/>
        <v>0</v>
      </c>
      <c r="AN132" s="85">
        <f t="shared" si="59"/>
        <v>0</v>
      </c>
      <c r="AO132" s="85">
        <f t="shared" si="59"/>
        <v>0</v>
      </c>
      <c r="AP132" s="85">
        <f t="shared" si="59"/>
        <v>0</v>
      </c>
      <c r="AQ132" s="85">
        <f t="shared" si="59"/>
        <v>0</v>
      </c>
      <c r="AR132" s="85">
        <f t="shared" si="59"/>
        <v>0</v>
      </c>
      <c r="AS132" s="85">
        <f t="shared" si="59"/>
        <v>0</v>
      </c>
      <c r="AT132" s="85">
        <f t="shared" si="59"/>
        <v>0</v>
      </c>
      <c r="AU132" s="85">
        <f t="shared" si="59"/>
        <v>0</v>
      </c>
      <c r="AV132" s="85">
        <f t="shared" si="59"/>
        <v>0</v>
      </c>
      <c r="AW132" s="85">
        <f t="shared" si="59"/>
        <v>0</v>
      </c>
      <c r="AX132" s="85">
        <f t="shared" si="59"/>
        <v>0</v>
      </c>
      <c r="AY132" s="85">
        <f t="shared" si="59"/>
        <v>0</v>
      </c>
      <c r="BA132" s="85">
        <f t="shared" si="35"/>
        <v>0</v>
      </c>
    </row>
    <row r="133" spans="2:53" s="40" customFormat="1" ht="30" customHeight="1">
      <c r="B133" s="46"/>
      <c r="C133" s="47" t="s">
        <v>306</v>
      </c>
      <c r="D133" s="302">
        <f>+D130+D111</f>
        <v>1.2548299999999999</v>
      </c>
      <c r="E133" s="302">
        <f t="shared" ref="E133:Y133" si="60">+E130+E111</f>
        <v>0</v>
      </c>
      <c r="F133" s="302">
        <f t="shared" si="60"/>
        <v>0</v>
      </c>
      <c r="G133" s="302">
        <f t="shared" si="60"/>
        <v>0</v>
      </c>
      <c r="H133" s="302">
        <f t="shared" si="60"/>
        <v>0</v>
      </c>
      <c r="I133" s="302">
        <f t="shared" si="60"/>
        <v>95.331451999999999</v>
      </c>
      <c r="J133" s="302">
        <f t="shared" si="60"/>
        <v>3.6633789999999999</v>
      </c>
      <c r="K133" s="302">
        <f t="shared" si="60"/>
        <v>0</v>
      </c>
      <c r="L133" s="302">
        <f t="shared" si="60"/>
        <v>0</v>
      </c>
      <c r="M133" s="302">
        <f t="shared" si="60"/>
        <v>10.017534000000001</v>
      </c>
      <c r="N133" s="302">
        <f t="shared" si="60"/>
        <v>0</v>
      </c>
      <c r="O133" s="302">
        <f t="shared" si="60"/>
        <v>0</v>
      </c>
      <c r="P133" s="302">
        <f t="shared" si="60"/>
        <v>0</v>
      </c>
      <c r="Q133" s="302">
        <f t="shared" si="60"/>
        <v>0</v>
      </c>
      <c r="R133" s="302">
        <f t="shared" si="60"/>
        <v>0</v>
      </c>
      <c r="S133" s="302">
        <f t="shared" si="60"/>
        <v>0</v>
      </c>
      <c r="T133" s="302">
        <f t="shared" si="60"/>
        <v>0</v>
      </c>
      <c r="U133" s="302">
        <f t="shared" si="60"/>
        <v>0</v>
      </c>
      <c r="V133" s="302">
        <f t="shared" si="60"/>
        <v>0</v>
      </c>
      <c r="W133" s="302">
        <f t="shared" si="60"/>
        <v>0</v>
      </c>
      <c r="X133" s="302">
        <f t="shared" si="60"/>
        <v>0</v>
      </c>
      <c r="Y133" s="302">
        <f t="shared" si="60"/>
        <v>0</v>
      </c>
      <c r="Z133" s="295">
        <f t="shared" si="52"/>
        <v>110.267195</v>
      </c>
      <c r="AA133" s="318"/>
      <c r="AB133" s="39"/>
      <c r="AC133" s="76">
        <f t="shared" ref="AC133:AY133" si="61">+D133-D130-D111</f>
        <v>0</v>
      </c>
      <c r="AD133" s="76">
        <f t="shared" si="61"/>
        <v>0</v>
      </c>
      <c r="AE133" s="76">
        <f t="shared" si="61"/>
        <v>0</v>
      </c>
      <c r="AF133" s="76">
        <f t="shared" si="61"/>
        <v>0</v>
      </c>
      <c r="AG133" s="76">
        <f t="shared" si="61"/>
        <v>0</v>
      </c>
      <c r="AH133" s="76">
        <f t="shared" si="61"/>
        <v>0</v>
      </c>
      <c r="AI133" s="76">
        <f t="shared" si="61"/>
        <v>0</v>
      </c>
      <c r="AJ133" s="76">
        <f t="shared" si="61"/>
        <v>0</v>
      </c>
      <c r="AK133" s="76">
        <f t="shared" si="61"/>
        <v>0</v>
      </c>
      <c r="AL133" s="76">
        <f t="shared" si="61"/>
        <v>0</v>
      </c>
      <c r="AM133" s="76">
        <f t="shared" si="61"/>
        <v>0</v>
      </c>
      <c r="AN133" s="76">
        <f t="shared" si="61"/>
        <v>0</v>
      </c>
      <c r="AO133" s="76">
        <f t="shared" si="61"/>
        <v>0</v>
      </c>
      <c r="AP133" s="76">
        <f t="shared" si="61"/>
        <v>0</v>
      </c>
      <c r="AQ133" s="76">
        <f t="shared" si="61"/>
        <v>0</v>
      </c>
      <c r="AR133" s="76">
        <f t="shared" si="61"/>
        <v>0</v>
      </c>
      <c r="AS133" s="76">
        <f t="shared" si="61"/>
        <v>0</v>
      </c>
      <c r="AT133" s="76">
        <f t="shared" si="61"/>
        <v>0</v>
      </c>
      <c r="AU133" s="76">
        <f t="shared" si="61"/>
        <v>0</v>
      </c>
      <c r="AV133" s="76">
        <f t="shared" si="61"/>
        <v>0</v>
      </c>
      <c r="AW133" s="76">
        <f t="shared" si="61"/>
        <v>0</v>
      </c>
      <c r="AX133" s="76">
        <f t="shared" si="61"/>
        <v>0</v>
      </c>
      <c r="AY133" s="76">
        <f t="shared" si="61"/>
        <v>0</v>
      </c>
      <c r="BA133" s="76">
        <f t="shared" si="35"/>
        <v>0</v>
      </c>
    </row>
    <row r="134" spans="2:53" s="40" customFormat="1" ht="30" customHeight="1">
      <c r="B134" s="46"/>
      <c r="C134" s="47" t="s">
        <v>281</v>
      </c>
      <c r="D134" s="302">
        <f t="shared" ref="D134:Y134" si="62">+D25+D44+D68+D91+D133</f>
        <v>4073.4994019999999</v>
      </c>
      <c r="E134" s="302">
        <f t="shared" si="62"/>
        <v>0</v>
      </c>
      <c r="F134" s="302">
        <f t="shared" si="62"/>
        <v>7656.7417619999997</v>
      </c>
      <c r="G134" s="302">
        <f t="shared" si="62"/>
        <v>11474.245327000001</v>
      </c>
      <c r="H134" s="302">
        <f t="shared" si="62"/>
        <v>434.00552299999998</v>
      </c>
      <c r="I134" s="302">
        <f t="shared" si="62"/>
        <v>212832.07976700002</v>
      </c>
      <c r="J134" s="302">
        <f t="shared" si="62"/>
        <v>23124.677419000003</v>
      </c>
      <c r="K134" s="302">
        <f t="shared" si="62"/>
        <v>21.144628000000001</v>
      </c>
      <c r="L134" s="302">
        <f t="shared" si="62"/>
        <v>2.8570419999999999</v>
      </c>
      <c r="M134" s="302">
        <f t="shared" si="62"/>
        <v>16699.447853999998</v>
      </c>
      <c r="N134" s="302">
        <f t="shared" si="62"/>
        <v>20.054960999999999</v>
      </c>
      <c r="O134" s="302">
        <f t="shared" si="62"/>
        <v>0</v>
      </c>
      <c r="P134" s="302">
        <f t="shared" si="62"/>
        <v>296.90006099999999</v>
      </c>
      <c r="Q134" s="302">
        <f t="shared" si="62"/>
        <v>942.19876199999999</v>
      </c>
      <c r="R134" s="302">
        <f t="shared" si="62"/>
        <v>9.1215399999999995</v>
      </c>
      <c r="S134" s="302">
        <f t="shared" si="62"/>
        <v>0</v>
      </c>
      <c r="T134" s="302">
        <f t="shared" si="62"/>
        <v>376.27309400000001</v>
      </c>
      <c r="U134" s="302">
        <f t="shared" si="62"/>
        <v>16.268504</v>
      </c>
      <c r="V134" s="302">
        <f t="shared" si="62"/>
        <v>635.65849099999991</v>
      </c>
      <c r="W134" s="302">
        <f t="shared" si="62"/>
        <v>0</v>
      </c>
      <c r="X134" s="302">
        <f t="shared" si="62"/>
        <v>186.88063</v>
      </c>
      <c r="Y134" s="302">
        <f t="shared" si="62"/>
        <v>2757.8400689999999</v>
      </c>
      <c r="Z134" s="295">
        <f t="shared" si="52"/>
        <v>281559.89483600011</v>
      </c>
      <c r="AA134" s="318"/>
      <c r="AB134" s="39"/>
      <c r="AC134" s="76">
        <f t="shared" ref="AC134:AY134" si="63">+D134-D25-D44-D68-D91-D111-D130</f>
        <v>8.3710816056736803E-14</v>
      </c>
      <c r="AD134" s="76">
        <f t="shared" si="63"/>
        <v>0</v>
      </c>
      <c r="AE134" s="76">
        <f t="shared" si="63"/>
        <v>-9.0949470177292824E-13</v>
      </c>
      <c r="AF134" s="76">
        <f t="shared" si="63"/>
        <v>0</v>
      </c>
      <c r="AG134" s="76">
        <f t="shared" si="63"/>
        <v>0</v>
      </c>
      <c r="AH134" s="76">
        <f t="shared" si="63"/>
        <v>1.3088197192701045E-11</v>
      </c>
      <c r="AI134" s="76">
        <f t="shared" si="63"/>
        <v>3.2605029787191597E-12</v>
      </c>
      <c r="AJ134" s="76">
        <f t="shared" si="63"/>
        <v>1.4432899320127035E-15</v>
      </c>
      <c r="AK134" s="76">
        <f t="shared" si="63"/>
        <v>0</v>
      </c>
      <c r="AL134" s="76">
        <f t="shared" si="63"/>
        <v>-2.205347016115411E-12</v>
      </c>
      <c r="AM134" s="76">
        <f t="shared" si="63"/>
        <v>0</v>
      </c>
      <c r="AN134" s="76">
        <f t="shared" si="63"/>
        <v>0</v>
      </c>
      <c r="AO134" s="76">
        <f t="shared" si="63"/>
        <v>0</v>
      </c>
      <c r="AP134" s="76">
        <f t="shared" si="63"/>
        <v>0</v>
      </c>
      <c r="AQ134" s="76">
        <f t="shared" si="63"/>
        <v>-3.8857805861880479E-16</v>
      </c>
      <c r="AR134" s="76">
        <f t="shared" si="63"/>
        <v>0</v>
      </c>
      <c r="AS134" s="76">
        <f t="shared" si="63"/>
        <v>2.8421709430404007E-14</v>
      </c>
      <c r="AT134" s="76">
        <f t="shared" si="63"/>
        <v>0</v>
      </c>
      <c r="AU134" s="76">
        <f t="shared" si="63"/>
        <v>0</v>
      </c>
      <c r="AV134" s="76">
        <f t="shared" si="63"/>
        <v>0</v>
      </c>
      <c r="AW134" s="76">
        <f t="shared" si="63"/>
        <v>0</v>
      </c>
      <c r="AX134" s="76">
        <f t="shared" si="63"/>
        <v>0</v>
      </c>
      <c r="AY134" s="76">
        <f t="shared" si="63"/>
        <v>8.0405015978612937E-11</v>
      </c>
      <c r="BA134" s="76">
        <f t="shared" si="35"/>
        <v>0</v>
      </c>
    </row>
    <row r="135" spans="2:53" s="89" customFormat="1" ht="17.100000000000001" customHeight="1">
      <c r="B135" s="266"/>
      <c r="C135" s="267" t="s">
        <v>287</v>
      </c>
      <c r="D135" s="294">
        <f t="shared" ref="D135:Y136" si="64">+D26+D45+D69+D92+D112+D131</f>
        <v>0</v>
      </c>
      <c r="E135" s="294">
        <f t="shared" si="64"/>
        <v>0</v>
      </c>
      <c r="F135" s="294">
        <f t="shared" si="64"/>
        <v>0</v>
      </c>
      <c r="G135" s="294">
        <f t="shared" si="64"/>
        <v>0</v>
      </c>
      <c r="H135" s="294">
        <f t="shared" si="64"/>
        <v>0</v>
      </c>
      <c r="I135" s="294">
        <f t="shared" si="64"/>
        <v>0</v>
      </c>
      <c r="J135" s="294">
        <f t="shared" si="64"/>
        <v>0</v>
      </c>
      <c r="K135" s="294">
        <f t="shared" si="64"/>
        <v>0</v>
      </c>
      <c r="L135" s="294">
        <f t="shared" si="64"/>
        <v>0</v>
      </c>
      <c r="M135" s="294">
        <f t="shared" si="64"/>
        <v>0</v>
      </c>
      <c r="N135" s="294">
        <f t="shared" si="64"/>
        <v>0</v>
      </c>
      <c r="O135" s="294">
        <f t="shared" si="64"/>
        <v>0</v>
      </c>
      <c r="P135" s="294">
        <f t="shared" si="64"/>
        <v>0</v>
      </c>
      <c r="Q135" s="294">
        <f t="shared" si="64"/>
        <v>0</v>
      </c>
      <c r="R135" s="294">
        <f t="shared" si="64"/>
        <v>0</v>
      </c>
      <c r="S135" s="294">
        <f t="shared" si="64"/>
        <v>0</v>
      </c>
      <c r="T135" s="294">
        <f t="shared" si="64"/>
        <v>0</v>
      </c>
      <c r="U135" s="294">
        <f t="shared" si="64"/>
        <v>0</v>
      </c>
      <c r="V135" s="294">
        <f t="shared" si="64"/>
        <v>0</v>
      </c>
      <c r="W135" s="294">
        <f t="shared" si="64"/>
        <v>0</v>
      </c>
      <c r="X135" s="294">
        <f t="shared" si="64"/>
        <v>0</v>
      </c>
      <c r="Y135" s="294">
        <f t="shared" si="64"/>
        <v>0</v>
      </c>
      <c r="Z135" s="309">
        <f t="shared" si="52"/>
        <v>0</v>
      </c>
      <c r="AA135" s="321"/>
      <c r="AB135" s="88"/>
      <c r="AC135" s="85">
        <f>+D135-(D26+D45+D69+D92+D112+D131)</f>
        <v>0</v>
      </c>
      <c r="AD135" s="85">
        <f t="shared" ref="AD135:AY136" si="65">+E135-(E26+E45+E69+E92+E112+E131)</f>
        <v>0</v>
      </c>
      <c r="AE135" s="85">
        <f t="shared" si="65"/>
        <v>0</v>
      </c>
      <c r="AF135" s="85">
        <f t="shared" si="65"/>
        <v>0</v>
      </c>
      <c r="AG135" s="85">
        <f t="shared" si="65"/>
        <v>0</v>
      </c>
      <c r="AH135" s="85">
        <f t="shared" si="65"/>
        <v>0</v>
      </c>
      <c r="AI135" s="85">
        <f t="shared" si="65"/>
        <v>0</v>
      </c>
      <c r="AJ135" s="85">
        <f t="shared" si="65"/>
        <v>0</v>
      </c>
      <c r="AK135" s="85">
        <f t="shared" si="65"/>
        <v>0</v>
      </c>
      <c r="AL135" s="85">
        <f t="shared" si="65"/>
        <v>0</v>
      </c>
      <c r="AM135" s="85">
        <f t="shared" si="65"/>
        <v>0</v>
      </c>
      <c r="AN135" s="85">
        <f t="shared" si="65"/>
        <v>0</v>
      </c>
      <c r="AO135" s="85">
        <f t="shared" si="65"/>
        <v>0</v>
      </c>
      <c r="AP135" s="85">
        <f t="shared" si="65"/>
        <v>0</v>
      </c>
      <c r="AQ135" s="85">
        <f t="shared" si="65"/>
        <v>0</v>
      </c>
      <c r="AR135" s="85">
        <f t="shared" si="65"/>
        <v>0</v>
      </c>
      <c r="AS135" s="85">
        <f t="shared" si="65"/>
        <v>0</v>
      </c>
      <c r="AT135" s="85">
        <f t="shared" si="65"/>
        <v>0</v>
      </c>
      <c r="AU135" s="85">
        <f t="shared" si="65"/>
        <v>0</v>
      </c>
      <c r="AV135" s="85">
        <f t="shared" si="65"/>
        <v>0</v>
      </c>
      <c r="AW135" s="85">
        <f t="shared" si="65"/>
        <v>0</v>
      </c>
      <c r="AX135" s="85">
        <f t="shared" si="65"/>
        <v>0</v>
      </c>
      <c r="AY135" s="85">
        <f t="shared" si="65"/>
        <v>0</v>
      </c>
      <c r="BA135" s="202">
        <f t="shared" si="35"/>
        <v>0</v>
      </c>
    </row>
    <row r="136" spans="2:53" s="89" customFormat="1" ht="17.100000000000001" customHeight="1">
      <c r="B136" s="266"/>
      <c r="C136" s="269" t="s">
        <v>288</v>
      </c>
      <c r="D136" s="294">
        <f t="shared" si="64"/>
        <v>0</v>
      </c>
      <c r="E136" s="294">
        <f t="shared" si="64"/>
        <v>0</v>
      </c>
      <c r="F136" s="294">
        <f t="shared" si="64"/>
        <v>0</v>
      </c>
      <c r="G136" s="294">
        <f t="shared" si="64"/>
        <v>0</v>
      </c>
      <c r="H136" s="294">
        <f t="shared" si="64"/>
        <v>0</v>
      </c>
      <c r="I136" s="294">
        <f t="shared" si="64"/>
        <v>0</v>
      </c>
      <c r="J136" s="294">
        <f t="shared" si="64"/>
        <v>0</v>
      </c>
      <c r="K136" s="294">
        <f t="shared" si="64"/>
        <v>0</v>
      </c>
      <c r="L136" s="294">
        <f t="shared" si="64"/>
        <v>0</v>
      </c>
      <c r="M136" s="294">
        <f t="shared" si="64"/>
        <v>0</v>
      </c>
      <c r="N136" s="294">
        <f t="shared" si="64"/>
        <v>0</v>
      </c>
      <c r="O136" s="294">
        <f t="shared" si="64"/>
        <v>0</v>
      </c>
      <c r="P136" s="294">
        <f t="shared" si="64"/>
        <v>0</v>
      </c>
      <c r="Q136" s="294">
        <f t="shared" si="64"/>
        <v>0</v>
      </c>
      <c r="R136" s="294">
        <f t="shared" si="64"/>
        <v>0</v>
      </c>
      <c r="S136" s="294">
        <f t="shared" si="64"/>
        <v>0</v>
      </c>
      <c r="T136" s="294">
        <f t="shared" si="64"/>
        <v>0</v>
      </c>
      <c r="U136" s="294">
        <f t="shared" si="64"/>
        <v>0</v>
      </c>
      <c r="V136" s="294">
        <f t="shared" si="64"/>
        <v>0</v>
      </c>
      <c r="W136" s="294">
        <f t="shared" si="64"/>
        <v>0</v>
      </c>
      <c r="X136" s="294">
        <f t="shared" si="64"/>
        <v>0</v>
      </c>
      <c r="Y136" s="294">
        <f t="shared" si="64"/>
        <v>0</v>
      </c>
      <c r="Z136" s="309">
        <f t="shared" si="52"/>
        <v>0</v>
      </c>
      <c r="AA136" s="321"/>
      <c r="AB136" s="88"/>
      <c r="AC136" s="85">
        <f>+D136-(D27+D46+D70+D93+D113+D132)</f>
        <v>0</v>
      </c>
      <c r="AD136" s="85">
        <f t="shared" si="65"/>
        <v>0</v>
      </c>
      <c r="AE136" s="85">
        <f t="shared" si="65"/>
        <v>0</v>
      </c>
      <c r="AF136" s="85">
        <f t="shared" si="65"/>
        <v>0</v>
      </c>
      <c r="AG136" s="85">
        <f t="shared" si="65"/>
        <v>0</v>
      </c>
      <c r="AH136" s="85">
        <f t="shared" si="65"/>
        <v>0</v>
      </c>
      <c r="AI136" s="85">
        <f t="shared" si="65"/>
        <v>0</v>
      </c>
      <c r="AJ136" s="85">
        <f t="shared" si="65"/>
        <v>0</v>
      </c>
      <c r="AK136" s="85">
        <f t="shared" si="65"/>
        <v>0</v>
      </c>
      <c r="AL136" s="85">
        <f t="shared" si="65"/>
        <v>0</v>
      </c>
      <c r="AM136" s="85">
        <f t="shared" si="65"/>
        <v>0</v>
      </c>
      <c r="AN136" s="85">
        <f t="shared" si="65"/>
        <v>0</v>
      </c>
      <c r="AO136" s="85">
        <f t="shared" si="65"/>
        <v>0</v>
      </c>
      <c r="AP136" s="85">
        <f t="shared" si="65"/>
        <v>0</v>
      </c>
      <c r="AQ136" s="85">
        <f t="shared" si="65"/>
        <v>0</v>
      </c>
      <c r="AR136" s="85">
        <f t="shared" si="65"/>
        <v>0</v>
      </c>
      <c r="AS136" s="85">
        <f t="shared" si="65"/>
        <v>0</v>
      </c>
      <c r="AT136" s="85">
        <f t="shared" si="65"/>
        <v>0</v>
      </c>
      <c r="AU136" s="85">
        <f t="shared" si="65"/>
        <v>0</v>
      </c>
      <c r="AV136" s="85">
        <f t="shared" si="65"/>
        <v>0</v>
      </c>
      <c r="AW136" s="85">
        <f t="shared" si="65"/>
        <v>0</v>
      </c>
      <c r="AX136" s="85">
        <f t="shared" si="65"/>
        <v>0</v>
      </c>
      <c r="AY136" s="85">
        <f t="shared" si="65"/>
        <v>0</v>
      </c>
      <c r="BA136" s="202">
        <f t="shared" si="35"/>
        <v>0</v>
      </c>
    </row>
    <row r="137" spans="2:53" s="182" customFormat="1" ht="15.75" customHeight="1">
      <c r="B137" s="183"/>
      <c r="C137" s="186" t="s">
        <v>303</v>
      </c>
      <c r="D137" s="315">
        <v>308.17379</v>
      </c>
      <c r="E137" s="315"/>
      <c r="F137" s="315">
        <v>92.697000000000003</v>
      </c>
      <c r="G137" s="315">
        <v>1556.5050000000001</v>
      </c>
      <c r="H137" s="315">
        <v>130.52760000000001</v>
      </c>
      <c r="I137" s="315">
        <v>18578.807700000001</v>
      </c>
      <c r="J137" s="315">
        <v>2136.5259999999998</v>
      </c>
      <c r="K137" s="315">
        <v>11.934716</v>
      </c>
      <c r="L137" s="315"/>
      <c r="M137" s="315">
        <v>920.70407</v>
      </c>
      <c r="N137" s="315"/>
      <c r="O137" s="315"/>
      <c r="P137" s="315">
        <v>79.011348999999996</v>
      </c>
      <c r="Q137" s="315">
        <v>51.15</v>
      </c>
      <c r="R137" s="315">
        <v>3.8850821</v>
      </c>
      <c r="S137" s="315"/>
      <c r="T137" s="315">
        <v>174.299882</v>
      </c>
      <c r="U137" s="315"/>
      <c r="V137" s="315"/>
      <c r="W137" s="315"/>
      <c r="X137" s="315"/>
      <c r="Y137" s="315">
        <v>33.075000000000003</v>
      </c>
      <c r="Z137" s="309">
        <f t="shared" si="52"/>
        <v>24077.297189100005</v>
      </c>
      <c r="AA137" s="324"/>
      <c r="AB137" s="185"/>
      <c r="AC137" s="401"/>
      <c r="AD137" s="401"/>
      <c r="AE137" s="401"/>
      <c r="AF137" s="401"/>
      <c r="AG137" s="401"/>
      <c r="AH137" s="401"/>
      <c r="AI137" s="401"/>
      <c r="AJ137" s="401"/>
      <c r="AK137" s="401"/>
      <c r="AL137" s="401"/>
      <c r="AM137" s="401"/>
      <c r="AN137" s="401"/>
      <c r="AO137" s="401"/>
      <c r="AP137" s="401"/>
      <c r="AQ137" s="401"/>
      <c r="AR137" s="401"/>
      <c r="AS137" s="401"/>
      <c r="AT137" s="401"/>
      <c r="AU137" s="401"/>
      <c r="AV137" s="401"/>
      <c r="AW137" s="401"/>
      <c r="AX137" s="401"/>
      <c r="AY137" s="401"/>
      <c r="BA137" s="402"/>
    </row>
    <row r="138" spans="2:53" ht="99.95" customHeight="1">
      <c r="B138" s="56"/>
      <c r="C138" s="432" t="s">
        <v>301</v>
      </c>
      <c r="D138" s="432"/>
      <c r="E138" s="432"/>
      <c r="F138" s="432"/>
      <c r="G138" s="432"/>
      <c r="H138" s="432"/>
      <c r="I138" s="432"/>
      <c r="J138" s="432"/>
      <c r="K138" s="432"/>
      <c r="L138" s="432"/>
      <c r="M138" s="432"/>
      <c r="N138" s="432"/>
      <c r="O138" s="432"/>
      <c r="P138" s="432"/>
      <c r="Q138" s="432"/>
      <c r="R138" s="432"/>
      <c r="S138" s="432"/>
      <c r="T138" s="432"/>
      <c r="U138" s="432"/>
      <c r="V138" s="432"/>
      <c r="W138" s="432"/>
      <c r="X138" s="432"/>
      <c r="Y138" s="432"/>
      <c r="Z138" s="432"/>
      <c r="AA138" s="146"/>
      <c r="AC138" s="59"/>
      <c r="AD138" s="59"/>
      <c r="AE138" s="59"/>
      <c r="AF138" s="59"/>
      <c r="BA138" s="53"/>
    </row>
  </sheetData>
  <dataConsolidate/>
  <mergeCells count="9">
    <mergeCell ref="D7:Z7"/>
    <mergeCell ref="AC7:AY7"/>
    <mergeCell ref="C138:Z138"/>
    <mergeCell ref="C2:Z2"/>
    <mergeCell ref="C3:Z3"/>
    <mergeCell ref="C4:Z4"/>
    <mergeCell ref="C5:Z5"/>
    <mergeCell ref="AC5:BA5"/>
    <mergeCell ref="D6:AA6"/>
  </mergeCells>
  <conditionalFormatting sqref="D9:K9 D10:Z137">
    <cfRule type="expression" dxfId="23" priority="2" stopIfTrue="1">
      <formula>AND(D9&lt;&gt;"",OR(D9&lt;0,NOT(ISNUMBER(D9))))</formula>
    </cfRule>
  </conditionalFormatting>
  <conditionalFormatting sqref="AA132 AA113 AA93 AA70 AA115:AA129 AA27 AA46 AA53:AA67 AA96:AA110 AA76:AA90 AA10:AA24 AA29:AA43">
    <cfRule type="expression" dxfId="22" priority="3" stopIfTrue="1">
      <formula>AA10=1</formula>
    </cfRule>
  </conditionalFormatting>
  <conditionalFormatting sqref="D6:AA6">
    <cfRule type="expression" dxfId="21" priority="4" stopIfTrue="1">
      <formula>COUNTA(D10:Z136)&lt;&gt;COUNTIF(D10:Z136,"&gt;=0")</formula>
    </cfRule>
  </conditionalFormatting>
  <conditionalFormatting sqref="AC9:BA137">
    <cfRule type="expression" dxfId="20" priority="5" stopIfTrue="1">
      <formula>ABS(AC9)&gt;10</formula>
    </cfRule>
  </conditionalFormatting>
  <conditionalFormatting sqref="AA47">
    <cfRule type="expression" dxfId="19" priority="1" stopIfTrue="1">
      <formula>AND(AA47&lt;&gt;"",OR(AA47&lt;0,NOT(ISNUMBER(AA47))))</formula>
    </cfRule>
  </conditionalFormatting>
  <pageMargins left="0.74803149606299213" right="0.74803149606299213" top="0.98425196850393704" bottom="0.98425196850393704" header="0.51181102362204722" footer="0.51181102362204722"/>
  <pageSetup paperSize="9" scale="31" fitToHeight="0" orientation="portrait" r:id="rId1"/>
  <headerFooter scaleWithDoc="0" alignWithMargins="0">
    <oddFooter>&amp;R2013 Triennial Central Bank Survey</oddFooter>
  </headerFooter>
  <rowBreaks count="1" manualBreakCount="1">
    <brk id="74" min="1" max="2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BF141"/>
  <sheetViews>
    <sheetView showGridLines="0" zoomScale="75" zoomScaleNormal="75" zoomScaleSheetLayoutView="70" workbookViewId="0">
      <pane xSplit="3" ySplit="8" topLeftCell="D135" activePane="bottomRight" state="frozen"/>
      <selection pane="topRight" activeCell="D1" sqref="D1"/>
      <selection pane="bottomLeft" activeCell="A9" sqref="A9"/>
      <selection pane="bottomRight" activeCell="C140" sqref="C140:AA140"/>
    </sheetView>
  </sheetViews>
  <sheetFormatPr defaultColWidth="0" defaultRowHeight="12"/>
  <cols>
    <col min="1" max="2" width="1.7109375" style="52" customWidth="1"/>
    <col min="3" max="3" width="62.28515625" style="52" customWidth="1"/>
    <col min="4" max="9" width="7.7109375" style="52" customWidth="1"/>
    <col min="10" max="10" width="7.7109375" customWidth="1"/>
    <col min="11" max="14" width="7.7109375" style="55" customWidth="1"/>
    <col min="15" max="15" width="8.5703125" style="55" customWidth="1"/>
    <col min="16" max="16" width="12.85546875" style="55" customWidth="1"/>
    <col min="17" max="23" width="7.7109375" style="55" customWidth="1"/>
    <col min="24" max="24" width="12.7109375" style="52" customWidth="1"/>
    <col min="25" max="25" width="8.85546875" style="52" customWidth="1"/>
    <col min="26" max="26" width="12.7109375" style="52" customWidth="1"/>
    <col min="27" max="27" width="11.7109375" style="55" customWidth="1"/>
    <col min="28" max="28" width="1.7109375" style="147" customWidth="1"/>
    <col min="29" max="29" width="1.7109375" style="52" hidden="1" customWidth="1"/>
    <col min="30" max="33" width="6.7109375" style="58" hidden="1" customWidth="1"/>
    <col min="34" max="53" width="6.7109375" style="52" hidden="1" customWidth="1"/>
    <col min="54" max="54" width="1.7109375" style="52" hidden="1" customWidth="1"/>
    <col min="55" max="57" width="6.7109375" style="52" hidden="1" customWidth="1"/>
    <col min="58" max="58" width="9.140625" style="52" hidden="1" customWidth="1"/>
    <col min="59" max="16384" width="0" style="52" hidden="1"/>
  </cols>
  <sheetData>
    <row r="1" spans="2:57" s="24" customFormat="1" ht="20.100000000000001" customHeight="1">
      <c r="B1" s="20" t="s">
        <v>273</v>
      </c>
      <c r="C1" s="21"/>
      <c r="D1" s="22"/>
      <c r="E1" s="22"/>
      <c r="F1" s="22"/>
      <c r="G1" s="22"/>
      <c r="H1" s="22"/>
      <c r="I1" s="22"/>
      <c r="K1" s="28"/>
      <c r="L1" s="28"/>
      <c r="M1" s="28"/>
      <c r="N1" s="28"/>
      <c r="O1" s="28"/>
      <c r="P1" s="28"/>
      <c r="Q1" s="28"/>
      <c r="R1" s="28"/>
      <c r="S1" s="28"/>
      <c r="T1" s="28"/>
      <c r="U1" s="28"/>
      <c r="V1" s="28"/>
      <c r="W1" s="28"/>
      <c r="X1" s="22"/>
      <c r="Y1" s="22"/>
      <c r="Z1" s="22"/>
      <c r="AA1" s="215"/>
      <c r="AB1" s="143"/>
      <c r="AC1" s="22"/>
      <c r="AD1" s="60"/>
      <c r="AE1" s="60"/>
      <c r="AF1" s="60"/>
      <c r="AG1" s="60"/>
      <c r="AH1" s="23"/>
      <c r="BC1" s="51"/>
      <c r="BD1" s="51"/>
      <c r="BE1" s="51"/>
    </row>
    <row r="2" spans="2:57" s="24" customFormat="1" ht="20.100000000000001" customHeight="1">
      <c r="B2" s="25"/>
      <c r="C2" s="408" t="s">
        <v>251</v>
      </c>
      <c r="D2" s="408"/>
      <c r="E2" s="408"/>
      <c r="F2" s="408"/>
      <c r="G2" s="408"/>
      <c r="H2" s="408"/>
      <c r="I2" s="408"/>
      <c r="J2" s="408"/>
      <c r="K2" s="408"/>
      <c r="L2" s="408"/>
      <c r="M2" s="408"/>
      <c r="N2" s="408"/>
      <c r="O2" s="408"/>
      <c r="P2" s="408"/>
      <c r="Q2" s="408"/>
      <c r="R2" s="408"/>
      <c r="S2" s="408"/>
      <c r="T2" s="408"/>
      <c r="U2" s="408"/>
      <c r="V2" s="408"/>
      <c r="W2" s="408"/>
      <c r="X2" s="408"/>
      <c r="Y2" s="408"/>
      <c r="Z2" s="408"/>
      <c r="AA2" s="408"/>
      <c r="AB2" s="143"/>
      <c r="AC2" s="15"/>
      <c r="AD2" s="191" t="s">
        <v>62</v>
      </c>
      <c r="AE2" s="192">
        <f>MAX(AD9:BE139)</f>
        <v>1.6254000016488135E-2</v>
      </c>
      <c r="AH2" s="23"/>
    </row>
    <row r="3" spans="2:57" s="24" customFormat="1" ht="20.100000000000001" customHeight="1">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143"/>
      <c r="AC3" s="15"/>
      <c r="AD3" s="193" t="s">
        <v>63</v>
      </c>
      <c r="AE3" s="194">
        <f>MIN(AD9:BE139)</f>
        <v>-0.21741200000178651</v>
      </c>
      <c r="AF3" s="61"/>
      <c r="AH3" s="23"/>
      <c r="BC3" s="51"/>
      <c r="BD3" s="51"/>
      <c r="BE3" s="51"/>
    </row>
    <row r="4" spans="2:57" s="24" customFormat="1" ht="20.100000000000001" customHeight="1">
      <c r="C4" s="408" t="s">
        <v>284</v>
      </c>
      <c r="D4" s="408"/>
      <c r="E4" s="408"/>
      <c r="F4" s="408"/>
      <c r="G4" s="408"/>
      <c r="H4" s="408"/>
      <c r="I4" s="408"/>
      <c r="J4" s="408"/>
      <c r="K4" s="408"/>
      <c r="L4" s="408"/>
      <c r="M4" s="408"/>
      <c r="N4" s="408"/>
      <c r="O4" s="408"/>
      <c r="P4" s="408"/>
      <c r="Q4" s="408"/>
      <c r="R4" s="408"/>
      <c r="S4" s="408"/>
      <c r="T4" s="408"/>
      <c r="U4" s="408"/>
      <c r="V4" s="408"/>
      <c r="W4" s="408"/>
      <c r="X4" s="408"/>
      <c r="Y4" s="408"/>
      <c r="Z4" s="408"/>
      <c r="AA4" s="408"/>
      <c r="AB4" s="143"/>
      <c r="AC4" s="27"/>
      <c r="AF4" s="61"/>
      <c r="AG4" s="63"/>
      <c r="AH4" s="23"/>
      <c r="BC4" s="51"/>
      <c r="BD4" s="51"/>
      <c r="BE4" s="51"/>
    </row>
    <row r="5" spans="2:57" s="24" customFormat="1" ht="20.100000000000001" customHeight="1">
      <c r="C5" s="408" t="s">
        <v>250</v>
      </c>
      <c r="D5" s="408"/>
      <c r="E5" s="408"/>
      <c r="F5" s="408"/>
      <c r="G5" s="408"/>
      <c r="H5" s="408"/>
      <c r="I5" s="408"/>
      <c r="J5" s="408"/>
      <c r="K5" s="408"/>
      <c r="L5" s="408"/>
      <c r="M5" s="408"/>
      <c r="N5" s="408"/>
      <c r="O5" s="408"/>
      <c r="P5" s="408"/>
      <c r="Q5" s="408"/>
      <c r="R5" s="408"/>
      <c r="S5" s="408"/>
      <c r="T5" s="408"/>
      <c r="U5" s="408"/>
      <c r="V5" s="408"/>
      <c r="W5" s="408"/>
      <c r="X5" s="408"/>
      <c r="Y5" s="408"/>
      <c r="Z5" s="408"/>
      <c r="AA5" s="408"/>
      <c r="AB5" s="144"/>
      <c r="AC5" s="26"/>
      <c r="AD5" s="429" t="s">
        <v>60</v>
      </c>
      <c r="AE5" s="430"/>
      <c r="AF5" s="430"/>
      <c r="AG5" s="430"/>
      <c r="AH5" s="430"/>
      <c r="AI5" s="430"/>
      <c r="AJ5" s="430"/>
      <c r="AK5" s="430"/>
      <c r="AL5" s="430"/>
      <c r="AM5" s="430"/>
      <c r="AN5" s="430"/>
      <c r="AO5" s="430"/>
      <c r="AP5" s="430"/>
      <c r="AQ5" s="430"/>
      <c r="AR5" s="430"/>
      <c r="AS5" s="430"/>
      <c r="AT5" s="430"/>
      <c r="AU5" s="430"/>
      <c r="AV5" s="430"/>
      <c r="AW5" s="430"/>
      <c r="AX5" s="430"/>
      <c r="AY5" s="430"/>
      <c r="AZ5" s="430"/>
      <c r="BA5" s="430"/>
      <c r="BB5" s="430"/>
      <c r="BC5" s="430"/>
      <c r="BD5" s="430"/>
      <c r="BE5" s="431"/>
    </row>
    <row r="6" spans="2:57" s="24" customFormat="1" ht="39.950000000000003" customHeight="1">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22"/>
      <c r="AH6" s="23"/>
    </row>
    <row r="7" spans="2:57" s="34" customFormat="1" ht="27.95" customHeight="1">
      <c r="B7" s="30"/>
      <c r="C7" s="31" t="s">
        <v>246</v>
      </c>
      <c r="D7" s="433" t="s">
        <v>271</v>
      </c>
      <c r="E7" s="434"/>
      <c r="F7" s="434"/>
      <c r="G7" s="434"/>
      <c r="H7" s="434"/>
      <c r="I7" s="434"/>
      <c r="J7" s="434"/>
      <c r="K7" s="434"/>
      <c r="L7" s="434"/>
      <c r="M7" s="434"/>
      <c r="N7" s="434"/>
      <c r="O7" s="434"/>
      <c r="P7" s="434"/>
      <c r="Q7" s="438"/>
      <c r="R7" s="439" t="s">
        <v>272</v>
      </c>
      <c r="S7" s="440"/>
      <c r="T7" s="440"/>
      <c r="U7" s="440"/>
      <c r="V7" s="440"/>
      <c r="W7" s="440"/>
      <c r="X7" s="440"/>
      <c r="Y7" s="441"/>
      <c r="Z7" s="445" t="s">
        <v>315</v>
      </c>
      <c r="AA7" s="445" t="s">
        <v>316</v>
      </c>
      <c r="AB7" s="151"/>
      <c r="AC7" s="32"/>
      <c r="AD7" s="429" t="str">
        <f>+D7</f>
        <v>Евро против остальных валют</v>
      </c>
      <c r="AE7" s="430"/>
      <c r="AF7" s="430"/>
      <c r="AG7" s="430"/>
      <c r="AH7" s="430"/>
      <c r="AI7" s="430"/>
      <c r="AJ7" s="430"/>
      <c r="AK7" s="430"/>
      <c r="AL7" s="430"/>
      <c r="AM7" s="430"/>
      <c r="AN7" s="430"/>
      <c r="AO7" s="430"/>
      <c r="AP7" s="430"/>
      <c r="AQ7" s="430"/>
      <c r="AR7" s="429" t="str">
        <f>+R7</f>
        <v>Йена против остальных валют</v>
      </c>
      <c r="AS7" s="430"/>
      <c r="AT7" s="430"/>
      <c r="AU7" s="430"/>
      <c r="AV7" s="430"/>
      <c r="AW7" s="430"/>
      <c r="AX7" s="430"/>
      <c r="AY7" s="431"/>
      <c r="AZ7" s="24"/>
      <c r="BA7" s="24"/>
      <c r="BC7" s="232" t="s">
        <v>22</v>
      </c>
      <c r="BD7" s="232" t="s">
        <v>3</v>
      </c>
      <c r="BE7" s="232" t="s">
        <v>8</v>
      </c>
    </row>
    <row r="8" spans="2:57" s="34" customFormat="1" ht="39.75" customHeight="1">
      <c r="B8" s="81"/>
      <c r="C8" s="82"/>
      <c r="D8" s="164" t="s">
        <v>7</v>
      </c>
      <c r="E8" s="164" t="s">
        <v>6</v>
      </c>
      <c r="F8" s="164" t="s">
        <v>5</v>
      </c>
      <c r="G8" s="273" t="s">
        <v>38</v>
      </c>
      <c r="H8" s="273" t="s">
        <v>24</v>
      </c>
      <c r="I8" s="164" t="s">
        <v>4</v>
      </c>
      <c r="J8" s="273" t="s">
        <v>29</v>
      </c>
      <c r="K8" s="164" t="s">
        <v>3</v>
      </c>
      <c r="L8" s="273" t="s">
        <v>42</v>
      </c>
      <c r="M8" s="273" t="s">
        <v>33</v>
      </c>
      <c r="N8" s="164" t="s">
        <v>25</v>
      </c>
      <c r="O8" s="273" t="s">
        <v>198</v>
      </c>
      <c r="P8" s="404" t="s">
        <v>296</v>
      </c>
      <c r="Q8" s="164" t="s">
        <v>249</v>
      </c>
      <c r="R8" s="164" t="s">
        <v>7</v>
      </c>
      <c r="S8" s="273" t="s">
        <v>26</v>
      </c>
      <c r="T8" s="273" t="s">
        <v>6</v>
      </c>
      <c r="U8" s="164" t="s">
        <v>41</v>
      </c>
      <c r="V8" s="273" t="s">
        <v>198</v>
      </c>
      <c r="W8" s="273" t="s">
        <v>37</v>
      </c>
      <c r="X8" s="404" t="s">
        <v>296</v>
      </c>
      <c r="Y8" s="164" t="s">
        <v>249</v>
      </c>
      <c r="Z8" s="446"/>
      <c r="AA8" s="446"/>
      <c r="AB8" s="152"/>
      <c r="AC8" s="35"/>
      <c r="AD8" s="166" t="str">
        <f>+D8</f>
        <v>AUD</v>
      </c>
      <c r="AE8" s="166" t="str">
        <f t="shared" ref="AE8:AO8" si="0">+E8</f>
        <v>CAD</v>
      </c>
      <c r="AF8" s="166" t="str">
        <f t="shared" si="0"/>
        <v>CHF</v>
      </c>
      <c r="AG8" s="166" t="str">
        <f t="shared" si="0"/>
        <v>CNY</v>
      </c>
      <c r="AH8" s="166" t="str">
        <f t="shared" si="0"/>
        <v>DKK</v>
      </c>
      <c r="AI8" s="166" t="str">
        <f t="shared" si="0"/>
        <v>GBP</v>
      </c>
      <c r="AJ8" s="166" t="str">
        <f t="shared" si="0"/>
        <v>HUF</v>
      </c>
      <c r="AK8" s="166" t="str">
        <f t="shared" si="0"/>
        <v>JPY</v>
      </c>
      <c r="AL8" s="166" t="str">
        <f t="shared" si="0"/>
        <v>NOK</v>
      </c>
      <c r="AM8" s="166" t="str">
        <f t="shared" si="0"/>
        <v>PLN</v>
      </c>
      <c r="AN8" s="166" t="str">
        <f t="shared" si="0"/>
        <v>SEK</v>
      </c>
      <c r="AO8" s="166" t="str">
        <f t="shared" si="0"/>
        <v>TRY</v>
      </c>
      <c r="AP8" s="166" t="s">
        <v>111</v>
      </c>
      <c r="AQ8" s="166" t="str">
        <f>+Q8</f>
        <v>Всего</v>
      </c>
      <c r="AR8" s="166" t="str">
        <f t="shared" ref="AR8:AW8" si="1">+R8</f>
        <v>AUD</v>
      </c>
      <c r="AS8" s="166" t="str">
        <f t="shared" si="1"/>
        <v>BRL</v>
      </c>
      <c r="AT8" s="166" t="str">
        <f t="shared" si="1"/>
        <v>CAD</v>
      </c>
      <c r="AU8" s="166" t="str">
        <f t="shared" si="1"/>
        <v>NZD</v>
      </c>
      <c r="AV8" s="166" t="str">
        <f t="shared" si="1"/>
        <v>TRY</v>
      </c>
      <c r="AW8" s="166" t="str">
        <f t="shared" si="1"/>
        <v>ZAR</v>
      </c>
      <c r="AX8" s="166" t="s">
        <v>111</v>
      </c>
      <c r="AY8" s="166" t="str">
        <f>+Y8</f>
        <v>Всего</v>
      </c>
      <c r="AZ8" s="232" t="s">
        <v>110</v>
      </c>
      <c r="BA8" s="232" t="s">
        <v>8</v>
      </c>
      <c r="BC8" s="232" t="s">
        <v>8</v>
      </c>
      <c r="BD8" s="232" t="s">
        <v>8</v>
      </c>
      <c r="BE8" s="232" t="s">
        <v>8</v>
      </c>
    </row>
    <row r="9" spans="2:57" s="40" customFormat="1" ht="30" customHeight="1">
      <c r="B9" s="36"/>
      <c r="C9" s="37" t="s">
        <v>298</v>
      </c>
      <c r="D9" s="288"/>
      <c r="E9" s="288"/>
      <c r="F9" s="288"/>
      <c r="G9" s="288"/>
      <c r="H9" s="288"/>
      <c r="I9" s="288"/>
      <c r="J9" s="289"/>
      <c r="K9" s="289"/>
      <c r="L9" s="289"/>
      <c r="M9" s="289"/>
      <c r="N9" s="289"/>
      <c r="O9" s="289"/>
      <c r="P9" s="289"/>
      <c r="Q9" s="289"/>
      <c r="R9" s="289"/>
      <c r="S9" s="289"/>
      <c r="T9" s="289"/>
      <c r="U9" s="289"/>
      <c r="V9" s="289"/>
      <c r="W9" s="289"/>
      <c r="X9" s="289"/>
      <c r="Y9" s="289"/>
      <c r="Z9" s="289"/>
      <c r="AA9" s="301"/>
      <c r="AB9" s="318"/>
      <c r="AC9" s="39"/>
      <c r="AD9" s="70"/>
      <c r="AE9" s="70"/>
      <c r="AF9" s="70"/>
      <c r="AG9" s="70"/>
      <c r="AH9" s="70"/>
      <c r="AI9" s="70"/>
      <c r="AJ9" s="70"/>
      <c r="AK9" s="70"/>
      <c r="AL9" s="70"/>
      <c r="AM9" s="70"/>
      <c r="AN9" s="70"/>
      <c r="AO9" s="70"/>
      <c r="AP9" s="70"/>
      <c r="AQ9" s="70"/>
      <c r="AR9" s="70"/>
      <c r="AS9" s="70"/>
      <c r="AT9" s="70"/>
      <c r="AU9" s="70"/>
      <c r="AV9" s="70"/>
      <c r="AW9" s="70"/>
      <c r="AX9" s="70"/>
      <c r="AY9" s="70"/>
      <c r="AZ9" s="70"/>
      <c r="BA9" s="70"/>
      <c r="BC9" s="65"/>
      <c r="BD9" s="65"/>
      <c r="BE9" s="65"/>
    </row>
    <row r="10" spans="2:57" s="34" customFormat="1" ht="17.100000000000001" customHeight="1">
      <c r="B10" s="41"/>
      <c r="C10" s="42" t="s">
        <v>299</v>
      </c>
      <c r="D10" s="288">
        <v>236.18369899999999</v>
      </c>
      <c r="E10" s="288">
        <v>33.948858999999999</v>
      </c>
      <c r="F10" s="288">
        <v>4303.6217960000004</v>
      </c>
      <c r="G10" s="288"/>
      <c r="H10" s="288"/>
      <c r="I10" s="288">
        <v>735.08832299999995</v>
      </c>
      <c r="J10" s="288"/>
      <c r="K10" s="288">
        <v>1979.5803639999999</v>
      </c>
      <c r="L10" s="288">
        <v>29.947541000000001</v>
      </c>
      <c r="M10" s="288">
        <v>0.318801</v>
      </c>
      <c r="N10" s="288">
        <v>108.561786</v>
      </c>
      <c r="O10" s="288"/>
      <c r="P10" s="288">
        <v>4.5487279999999997</v>
      </c>
      <c r="Q10" s="305">
        <f>+SUM(D10:P10)</f>
        <v>7431.7998969999999</v>
      </c>
      <c r="R10" s="288">
        <v>17.768098999999999</v>
      </c>
      <c r="S10" s="288"/>
      <c r="T10" s="288"/>
      <c r="U10" s="288"/>
      <c r="V10" s="288"/>
      <c r="W10" s="288"/>
      <c r="X10" s="288">
        <v>599.67326500000001</v>
      </c>
      <c r="Y10" s="305">
        <f>+SUM(R10:X10)</f>
        <v>617.44136400000002</v>
      </c>
      <c r="Z10" s="288">
        <v>87.330354999999997</v>
      </c>
      <c r="AA10" s="291">
        <f>+'A1'!M10+'A2'!Z10+A3_RUS!Q10+A3_RUS!Y10+A3_RUS!Z10</f>
        <v>381560.05240699998</v>
      </c>
      <c r="AB10" s="319"/>
      <c r="AC10" s="33"/>
      <c r="AD10" s="73">
        <f t="shared" ref="AD10:BA10" si="2">+D10-SUM(D11:D12)</f>
        <v>0</v>
      </c>
      <c r="AE10" s="73">
        <f t="shared" si="2"/>
        <v>-1.0000000045806701E-6</v>
      </c>
      <c r="AF10" s="73">
        <f t="shared" si="2"/>
        <v>0</v>
      </c>
      <c r="AG10" s="73">
        <f t="shared" si="2"/>
        <v>0</v>
      </c>
      <c r="AH10" s="73">
        <f t="shared" si="2"/>
        <v>0</v>
      </c>
      <c r="AI10" s="73">
        <f t="shared" si="2"/>
        <v>9.9999988378840499E-7</v>
      </c>
      <c r="AJ10" s="73">
        <f t="shared" si="2"/>
        <v>0</v>
      </c>
      <c r="AK10" s="73">
        <f t="shared" si="2"/>
        <v>0</v>
      </c>
      <c r="AL10" s="73">
        <f t="shared" si="2"/>
        <v>0</v>
      </c>
      <c r="AM10" s="73">
        <f t="shared" si="2"/>
        <v>0</v>
      </c>
      <c r="AN10" s="73">
        <f t="shared" si="2"/>
        <v>0</v>
      </c>
      <c r="AO10" s="73">
        <f t="shared" si="2"/>
        <v>0</v>
      </c>
      <c r="AP10" s="73">
        <f t="shared" si="2"/>
        <v>0</v>
      </c>
      <c r="AQ10" s="73">
        <f t="shared" si="2"/>
        <v>0</v>
      </c>
      <c r="AR10" s="73">
        <f t="shared" si="2"/>
        <v>0</v>
      </c>
      <c r="AS10" s="73">
        <f t="shared" si="2"/>
        <v>0</v>
      </c>
      <c r="AT10" s="73">
        <f t="shared" si="2"/>
        <v>0</v>
      </c>
      <c r="AU10" s="73">
        <f t="shared" si="2"/>
        <v>0</v>
      </c>
      <c r="AV10" s="73">
        <f t="shared" si="2"/>
        <v>0</v>
      </c>
      <c r="AW10" s="73">
        <f t="shared" si="2"/>
        <v>0</v>
      </c>
      <c r="AX10" s="73">
        <f t="shared" si="2"/>
        <v>9.9999999747524271E-7</v>
      </c>
      <c r="AY10" s="73">
        <f t="shared" si="2"/>
        <v>9.9999999747524271E-7</v>
      </c>
      <c r="AZ10" s="73">
        <f t="shared" si="2"/>
        <v>0</v>
      </c>
      <c r="BA10" s="73">
        <f t="shared" si="2"/>
        <v>2.9999064281582832E-6</v>
      </c>
      <c r="BC10" s="74">
        <f>+Q10-SUM(D10:P10)</f>
        <v>0</v>
      </c>
      <c r="BD10" s="74">
        <f>+Y10-SUM(R10:X10)</f>
        <v>0</v>
      </c>
      <c r="BE10" s="74">
        <f>+AA10-'A1'!M10-'A2'!Z10-A3_RUS!Q10-A3_RUS!Y10-A3_RUS!Z10</f>
        <v>1.1937117960769683E-12</v>
      </c>
    </row>
    <row r="11" spans="2:57" s="34" customFormat="1" ht="17.100000000000001" customHeight="1">
      <c r="B11" s="44"/>
      <c r="C11" s="45" t="s">
        <v>253</v>
      </c>
      <c r="D11" s="288">
        <v>43.864448000000003</v>
      </c>
      <c r="E11" s="288">
        <v>1.168255</v>
      </c>
      <c r="F11" s="288">
        <v>3363.7557270000002</v>
      </c>
      <c r="G11" s="288"/>
      <c r="H11" s="288"/>
      <c r="I11" s="288">
        <v>96.414665999999997</v>
      </c>
      <c r="J11" s="288"/>
      <c r="K11" s="288">
        <v>670.99836500000004</v>
      </c>
      <c r="L11" s="288">
        <v>0.20499999999999999</v>
      </c>
      <c r="M11" s="288"/>
      <c r="N11" s="288"/>
      <c r="O11" s="288"/>
      <c r="P11" s="288"/>
      <c r="Q11" s="325">
        <f t="shared" ref="Q11:Q77" si="3">+SUM(D11:P11)</f>
        <v>4176.4064610000005</v>
      </c>
      <c r="R11" s="288"/>
      <c r="S11" s="288"/>
      <c r="T11" s="288"/>
      <c r="U11" s="288"/>
      <c r="V11" s="288"/>
      <c r="W11" s="288"/>
      <c r="X11" s="288">
        <v>297.448375</v>
      </c>
      <c r="Y11" s="325">
        <f t="shared" ref="Y11:Y77" si="4">+SUM(R11:X11)</f>
        <v>297.448375</v>
      </c>
      <c r="Z11" s="288">
        <v>6.0890420000000001</v>
      </c>
      <c r="AA11" s="291">
        <f>+'A1'!M11+'A2'!Z11+A3_RUS!Q11+A3_RUS!Y11+A3_RUS!Z11</f>
        <v>254559.72054100002</v>
      </c>
      <c r="AB11" s="319"/>
      <c r="AC11" s="3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C11" s="74">
        <f t="shared" ref="BC11:BC77" si="5">+Q11-SUM(D11:P11)</f>
        <v>0</v>
      </c>
      <c r="BD11" s="73">
        <f t="shared" ref="BD11:BD77" si="6">+Y11-SUM(R11:X11)</f>
        <v>0</v>
      </c>
      <c r="BE11" s="74">
        <f>+AA11-'A1'!M11-'A2'!Z11-A3_RUS!Q11-A3_RUS!Y11-A3_RUS!Z11</f>
        <v>1.2284395722872432E-11</v>
      </c>
    </row>
    <row r="12" spans="2:57" s="34" customFormat="1" ht="17.100000000000001" customHeight="1">
      <c r="B12" s="44"/>
      <c r="C12" s="45" t="s">
        <v>255</v>
      </c>
      <c r="D12" s="288">
        <v>192.31925100000001</v>
      </c>
      <c r="E12" s="288">
        <v>32.780605000000001</v>
      </c>
      <c r="F12" s="288">
        <v>939.86606900000004</v>
      </c>
      <c r="G12" s="288"/>
      <c r="H12" s="288"/>
      <c r="I12" s="288">
        <v>638.67365600000005</v>
      </c>
      <c r="J12" s="288"/>
      <c r="K12" s="288">
        <v>1308.581999</v>
      </c>
      <c r="L12" s="288">
        <v>29.742540999999999</v>
      </c>
      <c r="M12" s="288">
        <v>0.318801</v>
      </c>
      <c r="N12" s="288">
        <v>108.561786</v>
      </c>
      <c r="O12" s="288"/>
      <c r="P12" s="288">
        <v>4.5487279999999997</v>
      </c>
      <c r="Q12" s="325">
        <f t="shared" si="3"/>
        <v>3255.3934360000003</v>
      </c>
      <c r="R12" s="288">
        <v>17.768098999999999</v>
      </c>
      <c r="S12" s="288"/>
      <c r="T12" s="288"/>
      <c r="U12" s="288"/>
      <c r="V12" s="288"/>
      <c r="W12" s="288"/>
      <c r="X12" s="288">
        <v>302.22488900000002</v>
      </c>
      <c r="Y12" s="325">
        <f t="shared" si="4"/>
        <v>319.99298800000003</v>
      </c>
      <c r="Z12" s="288">
        <v>81.241313000000005</v>
      </c>
      <c r="AA12" s="291">
        <f>+'A1'!M12+'A2'!Z12+A3_RUS!Q12+A3_RUS!Y12+A3_RUS!Z12</f>
        <v>127000.33186300003</v>
      </c>
      <c r="AB12" s="319"/>
      <c r="AC12" s="3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C12" s="74">
        <f t="shared" si="5"/>
        <v>0</v>
      </c>
      <c r="BD12" s="73">
        <f t="shared" si="6"/>
        <v>0</v>
      </c>
      <c r="BE12" s="74">
        <f>+AA12-'A1'!M12-'A2'!Z12-A3_RUS!Q12-A3_RUS!Y12-A3_RUS!Z12</f>
        <v>2.2026824808563106E-12</v>
      </c>
    </row>
    <row r="13" spans="2:57" s="34" customFormat="1" ht="30" customHeight="1">
      <c r="B13" s="41"/>
      <c r="C13" s="42" t="s">
        <v>254</v>
      </c>
      <c r="D13" s="288">
        <v>108.314122</v>
      </c>
      <c r="E13" s="288">
        <v>37.214798000000002</v>
      </c>
      <c r="F13" s="288">
        <v>405.516977</v>
      </c>
      <c r="G13" s="288"/>
      <c r="H13" s="288"/>
      <c r="I13" s="288">
        <v>1000.2708260000001</v>
      </c>
      <c r="J13" s="288"/>
      <c r="K13" s="288">
        <v>1152.8661529999999</v>
      </c>
      <c r="L13" s="288">
        <v>0.84082400000000002</v>
      </c>
      <c r="M13" s="288">
        <v>4.1956E-2</v>
      </c>
      <c r="N13" s="288">
        <v>10.578561000000001</v>
      </c>
      <c r="O13" s="288"/>
      <c r="P13" s="288">
        <v>6.425573</v>
      </c>
      <c r="Q13" s="325">
        <f t="shared" si="3"/>
        <v>2722.0697899999996</v>
      </c>
      <c r="R13" s="288">
        <v>114.809926</v>
      </c>
      <c r="S13" s="288"/>
      <c r="T13" s="288">
        <v>0.19725200000000001</v>
      </c>
      <c r="U13" s="288"/>
      <c r="V13" s="288"/>
      <c r="W13" s="288"/>
      <c r="X13" s="288">
        <v>396.05917899999997</v>
      </c>
      <c r="Y13" s="325">
        <f t="shared" si="4"/>
        <v>511.06635699999998</v>
      </c>
      <c r="Z13" s="288">
        <v>360.401228</v>
      </c>
      <c r="AA13" s="291">
        <f>+'A1'!M13+'A2'!Z13+A3_RUS!Q13+A3_RUS!Y13+A3_RUS!Z13</f>
        <v>207784.713884</v>
      </c>
      <c r="AB13" s="319"/>
      <c r="AC13" s="33"/>
      <c r="AD13" s="73">
        <f t="shared" ref="AD13:BA13" si="7">+D13-SUM(D14:D15)</f>
        <v>0</v>
      </c>
      <c r="AE13" s="73">
        <f t="shared" si="7"/>
        <v>0</v>
      </c>
      <c r="AF13" s="73">
        <f t="shared" si="7"/>
        <v>0</v>
      </c>
      <c r="AG13" s="73">
        <f t="shared" si="7"/>
        <v>0</v>
      </c>
      <c r="AH13" s="73">
        <f t="shared" si="7"/>
        <v>0</v>
      </c>
      <c r="AI13" s="73">
        <f t="shared" si="7"/>
        <v>-9.9999988378840499E-7</v>
      </c>
      <c r="AJ13" s="73">
        <f t="shared" si="7"/>
        <v>0</v>
      </c>
      <c r="AK13" s="73">
        <f t="shared" si="7"/>
        <v>0</v>
      </c>
      <c r="AL13" s="73">
        <f t="shared" si="7"/>
        <v>0</v>
      </c>
      <c r="AM13" s="73">
        <f t="shared" si="7"/>
        <v>0</v>
      </c>
      <c r="AN13" s="73">
        <f t="shared" si="7"/>
        <v>1.0000000010279564E-6</v>
      </c>
      <c r="AO13" s="73">
        <f t="shared" si="7"/>
        <v>0</v>
      </c>
      <c r="AP13" s="73">
        <f t="shared" si="7"/>
        <v>0</v>
      </c>
      <c r="AQ13" s="73">
        <f t="shared" si="7"/>
        <v>0</v>
      </c>
      <c r="AR13" s="73">
        <f t="shared" si="7"/>
        <v>0</v>
      </c>
      <c r="AS13" s="73">
        <f t="shared" si="7"/>
        <v>0</v>
      </c>
      <c r="AT13" s="73">
        <f t="shared" si="7"/>
        <v>0</v>
      </c>
      <c r="AU13" s="73">
        <f t="shared" si="7"/>
        <v>0</v>
      </c>
      <c r="AV13" s="73">
        <f t="shared" si="7"/>
        <v>0</v>
      </c>
      <c r="AW13" s="73">
        <f t="shared" si="7"/>
        <v>0</v>
      </c>
      <c r="AX13" s="73">
        <f t="shared" si="7"/>
        <v>0</v>
      </c>
      <c r="AY13" s="73">
        <f t="shared" si="7"/>
        <v>0</v>
      </c>
      <c r="AZ13" s="73">
        <f t="shared" si="7"/>
        <v>9.9999999747524271E-7</v>
      </c>
      <c r="BA13" s="73">
        <f t="shared" si="7"/>
        <v>-1.0000367183238268E-6</v>
      </c>
      <c r="BC13" s="74">
        <f t="shared" si="5"/>
        <v>0</v>
      </c>
      <c r="BD13" s="73">
        <f t="shared" si="6"/>
        <v>0</v>
      </c>
      <c r="BE13" s="74">
        <f>+AA13-'A1'!M13-'A2'!Z13-A3_RUS!Q13-A3_RUS!Y13-A3_RUS!Z13</f>
        <v>7.617018127348274E-12</v>
      </c>
    </row>
    <row r="14" spans="2:57" s="34" customFormat="1" ht="17.100000000000001" customHeight="1">
      <c r="B14" s="41"/>
      <c r="C14" s="45" t="s">
        <v>253</v>
      </c>
      <c r="D14" s="288">
        <v>52.969966999999997</v>
      </c>
      <c r="E14" s="288">
        <v>15.63165</v>
      </c>
      <c r="F14" s="288">
        <v>39.426136999999997</v>
      </c>
      <c r="G14" s="288"/>
      <c r="H14" s="288"/>
      <c r="I14" s="288">
        <v>157.00082399999999</v>
      </c>
      <c r="J14" s="288"/>
      <c r="K14" s="288">
        <v>336.49112000000002</v>
      </c>
      <c r="L14" s="288">
        <v>4.4645999999999998E-2</v>
      </c>
      <c r="M14" s="288">
        <v>4.1956E-2</v>
      </c>
      <c r="N14" s="288">
        <v>0.106474</v>
      </c>
      <c r="O14" s="288"/>
      <c r="P14" s="288">
        <v>5.4973770000000002</v>
      </c>
      <c r="Q14" s="325">
        <f t="shared" si="3"/>
        <v>607.21015100000011</v>
      </c>
      <c r="R14" s="288">
        <v>104.03555299999999</v>
      </c>
      <c r="S14" s="288"/>
      <c r="T14" s="288"/>
      <c r="U14" s="288"/>
      <c r="V14" s="288"/>
      <c r="W14" s="288"/>
      <c r="X14" s="288">
        <v>254.27061599999999</v>
      </c>
      <c r="Y14" s="325">
        <f t="shared" si="4"/>
        <v>358.30616899999995</v>
      </c>
      <c r="Z14" s="288">
        <v>316.09929299999999</v>
      </c>
      <c r="AA14" s="291">
        <f>+'A1'!M14+'A2'!Z14+A3_RUS!Q14+A3_RUS!Y14+A3_RUS!Z14</f>
        <v>98139.405022000006</v>
      </c>
      <c r="AB14" s="319"/>
      <c r="AC14" s="3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C14" s="74">
        <f t="shared" si="5"/>
        <v>0</v>
      </c>
      <c r="BD14" s="73">
        <f t="shared" si="6"/>
        <v>0</v>
      </c>
      <c r="BE14" s="74">
        <f>+AA14-'A1'!M14-'A2'!Z14-A3_RUS!Q14-A3_RUS!Y14-A3_RUS!Z14</f>
        <v>8.9812601800076663E-12</v>
      </c>
    </row>
    <row r="15" spans="2:57" s="34" customFormat="1" ht="17.100000000000001" customHeight="1">
      <c r="B15" s="41"/>
      <c r="C15" s="45" t="s">
        <v>255</v>
      </c>
      <c r="D15" s="288">
        <v>55.344155000000001</v>
      </c>
      <c r="E15" s="288">
        <v>21.583148000000001</v>
      </c>
      <c r="F15" s="288">
        <v>366.09084000000001</v>
      </c>
      <c r="G15" s="288"/>
      <c r="H15" s="288"/>
      <c r="I15" s="288">
        <v>843.27000299999997</v>
      </c>
      <c r="J15" s="288"/>
      <c r="K15" s="288">
        <v>816.37503300000003</v>
      </c>
      <c r="L15" s="288">
        <v>0.79617800000000005</v>
      </c>
      <c r="M15" s="288"/>
      <c r="N15" s="288">
        <v>10.472085999999999</v>
      </c>
      <c r="O15" s="288"/>
      <c r="P15" s="288">
        <v>0.92819600000000002</v>
      </c>
      <c r="Q15" s="325">
        <f t="shared" si="3"/>
        <v>2114.8596390000002</v>
      </c>
      <c r="R15" s="288">
        <v>10.774373000000001</v>
      </c>
      <c r="S15" s="288"/>
      <c r="T15" s="288">
        <v>0.19725200000000001</v>
      </c>
      <c r="U15" s="288"/>
      <c r="V15" s="288"/>
      <c r="W15" s="288"/>
      <c r="X15" s="288">
        <v>141.78856300000001</v>
      </c>
      <c r="Y15" s="325">
        <f t="shared" si="4"/>
        <v>152.760188</v>
      </c>
      <c r="Z15" s="288">
        <v>44.301934000000003</v>
      </c>
      <c r="AA15" s="291">
        <f>+'A1'!M15+'A2'!Z15+A3_RUS!Q15+A3_RUS!Y15+A3_RUS!Z15</f>
        <v>109645.30886300001</v>
      </c>
      <c r="AB15" s="319"/>
      <c r="AC15" s="3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C15" s="74">
        <f t="shared" si="5"/>
        <v>0</v>
      </c>
      <c r="BD15" s="73">
        <f t="shared" si="6"/>
        <v>0</v>
      </c>
      <c r="BE15" s="74">
        <f>+AA15-'A1'!M15-'A2'!Z15-A3_RUS!Q15-A3_RUS!Y15-A3_RUS!Z15</f>
        <v>1.2093437362636905E-11</v>
      </c>
    </row>
    <row r="16" spans="2:57" s="40" customFormat="1" ht="30" customHeight="1">
      <c r="B16" s="263"/>
      <c r="C16" s="264" t="s">
        <v>256</v>
      </c>
      <c r="D16" s="292">
        <v>108.314122</v>
      </c>
      <c r="E16" s="292">
        <v>37.214798000000002</v>
      </c>
      <c r="F16" s="292">
        <v>405.44923599999998</v>
      </c>
      <c r="G16" s="292"/>
      <c r="H16" s="292"/>
      <c r="I16" s="292">
        <v>944.509593</v>
      </c>
      <c r="J16" s="292"/>
      <c r="K16" s="292">
        <v>1144.9981640000001</v>
      </c>
      <c r="L16" s="292">
        <v>0.82795799999999997</v>
      </c>
      <c r="M16" s="292">
        <v>4.1956E-2</v>
      </c>
      <c r="N16" s="292">
        <v>10.578561000000001</v>
      </c>
      <c r="O16" s="292"/>
      <c r="P16" s="292">
        <v>6.425573</v>
      </c>
      <c r="Q16" s="293">
        <f t="shared" si="3"/>
        <v>2658.3599609999997</v>
      </c>
      <c r="R16" s="292">
        <v>114.809926</v>
      </c>
      <c r="S16" s="292"/>
      <c r="T16" s="292">
        <v>0.19725200000000001</v>
      </c>
      <c r="U16" s="292"/>
      <c r="V16" s="292"/>
      <c r="W16" s="292"/>
      <c r="X16" s="292">
        <v>380.70415300000002</v>
      </c>
      <c r="Y16" s="293">
        <f t="shared" si="4"/>
        <v>495.71133100000003</v>
      </c>
      <c r="Z16" s="292">
        <v>360.401228</v>
      </c>
      <c r="AA16" s="291">
        <f>+'A1'!M16+'A2'!Z16+A3_RUS!Q16+A3_RUS!Y16+A3_RUS!Z16</f>
        <v>196592.01123500004</v>
      </c>
      <c r="AB16" s="320"/>
      <c r="AC16" s="39"/>
      <c r="AD16" s="229">
        <f>+D13-SUM(D16:D21)</f>
        <v>0</v>
      </c>
      <c r="AE16" s="229">
        <f t="shared" ref="AE16:BA16" si="8">+E13-SUM(E16:E21)</f>
        <v>0</v>
      </c>
      <c r="AF16" s="229">
        <f t="shared" si="8"/>
        <v>0</v>
      </c>
      <c r="AG16" s="229">
        <f t="shared" si="8"/>
        <v>0</v>
      </c>
      <c r="AH16" s="229">
        <f t="shared" si="8"/>
        <v>0</v>
      </c>
      <c r="AI16" s="229">
        <f t="shared" si="8"/>
        <v>0</v>
      </c>
      <c r="AJ16" s="229">
        <f t="shared" si="8"/>
        <v>0</v>
      </c>
      <c r="AK16" s="229">
        <f t="shared" si="8"/>
        <v>0</v>
      </c>
      <c r="AL16" s="229">
        <f t="shared" si="8"/>
        <v>1.0000000000287557E-6</v>
      </c>
      <c r="AM16" s="229">
        <f t="shared" si="8"/>
        <v>0</v>
      </c>
      <c r="AN16" s="229">
        <f t="shared" si="8"/>
        <v>0</v>
      </c>
      <c r="AO16" s="229">
        <f t="shared" si="8"/>
        <v>0</v>
      </c>
      <c r="AP16" s="229">
        <f t="shared" si="8"/>
        <v>0</v>
      </c>
      <c r="AQ16" s="229">
        <f t="shared" si="8"/>
        <v>9.9999988378840499E-7</v>
      </c>
      <c r="AR16" s="229">
        <f t="shared" si="8"/>
        <v>0</v>
      </c>
      <c r="AS16" s="229">
        <f t="shared" si="8"/>
        <v>0</v>
      </c>
      <c r="AT16" s="229">
        <f t="shared" si="8"/>
        <v>0</v>
      </c>
      <c r="AU16" s="229">
        <f t="shared" si="8"/>
        <v>0</v>
      </c>
      <c r="AV16" s="229">
        <f t="shared" si="8"/>
        <v>0</v>
      </c>
      <c r="AW16" s="229">
        <f t="shared" si="8"/>
        <v>0</v>
      </c>
      <c r="AX16" s="229">
        <f t="shared" si="8"/>
        <v>0</v>
      </c>
      <c r="AY16" s="229">
        <f t="shared" si="8"/>
        <v>0</v>
      </c>
      <c r="AZ16" s="229">
        <f t="shared" si="8"/>
        <v>0</v>
      </c>
      <c r="BA16" s="229">
        <f t="shared" si="8"/>
        <v>-2.0000443328171968E-6</v>
      </c>
      <c r="BC16" s="76">
        <f t="shared" si="5"/>
        <v>0</v>
      </c>
      <c r="BD16" s="229">
        <f t="shared" si="6"/>
        <v>0</v>
      </c>
      <c r="BE16" s="76">
        <f>+AA16-'A1'!M16-'A2'!Z16-A3_RUS!Q16-A3_RUS!Y16-A3_RUS!Z16</f>
        <v>1.7848833522293717E-11</v>
      </c>
    </row>
    <row r="17" spans="2:57" s="34" customFormat="1" ht="17.100000000000001" customHeight="1">
      <c r="B17" s="270"/>
      <c r="C17" s="271" t="s">
        <v>257</v>
      </c>
      <c r="D17" s="288"/>
      <c r="E17" s="288"/>
      <c r="F17" s="288">
        <v>6.7740999999999996E-2</v>
      </c>
      <c r="G17" s="288"/>
      <c r="H17" s="288"/>
      <c r="I17" s="288">
        <v>55.761232999999997</v>
      </c>
      <c r="J17" s="288"/>
      <c r="K17" s="288">
        <v>7.8679889999999997</v>
      </c>
      <c r="L17" s="288">
        <v>1.2865E-2</v>
      </c>
      <c r="M17" s="288"/>
      <c r="N17" s="288"/>
      <c r="O17" s="288"/>
      <c r="P17" s="288"/>
      <c r="Q17" s="325">
        <f t="shared" si="3"/>
        <v>63.709827999999995</v>
      </c>
      <c r="R17" s="288"/>
      <c r="S17" s="288"/>
      <c r="T17" s="288"/>
      <c r="U17" s="288"/>
      <c r="V17" s="288"/>
      <c r="W17" s="288"/>
      <c r="X17" s="288">
        <v>15.355026000000001</v>
      </c>
      <c r="Y17" s="325">
        <f t="shared" si="4"/>
        <v>15.355026000000001</v>
      </c>
      <c r="Z17" s="288"/>
      <c r="AA17" s="291">
        <f>+'A1'!M17+'A2'!Z17+A3_RUS!Q17+A3_RUS!Y17+A3_RUS!Z17</f>
        <v>11192.702650999996</v>
      </c>
      <c r="AB17" s="319"/>
      <c r="AC17" s="3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C17" s="74">
        <f t="shared" si="5"/>
        <v>0</v>
      </c>
      <c r="BD17" s="73">
        <f t="shared" si="6"/>
        <v>0</v>
      </c>
      <c r="BE17" s="74">
        <f>+AA17-'A1'!M17-'A2'!Z17-A3_RUS!Q17-A3_RUS!Y17-A3_RUS!Z17</f>
        <v>-2.3003821070233244E-12</v>
      </c>
    </row>
    <row r="18" spans="2:57" s="34" customFormat="1" ht="17.100000000000001" customHeight="1">
      <c r="B18" s="270"/>
      <c r="C18" s="271" t="s">
        <v>261</v>
      </c>
      <c r="D18" s="288"/>
      <c r="E18" s="288"/>
      <c r="F18" s="288"/>
      <c r="G18" s="288"/>
      <c r="H18" s="288"/>
      <c r="I18" s="288"/>
      <c r="J18" s="288"/>
      <c r="K18" s="288"/>
      <c r="L18" s="288"/>
      <c r="M18" s="288"/>
      <c r="N18" s="288"/>
      <c r="O18" s="288"/>
      <c r="P18" s="288"/>
      <c r="Q18" s="325">
        <f t="shared" si="3"/>
        <v>0</v>
      </c>
      <c r="R18" s="288"/>
      <c r="S18" s="288"/>
      <c r="T18" s="288"/>
      <c r="U18" s="288"/>
      <c r="V18" s="288"/>
      <c r="W18" s="288"/>
      <c r="X18" s="288"/>
      <c r="Y18" s="325">
        <f t="shared" si="4"/>
        <v>0</v>
      </c>
      <c r="Z18" s="288"/>
      <c r="AA18" s="291">
        <f>+'A1'!M18+'A2'!Z18+A3_RUS!Q18+A3_RUS!Y18+A3_RUS!Z18</f>
        <v>0</v>
      </c>
      <c r="AB18" s="319"/>
      <c r="AC18" s="3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C18" s="74">
        <f t="shared" si="5"/>
        <v>0</v>
      </c>
      <c r="BD18" s="73">
        <f t="shared" si="6"/>
        <v>0</v>
      </c>
      <c r="BE18" s="74">
        <f>+AA18-'A1'!M18-'A2'!Z18-A3_RUS!Q18-A3_RUS!Y18-A3_RUS!Z18</f>
        <v>0</v>
      </c>
    </row>
    <row r="19" spans="2:57" s="34" customFormat="1" ht="17.100000000000001" customHeight="1">
      <c r="B19" s="270"/>
      <c r="C19" s="271" t="s">
        <v>262</v>
      </c>
      <c r="D19" s="288"/>
      <c r="E19" s="288"/>
      <c r="F19" s="288"/>
      <c r="G19" s="288"/>
      <c r="H19" s="288"/>
      <c r="I19" s="288"/>
      <c r="J19" s="288"/>
      <c r="K19" s="288"/>
      <c r="L19" s="288"/>
      <c r="M19" s="288"/>
      <c r="N19" s="288"/>
      <c r="O19" s="288"/>
      <c r="P19" s="288"/>
      <c r="Q19" s="325">
        <f t="shared" si="3"/>
        <v>0</v>
      </c>
      <c r="R19" s="288"/>
      <c r="S19" s="288"/>
      <c r="T19" s="288"/>
      <c r="U19" s="288"/>
      <c r="V19" s="288"/>
      <c r="W19" s="288"/>
      <c r="X19" s="288"/>
      <c r="Y19" s="325">
        <f t="shared" si="4"/>
        <v>0</v>
      </c>
      <c r="Z19" s="288"/>
      <c r="AA19" s="291">
        <f>+'A1'!M19+'A2'!Z19+A3_RUS!Q19+A3_RUS!Y19+A3_RUS!Z19</f>
        <v>0</v>
      </c>
      <c r="AB19" s="319"/>
      <c r="AC19" s="3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C19" s="74">
        <f t="shared" si="5"/>
        <v>0</v>
      </c>
      <c r="BD19" s="73">
        <f t="shared" si="6"/>
        <v>0</v>
      </c>
      <c r="BE19" s="74">
        <f>+AA19-'A1'!M19-'A2'!Z19-A3_RUS!Q19-A3_RUS!Y19-A3_RUS!Z19</f>
        <v>0</v>
      </c>
    </row>
    <row r="20" spans="2:57" s="34" customFormat="1" ht="17.100000000000001" customHeight="1">
      <c r="B20" s="270"/>
      <c r="C20" s="272" t="s">
        <v>258</v>
      </c>
      <c r="D20" s="288"/>
      <c r="E20" s="288"/>
      <c r="F20" s="288"/>
      <c r="G20" s="288"/>
      <c r="H20" s="288"/>
      <c r="I20" s="288"/>
      <c r="J20" s="288"/>
      <c r="K20" s="288"/>
      <c r="L20" s="288"/>
      <c r="M20" s="288"/>
      <c r="N20" s="288"/>
      <c r="O20" s="288"/>
      <c r="P20" s="288"/>
      <c r="Q20" s="325">
        <f t="shared" si="3"/>
        <v>0</v>
      </c>
      <c r="R20" s="288"/>
      <c r="S20" s="288"/>
      <c r="T20" s="288"/>
      <c r="U20" s="288"/>
      <c r="V20" s="288"/>
      <c r="W20" s="288"/>
      <c r="X20" s="288"/>
      <c r="Y20" s="325">
        <f t="shared" si="4"/>
        <v>0</v>
      </c>
      <c r="Z20" s="288"/>
      <c r="AA20" s="291">
        <f>+'A1'!M20+'A2'!Z20+A3_RUS!Q20+A3_RUS!Y20+A3_RUS!Z20</f>
        <v>0</v>
      </c>
      <c r="AB20" s="319"/>
      <c r="AC20" s="3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C20" s="74">
        <f t="shared" si="5"/>
        <v>0</v>
      </c>
      <c r="BD20" s="73">
        <f t="shared" si="6"/>
        <v>0</v>
      </c>
      <c r="BE20" s="74">
        <f>+AA20-'A1'!M20-'A2'!Z20-A3_RUS!Q20-A3_RUS!Y20-A3_RUS!Z20</f>
        <v>0</v>
      </c>
    </row>
    <row r="21" spans="2:57" s="34" customFormat="1" ht="17.100000000000001" customHeight="1">
      <c r="B21" s="270"/>
      <c r="C21" s="265" t="s">
        <v>259</v>
      </c>
      <c r="D21" s="288"/>
      <c r="E21" s="288"/>
      <c r="F21" s="288"/>
      <c r="G21" s="288"/>
      <c r="H21" s="288"/>
      <c r="I21" s="288"/>
      <c r="J21" s="288"/>
      <c r="K21" s="288"/>
      <c r="L21" s="288"/>
      <c r="M21" s="288"/>
      <c r="N21" s="288"/>
      <c r="O21" s="288"/>
      <c r="P21" s="288"/>
      <c r="Q21" s="325">
        <f t="shared" si="3"/>
        <v>0</v>
      </c>
      <c r="R21" s="288"/>
      <c r="S21" s="288"/>
      <c r="T21" s="288"/>
      <c r="U21" s="288"/>
      <c r="V21" s="288"/>
      <c r="W21" s="288"/>
      <c r="X21" s="288"/>
      <c r="Y21" s="325">
        <f t="shared" si="4"/>
        <v>0</v>
      </c>
      <c r="Z21" s="288"/>
      <c r="AA21" s="291">
        <f>+'A1'!M21+'A2'!Z21+A3_RUS!Q21+A3_RUS!Y21+A3_RUS!Z21</f>
        <v>0</v>
      </c>
      <c r="AB21" s="319"/>
      <c r="AC21" s="3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C21" s="74">
        <f>+Q21-SUM(D21:P21)</f>
        <v>0</v>
      </c>
      <c r="BD21" s="73">
        <f>+Y21-SUM(R21:X21)</f>
        <v>0</v>
      </c>
      <c r="BE21" s="74">
        <f>+AA21-'A1'!M21-'A2'!Z21-A3_RUS!Q21-A3_RUS!Y21-A3_RUS!Z21</f>
        <v>0</v>
      </c>
    </row>
    <row r="22" spans="2:57" s="40" customFormat="1" ht="24.95" customHeight="1">
      <c r="B22" s="101"/>
      <c r="C22" s="104" t="s">
        <v>260</v>
      </c>
      <c r="D22" s="292">
        <v>1.5747000000000001E-2</v>
      </c>
      <c r="E22" s="292">
        <v>0.767289</v>
      </c>
      <c r="F22" s="292">
        <v>560.48256200000003</v>
      </c>
      <c r="G22" s="292"/>
      <c r="H22" s="292">
        <v>1.448847</v>
      </c>
      <c r="I22" s="292">
        <v>109.166234</v>
      </c>
      <c r="J22" s="292"/>
      <c r="K22" s="292">
        <v>68.232416999999998</v>
      </c>
      <c r="L22" s="292">
        <v>0.26371600000000001</v>
      </c>
      <c r="M22" s="292">
        <v>0.72650400000000004</v>
      </c>
      <c r="N22" s="292">
        <v>5.7263229999999998</v>
      </c>
      <c r="O22" s="292"/>
      <c r="P22" s="292">
        <v>3.660193</v>
      </c>
      <c r="Q22" s="293">
        <f t="shared" si="3"/>
        <v>750.48983200000009</v>
      </c>
      <c r="R22" s="292"/>
      <c r="S22" s="292"/>
      <c r="T22" s="292">
        <v>1.4399090000000001</v>
      </c>
      <c r="U22" s="292"/>
      <c r="V22" s="292"/>
      <c r="W22" s="292"/>
      <c r="X22" s="292">
        <v>0.74984300000000004</v>
      </c>
      <c r="Y22" s="293">
        <f t="shared" si="4"/>
        <v>2.1897520000000004</v>
      </c>
      <c r="Z22" s="292">
        <v>0.99680599999999997</v>
      </c>
      <c r="AA22" s="291">
        <f>+'A1'!M22+'A2'!Z22+A3_RUS!Q22+A3_RUS!Y22+A3_RUS!Z22</f>
        <v>107354.957846</v>
      </c>
      <c r="AB22" s="320"/>
      <c r="AC22" s="39"/>
      <c r="AD22" s="229">
        <f t="shared" ref="AD22:BA22" si="9">+D22-SUM(D23:D24)</f>
        <v>0</v>
      </c>
      <c r="AE22" s="229">
        <f t="shared" si="9"/>
        <v>0</v>
      </c>
      <c r="AF22" s="229">
        <f t="shared" si="9"/>
        <v>-9.9999999747524271E-7</v>
      </c>
      <c r="AG22" s="229">
        <f t="shared" si="9"/>
        <v>0</v>
      </c>
      <c r="AH22" s="229">
        <f t="shared" si="9"/>
        <v>-9.9999999991773336E-7</v>
      </c>
      <c r="AI22" s="229">
        <f t="shared" si="9"/>
        <v>0</v>
      </c>
      <c r="AJ22" s="229">
        <f t="shared" si="9"/>
        <v>0</v>
      </c>
      <c r="AK22" s="229">
        <f t="shared" si="9"/>
        <v>0</v>
      </c>
      <c r="AL22" s="229">
        <f t="shared" si="9"/>
        <v>0</v>
      </c>
      <c r="AM22" s="229">
        <f t="shared" si="9"/>
        <v>0</v>
      </c>
      <c r="AN22" s="229">
        <f t="shared" si="9"/>
        <v>0</v>
      </c>
      <c r="AO22" s="229">
        <f t="shared" si="9"/>
        <v>0</v>
      </c>
      <c r="AP22" s="229">
        <f t="shared" si="9"/>
        <v>0</v>
      </c>
      <c r="AQ22" s="229">
        <f t="shared" si="9"/>
        <v>-1.9999998812636477E-6</v>
      </c>
      <c r="AR22" s="229">
        <f t="shared" si="9"/>
        <v>0</v>
      </c>
      <c r="AS22" s="229">
        <f t="shared" si="9"/>
        <v>0</v>
      </c>
      <c r="AT22" s="229">
        <f t="shared" si="9"/>
        <v>0</v>
      </c>
      <c r="AU22" s="229">
        <f t="shared" si="9"/>
        <v>0</v>
      </c>
      <c r="AV22" s="229">
        <f t="shared" si="9"/>
        <v>0</v>
      </c>
      <c r="AW22" s="229">
        <f t="shared" si="9"/>
        <v>0</v>
      </c>
      <c r="AX22" s="229">
        <f t="shared" si="9"/>
        <v>0</v>
      </c>
      <c r="AY22" s="229">
        <f t="shared" si="9"/>
        <v>0</v>
      </c>
      <c r="AZ22" s="229">
        <f t="shared" si="9"/>
        <v>0</v>
      </c>
      <c r="BA22" s="229">
        <f t="shared" si="9"/>
        <v>1.0000076144933701E-6</v>
      </c>
      <c r="BC22" s="76">
        <f t="shared" si="5"/>
        <v>0</v>
      </c>
      <c r="BD22" s="229">
        <f t="shared" si="6"/>
        <v>0</v>
      </c>
      <c r="BE22" s="76">
        <f>+AA22-'A1'!M22-'A2'!Z22-A3_RUS!Q22-A3_RUS!Y22-A3_RUS!Z22</f>
        <v>4.0832892622688632E-12</v>
      </c>
    </row>
    <row r="23" spans="2:57" s="89" customFormat="1" ht="17.100000000000001" customHeight="1">
      <c r="B23" s="83"/>
      <c r="C23" s="45" t="s">
        <v>253</v>
      </c>
      <c r="D23" s="294">
        <v>1.5747000000000001E-2</v>
      </c>
      <c r="E23" s="294">
        <v>0.46819100000000002</v>
      </c>
      <c r="F23" s="294">
        <v>560.13332200000002</v>
      </c>
      <c r="G23" s="294"/>
      <c r="H23" s="294">
        <v>1.4146749999999999</v>
      </c>
      <c r="I23" s="294">
        <v>7.2863720000000001</v>
      </c>
      <c r="J23" s="294"/>
      <c r="K23" s="294">
        <v>4.2723449999999996</v>
      </c>
      <c r="L23" s="294">
        <v>0.26371600000000001</v>
      </c>
      <c r="M23" s="294">
        <v>0.72491499999999998</v>
      </c>
      <c r="N23" s="294">
        <v>1.994742</v>
      </c>
      <c r="O23" s="294"/>
      <c r="P23" s="294">
        <v>3.5959159999999999</v>
      </c>
      <c r="Q23" s="294">
        <f t="shared" si="3"/>
        <v>580.16994099999999</v>
      </c>
      <c r="R23" s="294"/>
      <c r="S23" s="294"/>
      <c r="T23" s="294"/>
      <c r="U23" s="294"/>
      <c r="V23" s="294"/>
      <c r="W23" s="294"/>
      <c r="X23" s="294"/>
      <c r="Y23" s="294">
        <f t="shared" si="4"/>
        <v>0</v>
      </c>
      <c r="Z23" s="294"/>
      <c r="AA23" s="291">
        <f>+'A1'!M23+'A2'!Z23+A3_RUS!Q23+A3_RUS!Y23+A3_RUS!Z23</f>
        <v>45533.282672000001</v>
      </c>
      <c r="AB23" s="322"/>
      <c r="AC23" s="88"/>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C23" s="74">
        <f t="shared" si="5"/>
        <v>0</v>
      </c>
      <c r="BD23" s="73">
        <f t="shared" si="6"/>
        <v>0</v>
      </c>
      <c r="BE23" s="74">
        <f>+AA23-'A1'!M23-'A2'!Z23-A3_RUS!Q23-A3_RUS!Y23-A3_RUS!Z23</f>
        <v>1.1368683772161603E-13</v>
      </c>
    </row>
    <row r="24" spans="2:57" s="34" customFormat="1" ht="17.100000000000001" customHeight="1">
      <c r="B24" s="44"/>
      <c r="C24" s="45" t="s">
        <v>255</v>
      </c>
      <c r="D24" s="288"/>
      <c r="E24" s="288">
        <v>0.29909799999999997</v>
      </c>
      <c r="F24" s="288">
        <v>0.34924100000000002</v>
      </c>
      <c r="G24" s="288"/>
      <c r="H24" s="288">
        <v>3.4173000000000002E-2</v>
      </c>
      <c r="I24" s="288">
        <v>101.879862</v>
      </c>
      <c r="J24" s="288"/>
      <c r="K24" s="288">
        <v>63.960071999999997</v>
      </c>
      <c r="L24" s="288"/>
      <c r="M24" s="288">
        <v>1.5889999999999999E-3</v>
      </c>
      <c r="N24" s="288">
        <v>3.7315809999999998</v>
      </c>
      <c r="O24" s="288"/>
      <c r="P24" s="288">
        <v>6.4277000000000001E-2</v>
      </c>
      <c r="Q24" s="325">
        <f t="shared" si="3"/>
        <v>170.31989300000001</v>
      </c>
      <c r="R24" s="288"/>
      <c r="S24" s="288"/>
      <c r="T24" s="288">
        <v>1.4399090000000001</v>
      </c>
      <c r="U24" s="288"/>
      <c r="V24" s="288"/>
      <c r="W24" s="288"/>
      <c r="X24" s="288">
        <v>0.74984300000000004</v>
      </c>
      <c r="Y24" s="325">
        <f t="shared" si="4"/>
        <v>2.1897520000000004</v>
      </c>
      <c r="Z24" s="288">
        <v>0.99680599999999997</v>
      </c>
      <c r="AA24" s="291">
        <f>+'A1'!M24+'A2'!Z24+A3_RUS!Q24+A3_RUS!Y24+A3_RUS!Z24</f>
        <v>61821.675172999996</v>
      </c>
      <c r="AB24" s="319"/>
      <c r="AC24" s="3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C24" s="74">
        <f t="shared" si="5"/>
        <v>0</v>
      </c>
      <c r="BD24" s="73">
        <f t="shared" si="6"/>
        <v>0</v>
      </c>
      <c r="BE24" s="74">
        <f>+AA24-'A1'!M24-'A2'!Z24-A3_RUS!Q24-A3_RUS!Y24-A3_RUS!Z24</f>
        <v>-7.1997963146941402E-13</v>
      </c>
    </row>
    <row r="25" spans="2:57" s="40" customFormat="1" ht="30" customHeight="1">
      <c r="B25" s="103"/>
      <c r="C25" s="104" t="s">
        <v>249</v>
      </c>
      <c r="D25" s="293">
        <f t="shared" ref="D25:Z25" si="10">+SUM(D22,D13,D10)</f>
        <v>344.51356799999996</v>
      </c>
      <c r="E25" s="293">
        <f t="shared" si="10"/>
        <v>71.930946000000006</v>
      </c>
      <c r="F25" s="293">
        <f t="shared" si="10"/>
        <v>5269.6213350000007</v>
      </c>
      <c r="G25" s="293">
        <f t="shared" si="10"/>
        <v>0</v>
      </c>
      <c r="H25" s="293">
        <f t="shared" si="10"/>
        <v>1.448847</v>
      </c>
      <c r="I25" s="293">
        <f t="shared" si="10"/>
        <v>1844.5253829999999</v>
      </c>
      <c r="J25" s="293">
        <f t="shared" si="10"/>
        <v>0</v>
      </c>
      <c r="K25" s="293">
        <f t="shared" si="10"/>
        <v>3200.6789339999996</v>
      </c>
      <c r="L25" s="293">
        <f t="shared" si="10"/>
        <v>31.052081000000001</v>
      </c>
      <c r="M25" s="293">
        <f t="shared" si="10"/>
        <v>1.087261</v>
      </c>
      <c r="N25" s="293">
        <f t="shared" si="10"/>
        <v>124.86667</v>
      </c>
      <c r="O25" s="293">
        <f t="shared" si="10"/>
        <v>0</v>
      </c>
      <c r="P25" s="293">
        <f t="shared" si="10"/>
        <v>14.634494</v>
      </c>
      <c r="Q25" s="293">
        <f t="shared" si="3"/>
        <v>10904.359519</v>
      </c>
      <c r="R25" s="293">
        <f t="shared" si="10"/>
        <v>132.578025</v>
      </c>
      <c r="S25" s="293">
        <f t="shared" si="10"/>
        <v>0</v>
      </c>
      <c r="T25" s="293">
        <f t="shared" si="10"/>
        <v>1.6371610000000001</v>
      </c>
      <c r="U25" s="293">
        <f t="shared" si="10"/>
        <v>0</v>
      </c>
      <c r="V25" s="293">
        <f>+SUM(V22,V13,V10)</f>
        <v>0</v>
      </c>
      <c r="W25" s="293">
        <f t="shared" si="10"/>
        <v>0</v>
      </c>
      <c r="X25" s="293">
        <f t="shared" si="10"/>
        <v>996.48228700000004</v>
      </c>
      <c r="Y25" s="293">
        <f t="shared" si="4"/>
        <v>1130.6974729999999</v>
      </c>
      <c r="Z25" s="293">
        <f t="shared" si="10"/>
        <v>448.72838899999999</v>
      </c>
      <c r="AA25" s="291">
        <f>+'A1'!M25+'A2'!Z25+A3_RUS!Q25+A3_RUS!Y25+A3_RUS!Z25</f>
        <v>696699.72413700016</v>
      </c>
      <c r="AB25" s="318"/>
      <c r="AC25" s="39"/>
      <c r="AD25" s="229">
        <f t="shared" ref="AD25:BA25" si="11">+D25-D10-D13-D22</f>
        <v>-2.3803875537353747E-14</v>
      </c>
      <c r="AE25" s="229">
        <f t="shared" si="11"/>
        <v>5.2180482157382357E-15</v>
      </c>
      <c r="AF25" s="229">
        <f t="shared" si="11"/>
        <v>0</v>
      </c>
      <c r="AG25" s="229">
        <f t="shared" si="11"/>
        <v>0</v>
      </c>
      <c r="AH25" s="229">
        <f t="shared" si="11"/>
        <v>0</v>
      </c>
      <c r="AI25" s="229">
        <f t="shared" si="11"/>
        <v>0</v>
      </c>
      <c r="AJ25" s="229">
        <f t="shared" si="11"/>
        <v>0</v>
      </c>
      <c r="AK25" s="229">
        <f t="shared" si="11"/>
        <v>-2.8421709430404007E-13</v>
      </c>
      <c r="AL25" s="229">
        <f t="shared" si="11"/>
        <v>0</v>
      </c>
      <c r="AM25" s="229">
        <f t="shared" si="11"/>
        <v>0</v>
      </c>
      <c r="AN25" s="229">
        <f t="shared" si="11"/>
        <v>0</v>
      </c>
      <c r="AO25" s="229">
        <f t="shared" si="11"/>
        <v>0</v>
      </c>
      <c r="AP25" s="229">
        <f t="shared" si="11"/>
        <v>0</v>
      </c>
      <c r="AQ25" s="229">
        <f t="shared" si="11"/>
        <v>0</v>
      </c>
      <c r="AR25" s="229">
        <f t="shared" si="11"/>
        <v>-1.4210854715202004E-14</v>
      </c>
      <c r="AS25" s="229">
        <f t="shared" si="11"/>
        <v>0</v>
      </c>
      <c r="AT25" s="229">
        <f t="shared" si="11"/>
        <v>0</v>
      </c>
      <c r="AU25" s="229">
        <f t="shared" si="11"/>
        <v>0</v>
      </c>
      <c r="AV25" s="229">
        <f t="shared" si="11"/>
        <v>0</v>
      </c>
      <c r="AW25" s="229">
        <f t="shared" si="11"/>
        <v>0</v>
      </c>
      <c r="AX25" s="229">
        <f t="shared" si="11"/>
        <v>5.5289106626332796E-14</v>
      </c>
      <c r="AY25" s="229">
        <f t="shared" si="11"/>
        <v>-5.8619775700208265E-14</v>
      </c>
      <c r="AZ25" s="229">
        <f t="shared" si="11"/>
        <v>-7.6605388699135801E-15</v>
      </c>
      <c r="BA25" s="229">
        <f t="shared" si="11"/>
        <v>1.7462298274040222E-10</v>
      </c>
      <c r="BC25" s="76">
        <f t="shared" si="5"/>
        <v>0</v>
      </c>
      <c r="BD25" s="229">
        <f t="shared" si="6"/>
        <v>0</v>
      </c>
      <c r="BE25" s="76">
        <f>+AA25-'A1'!M25-'A2'!Z25-A3_RUS!Q25-A3_RUS!Y25-A3_RUS!Z25</f>
        <v>1.6927970136748627E-10</v>
      </c>
    </row>
    <row r="26" spans="2:57" s="89" customFormat="1" ht="17.100000000000001" customHeight="1">
      <c r="B26" s="266"/>
      <c r="C26" s="267" t="s">
        <v>287</v>
      </c>
      <c r="D26" s="294"/>
      <c r="E26" s="294"/>
      <c r="F26" s="294"/>
      <c r="G26" s="294"/>
      <c r="H26" s="294"/>
      <c r="I26" s="294"/>
      <c r="J26" s="294"/>
      <c r="K26" s="294"/>
      <c r="L26" s="294"/>
      <c r="M26" s="294"/>
      <c r="N26" s="294"/>
      <c r="O26" s="294"/>
      <c r="P26" s="294"/>
      <c r="Q26" s="294">
        <f t="shared" si="3"/>
        <v>0</v>
      </c>
      <c r="R26" s="294"/>
      <c r="S26" s="294"/>
      <c r="T26" s="294"/>
      <c r="U26" s="294"/>
      <c r="V26" s="294"/>
      <c r="W26" s="294"/>
      <c r="X26" s="294"/>
      <c r="Y26" s="294">
        <f t="shared" si="4"/>
        <v>0</v>
      </c>
      <c r="Z26" s="294"/>
      <c r="AA26" s="295">
        <f>+'A1'!M26+'A2'!Z26+A3_RUS!Q26+A3_RUS!Y26+A3_RUS!Z26</f>
        <v>594.88610904000006</v>
      </c>
      <c r="AB26" s="321"/>
      <c r="AC26" s="88"/>
      <c r="AD26" s="85">
        <f>+IF((D26&gt;D25),111,0)</f>
        <v>0</v>
      </c>
      <c r="AE26" s="85">
        <f t="shared" ref="AE26:BA26" si="12">+IF((E26&gt;E25),111,0)</f>
        <v>0</v>
      </c>
      <c r="AF26" s="85">
        <f t="shared" si="12"/>
        <v>0</v>
      </c>
      <c r="AG26" s="85">
        <f t="shared" si="12"/>
        <v>0</v>
      </c>
      <c r="AH26" s="85">
        <f t="shared" si="12"/>
        <v>0</v>
      </c>
      <c r="AI26" s="85">
        <f t="shared" si="12"/>
        <v>0</v>
      </c>
      <c r="AJ26" s="85">
        <f t="shared" si="12"/>
        <v>0</v>
      </c>
      <c r="AK26" s="85">
        <f t="shared" si="12"/>
        <v>0</v>
      </c>
      <c r="AL26" s="85">
        <f t="shared" si="12"/>
        <v>0</v>
      </c>
      <c r="AM26" s="85">
        <f t="shared" si="12"/>
        <v>0</v>
      </c>
      <c r="AN26" s="85">
        <f t="shared" si="12"/>
        <v>0</v>
      </c>
      <c r="AO26" s="85">
        <f t="shared" si="12"/>
        <v>0</v>
      </c>
      <c r="AP26" s="85">
        <f t="shared" si="12"/>
        <v>0</v>
      </c>
      <c r="AQ26" s="85">
        <f t="shared" si="12"/>
        <v>0</v>
      </c>
      <c r="AR26" s="85">
        <f t="shared" si="12"/>
        <v>0</v>
      </c>
      <c r="AS26" s="85">
        <f t="shared" si="12"/>
        <v>0</v>
      </c>
      <c r="AT26" s="85">
        <f t="shared" si="12"/>
        <v>0</v>
      </c>
      <c r="AU26" s="85">
        <f t="shared" si="12"/>
        <v>0</v>
      </c>
      <c r="AV26" s="85">
        <f t="shared" si="12"/>
        <v>0</v>
      </c>
      <c r="AW26" s="85">
        <f t="shared" si="12"/>
        <v>0</v>
      </c>
      <c r="AX26" s="85">
        <f t="shared" si="12"/>
        <v>0</v>
      </c>
      <c r="AY26" s="85">
        <f t="shared" si="12"/>
        <v>0</v>
      </c>
      <c r="AZ26" s="85">
        <f t="shared" si="12"/>
        <v>0</v>
      </c>
      <c r="BA26" s="85">
        <f t="shared" si="12"/>
        <v>0</v>
      </c>
      <c r="BC26" s="85">
        <f t="shared" si="5"/>
        <v>0</v>
      </c>
      <c r="BD26" s="230">
        <f t="shared" si="6"/>
        <v>0</v>
      </c>
      <c r="BE26" s="85">
        <f>+AA26-'A1'!M26-'A2'!Z26-A3_RUS!Q26-A3_RUS!Y26-A3_RUS!Z26</f>
        <v>0</v>
      </c>
    </row>
    <row r="27" spans="2:57" s="89" customFormat="1" ht="17.100000000000001" customHeight="1">
      <c r="B27" s="268"/>
      <c r="C27" s="269" t="s">
        <v>288</v>
      </c>
      <c r="D27" s="296"/>
      <c r="E27" s="296"/>
      <c r="F27" s="296"/>
      <c r="G27" s="296"/>
      <c r="H27" s="296"/>
      <c r="I27" s="296"/>
      <c r="J27" s="296"/>
      <c r="K27" s="296"/>
      <c r="L27" s="296"/>
      <c r="M27" s="296"/>
      <c r="N27" s="296"/>
      <c r="O27" s="296"/>
      <c r="P27" s="296"/>
      <c r="Q27" s="294">
        <f t="shared" si="3"/>
        <v>0</v>
      </c>
      <c r="R27" s="296"/>
      <c r="S27" s="296"/>
      <c r="T27" s="296"/>
      <c r="U27" s="296"/>
      <c r="V27" s="296"/>
      <c r="W27" s="296"/>
      <c r="X27" s="296"/>
      <c r="Y27" s="294">
        <f t="shared" si="4"/>
        <v>0</v>
      </c>
      <c r="Z27" s="296"/>
      <c r="AA27" s="295">
        <f>+'A1'!M27+'A2'!Z27+A3_RUS!Q27+A3_RUS!Y27+A3_RUS!Z27</f>
        <v>4093.8947997931996</v>
      </c>
      <c r="AB27" s="322"/>
      <c r="AC27" s="88"/>
      <c r="AD27" s="85">
        <f>+IF((D27&gt;D25),111,0)</f>
        <v>0</v>
      </c>
      <c r="AE27" s="85">
        <f t="shared" ref="AE27:BA27" si="13">+IF((E27&gt;E25),111,0)</f>
        <v>0</v>
      </c>
      <c r="AF27" s="85">
        <f t="shared" si="13"/>
        <v>0</v>
      </c>
      <c r="AG27" s="85">
        <f t="shared" si="13"/>
        <v>0</v>
      </c>
      <c r="AH27" s="85">
        <f t="shared" si="13"/>
        <v>0</v>
      </c>
      <c r="AI27" s="85">
        <f t="shared" si="13"/>
        <v>0</v>
      </c>
      <c r="AJ27" s="85">
        <f t="shared" si="13"/>
        <v>0</v>
      </c>
      <c r="AK27" s="85">
        <f t="shared" si="13"/>
        <v>0</v>
      </c>
      <c r="AL27" s="85">
        <f t="shared" si="13"/>
        <v>0</v>
      </c>
      <c r="AM27" s="85">
        <f t="shared" si="13"/>
        <v>0</v>
      </c>
      <c r="AN27" s="85">
        <f t="shared" si="13"/>
        <v>0</v>
      </c>
      <c r="AO27" s="85">
        <f t="shared" si="13"/>
        <v>0</v>
      </c>
      <c r="AP27" s="85">
        <f t="shared" si="13"/>
        <v>0</v>
      </c>
      <c r="AQ27" s="85">
        <f t="shared" si="13"/>
        <v>0</v>
      </c>
      <c r="AR27" s="85">
        <f t="shared" si="13"/>
        <v>0</v>
      </c>
      <c r="AS27" s="85">
        <f t="shared" si="13"/>
        <v>0</v>
      </c>
      <c r="AT27" s="85">
        <f t="shared" si="13"/>
        <v>0</v>
      </c>
      <c r="AU27" s="85">
        <f t="shared" si="13"/>
        <v>0</v>
      </c>
      <c r="AV27" s="85">
        <f t="shared" si="13"/>
        <v>0</v>
      </c>
      <c r="AW27" s="85">
        <f t="shared" si="13"/>
        <v>0</v>
      </c>
      <c r="AX27" s="85">
        <f t="shared" si="13"/>
        <v>0</v>
      </c>
      <c r="AY27" s="85">
        <f t="shared" si="13"/>
        <v>0</v>
      </c>
      <c r="AZ27" s="85">
        <f t="shared" si="13"/>
        <v>0</v>
      </c>
      <c r="BA27" s="85">
        <f t="shared" si="13"/>
        <v>0</v>
      </c>
      <c r="BC27" s="85">
        <f t="shared" si="5"/>
        <v>0</v>
      </c>
      <c r="BD27" s="230">
        <f t="shared" si="6"/>
        <v>0</v>
      </c>
      <c r="BE27" s="85">
        <f>+AA27-'A1'!M27-'A2'!Z27-A3_RUS!Q27-A3_RUS!Y27-A3_RUS!Z27</f>
        <v>0</v>
      </c>
    </row>
    <row r="28" spans="2:57" s="40" customFormat="1" ht="30" customHeight="1">
      <c r="B28" s="46"/>
      <c r="C28" s="47" t="s">
        <v>300</v>
      </c>
      <c r="D28" s="292"/>
      <c r="E28" s="292"/>
      <c r="F28" s="292"/>
      <c r="G28" s="292"/>
      <c r="H28" s="292"/>
      <c r="I28" s="292"/>
      <c r="J28" s="292"/>
      <c r="K28" s="292"/>
      <c r="L28" s="292"/>
      <c r="M28" s="292"/>
      <c r="N28" s="292"/>
      <c r="O28" s="292"/>
      <c r="P28" s="292"/>
      <c r="Q28" s="293"/>
      <c r="R28" s="292"/>
      <c r="S28" s="292"/>
      <c r="T28" s="292"/>
      <c r="U28" s="292"/>
      <c r="V28" s="292"/>
      <c r="W28" s="292"/>
      <c r="X28" s="292"/>
      <c r="Y28" s="293"/>
      <c r="Z28" s="292"/>
      <c r="AA28" s="291"/>
      <c r="AB28" s="318"/>
      <c r="AC28" s="3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C28" s="78"/>
      <c r="BD28" s="78"/>
      <c r="BE28" s="78"/>
    </row>
    <row r="29" spans="2:57" s="34" customFormat="1" ht="17.100000000000001" customHeight="1">
      <c r="B29" s="41"/>
      <c r="C29" s="42" t="s">
        <v>252</v>
      </c>
      <c r="D29" s="288"/>
      <c r="E29" s="288">
        <v>1.3071660000000001</v>
      </c>
      <c r="F29" s="288">
        <v>2.6106579999999999</v>
      </c>
      <c r="G29" s="288"/>
      <c r="H29" s="288"/>
      <c r="I29" s="288"/>
      <c r="J29" s="288"/>
      <c r="K29" s="288"/>
      <c r="L29" s="288">
        <v>26.214303000000001</v>
      </c>
      <c r="M29" s="288"/>
      <c r="N29" s="288">
        <v>52.664529000000002</v>
      </c>
      <c r="O29" s="288"/>
      <c r="P29" s="288"/>
      <c r="Q29" s="325">
        <f t="shared" si="3"/>
        <v>82.796655999999999</v>
      </c>
      <c r="R29" s="288"/>
      <c r="S29" s="288"/>
      <c r="T29" s="288"/>
      <c r="U29" s="288"/>
      <c r="V29" s="288"/>
      <c r="W29" s="288"/>
      <c r="X29" s="288">
        <v>55.132246000000002</v>
      </c>
      <c r="Y29" s="325">
        <f t="shared" si="4"/>
        <v>55.132246000000002</v>
      </c>
      <c r="Z29" s="288">
        <v>0.31263000000000002</v>
      </c>
      <c r="AA29" s="291">
        <f>+'A1'!M29+'A2'!Z29+A3_RUS!Q29+A3_RUS!Y29+A3_RUS!Z29</f>
        <v>6682.5557580000013</v>
      </c>
      <c r="AB29" s="319"/>
      <c r="AC29" s="33"/>
      <c r="AD29" s="73">
        <f t="shared" ref="AD29:BA29" si="14">+D29-SUM(D30:D31)</f>
        <v>0</v>
      </c>
      <c r="AE29" s="73">
        <f t="shared" si="14"/>
        <v>0</v>
      </c>
      <c r="AF29" s="73">
        <f t="shared" si="14"/>
        <v>0</v>
      </c>
      <c r="AG29" s="73">
        <f t="shared" si="14"/>
        <v>0</v>
      </c>
      <c r="AH29" s="73">
        <f t="shared" si="14"/>
        <v>0</v>
      </c>
      <c r="AI29" s="73">
        <f t="shared" si="14"/>
        <v>0</v>
      </c>
      <c r="AJ29" s="73">
        <f t="shared" si="14"/>
        <v>0</v>
      </c>
      <c r="AK29" s="73">
        <f t="shared" si="14"/>
        <v>0</v>
      </c>
      <c r="AL29" s="73">
        <f t="shared" si="14"/>
        <v>0</v>
      </c>
      <c r="AM29" s="73">
        <f t="shared" si="14"/>
        <v>0</v>
      </c>
      <c r="AN29" s="73">
        <f t="shared" si="14"/>
        <v>0</v>
      </c>
      <c r="AO29" s="73">
        <f t="shared" si="14"/>
        <v>0</v>
      </c>
      <c r="AP29" s="73">
        <f t="shared" si="14"/>
        <v>0</v>
      </c>
      <c r="AQ29" s="73">
        <f t="shared" si="14"/>
        <v>0</v>
      </c>
      <c r="AR29" s="73">
        <f t="shared" si="14"/>
        <v>0</v>
      </c>
      <c r="AS29" s="73">
        <f t="shared" si="14"/>
        <v>0</v>
      </c>
      <c r="AT29" s="73">
        <f t="shared" si="14"/>
        <v>0</v>
      </c>
      <c r="AU29" s="73">
        <f t="shared" si="14"/>
        <v>0</v>
      </c>
      <c r="AV29" s="73">
        <f t="shared" si="14"/>
        <v>0</v>
      </c>
      <c r="AW29" s="73">
        <f t="shared" si="14"/>
        <v>0</v>
      </c>
      <c r="AX29" s="73">
        <f t="shared" si="14"/>
        <v>0</v>
      </c>
      <c r="AY29" s="73">
        <f t="shared" si="14"/>
        <v>0</v>
      </c>
      <c r="AZ29" s="73">
        <f t="shared" si="14"/>
        <v>0</v>
      </c>
      <c r="BA29" s="73">
        <f t="shared" si="14"/>
        <v>-9.999994290410541E-7</v>
      </c>
      <c r="BC29" s="74">
        <f t="shared" si="5"/>
        <v>0</v>
      </c>
      <c r="BD29" s="73">
        <f t="shared" si="6"/>
        <v>0</v>
      </c>
      <c r="BE29" s="74">
        <f>+AA29-'A1'!M29-'A2'!Z29-A3_RUS!Q29-A3_RUS!Y29-A3_RUS!Z29</f>
        <v>1.3699597012362119E-12</v>
      </c>
    </row>
    <row r="30" spans="2:57" s="34" customFormat="1" ht="17.100000000000001" customHeight="1">
      <c r="B30" s="44"/>
      <c r="C30" s="45" t="s">
        <v>253</v>
      </c>
      <c r="D30" s="288"/>
      <c r="E30" s="288"/>
      <c r="F30" s="288"/>
      <c r="G30" s="288"/>
      <c r="H30" s="288"/>
      <c r="I30" s="288"/>
      <c r="J30" s="288"/>
      <c r="K30" s="288"/>
      <c r="L30" s="288"/>
      <c r="M30" s="288"/>
      <c r="N30" s="288"/>
      <c r="O30" s="288"/>
      <c r="P30" s="288"/>
      <c r="Q30" s="325">
        <f t="shared" si="3"/>
        <v>0</v>
      </c>
      <c r="R30" s="288"/>
      <c r="S30" s="288"/>
      <c r="T30" s="288"/>
      <c r="U30" s="288"/>
      <c r="V30" s="288"/>
      <c r="W30" s="288"/>
      <c r="X30" s="288"/>
      <c r="Y30" s="325">
        <f t="shared" si="4"/>
        <v>0</v>
      </c>
      <c r="Z30" s="288"/>
      <c r="AA30" s="291">
        <f>+'A1'!M30+'A2'!Z30+A3_RUS!Q30+A3_RUS!Y30+A3_RUS!Z30</f>
        <v>544.11021900000003</v>
      </c>
      <c r="AB30" s="319"/>
      <c r="AC30" s="3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C30" s="74">
        <f t="shared" si="5"/>
        <v>0</v>
      </c>
      <c r="BD30" s="73">
        <f t="shared" si="6"/>
        <v>0</v>
      </c>
      <c r="BE30" s="74">
        <f>+AA30-'A1'!M30-'A2'!Z30-A3_RUS!Q30-A3_RUS!Y30-A3_RUS!Z30</f>
        <v>0</v>
      </c>
    </row>
    <row r="31" spans="2:57" s="34" customFormat="1" ht="17.100000000000001" customHeight="1">
      <c r="B31" s="44"/>
      <c r="C31" s="45" t="s">
        <v>255</v>
      </c>
      <c r="D31" s="288"/>
      <c r="E31" s="288">
        <v>1.3071660000000001</v>
      </c>
      <c r="F31" s="288">
        <v>2.6106579999999999</v>
      </c>
      <c r="G31" s="288"/>
      <c r="H31" s="288"/>
      <c r="I31" s="288"/>
      <c r="J31" s="288"/>
      <c r="K31" s="288"/>
      <c r="L31" s="288">
        <v>26.214303000000001</v>
      </c>
      <c r="M31" s="288"/>
      <c r="N31" s="288">
        <v>52.664529000000002</v>
      </c>
      <c r="O31" s="288"/>
      <c r="P31" s="288"/>
      <c r="Q31" s="325">
        <f t="shared" si="3"/>
        <v>82.796655999999999</v>
      </c>
      <c r="R31" s="288"/>
      <c r="S31" s="288"/>
      <c r="T31" s="288"/>
      <c r="U31" s="288"/>
      <c r="V31" s="288"/>
      <c r="W31" s="288"/>
      <c r="X31" s="288">
        <v>55.132246000000002</v>
      </c>
      <c r="Y31" s="325">
        <f t="shared" si="4"/>
        <v>55.132246000000002</v>
      </c>
      <c r="Z31" s="288">
        <v>0.31263000000000002</v>
      </c>
      <c r="AA31" s="291">
        <f>+'A1'!M31+'A2'!Z31+A3_RUS!Q31+A3_RUS!Y31+A3_RUS!Z31</f>
        <v>6138.4455400000006</v>
      </c>
      <c r="AB31" s="319"/>
      <c r="AC31" s="3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C31" s="74">
        <f t="shared" si="5"/>
        <v>0</v>
      </c>
      <c r="BD31" s="73">
        <f t="shared" si="6"/>
        <v>0</v>
      </c>
      <c r="BE31" s="74">
        <f>+AA31-'A1'!M31-'A2'!Z31-A3_RUS!Q31-A3_RUS!Y31-A3_RUS!Z31</f>
        <v>5.741518371848997E-13</v>
      </c>
    </row>
    <row r="32" spans="2:57" s="34" customFormat="1" ht="30" customHeight="1">
      <c r="B32" s="41"/>
      <c r="C32" s="42" t="s">
        <v>254</v>
      </c>
      <c r="D32" s="288"/>
      <c r="E32" s="288">
        <v>3.9187949999999998</v>
      </c>
      <c r="F32" s="288">
        <v>1.304538</v>
      </c>
      <c r="G32" s="288"/>
      <c r="H32" s="288"/>
      <c r="I32" s="288">
        <v>1.374174</v>
      </c>
      <c r="J32" s="288"/>
      <c r="K32" s="288">
        <v>64.834479999999999</v>
      </c>
      <c r="L32" s="288"/>
      <c r="M32" s="288"/>
      <c r="N32" s="288"/>
      <c r="O32" s="288"/>
      <c r="P32" s="288">
        <v>2.5595979999999998</v>
      </c>
      <c r="Q32" s="325">
        <f t="shared" si="3"/>
        <v>73.991584999999986</v>
      </c>
      <c r="R32" s="288">
        <v>0.36168899999999998</v>
      </c>
      <c r="S32" s="288"/>
      <c r="T32" s="288"/>
      <c r="U32" s="288"/>
      <c r="V32" s="288"/>
      <c r="W32" s="288"/>
      <c r="X32" s="288">
        <v>29.854876000000001</v>
      </c>
      <c r="Y32" s="325">
        <f t="shared" si="4"/>
        <v>30.216564999999999</v>
      </c>
      <c r="Z32" s="288">
        <v>2.2072430000000001</v>
      </c>
      <c r="AA32" s="291">
        <f>+'A1'!M32+'A2'!Z32+A3_RUS!Q32+A3_RUS!Y32+A3_RUS!Z32</f>
        <v>4536.6101439999984</v>
      </c>
      <c r="AB32" s="319"/>
      <c r="AC32" s="33"/>
      <c r="AD32" s="73">
        <f t="shared" ref="AD32:BA32" si="15">+D32-SUM(D33:D34)</f>
        <v>0</v>
      </c>
      <c r="AE32" s="73">
        <f t="shared" si="15"/>
        <v>0</v>
      </c>
      <c r="AF32" s="73">
        <f t="shared" si="15"/>
        <v>0</v>
      </c>
      <c r="AG32" s="73">
        <f t="shared" si="15"/>
        <v>0</v>
      </c>
      <c r="AH32" s="73">
        <f t="shared" si="15"/>
        <v>0</v>
      </c>
      <c r="AI32" s="73">
        <f t="shared" si="15"/>
        <v>-9.9999999991773336E-7</v>
      </c>
      <c r="AJ32" s="73">
        <f t="shared" si="15"/>
        <v>0</v>
      </c>
      <c r="AK32" s="73">
        <f t="shared" si="15"/>
        <v>0</v>
      </c>
      <c r="AL32" s="73">
        <f t="shared" si="15"/>
        <v>0</v>
      </c>
      <c r="AM32" s="73">
        <f t="shared" si="15"/>
        <v>0</v>
      </c>
      <c r="AN32" s="73">
        <f t="shared" si="15"/>
        <v>0</v>
      </c>
      <c r="AO32" s="73">
        <f t="shared" si="15"/>
        <v>0</v>
      </c>
      <c r="AP32" s="73">
        <f t="shared" si="15"/>
        <v>0</v>
      </c>
      <c r="AQ32" s="73">
        <f t="shared" si="15"/>
        <v>-1.0000000116860974E-6</v>
      </c>
      <c r="AR32" s="73">
        <f t="shared" si="15"/>
        <v>0</v>
      </c>
      <c r="AS32" s="73">
        <f t="shared" si="15"/>
        <v>0</v>
      </c>
      <c r="AT32" s="73">
        <f t="shared" si="15"/>
        <v>0</v>
      </c>
      <c r="AU32" s="73">
        <f t="shared" si="15"/>
        <v>0</v>
      </c>
      <c r="AV32" s="73">
        <f t="shared" si="15"/>
        <v>0</v>
      </c>
      <c r="AW32" s="73">
        <f t="shared" si="15"/>
        <v>0</v>
      </c>
      <c r="AX32" s="73">
        <f t="shared" si="15"/>
        <v>0</v>
      </c>
      <c r="AY32" s="73">
        <f t="shared" si="15"/>
        <v>0</v>
      </c>
      <c r="AZ32" s="73">
        <f t="shared" si="15"/>
        <v>0</v>
      </c>
      <c r="BA32" s="73">
        <f t="shared" si="15"/>
        <v>-3.0000010156072676E-6</v>
      </c>
      <c r="BC32" s="74">
        <f t="shared" si="5"/>
        <v>0</v>
      </c>
      <c r="BD32" s="73">
        <f t="shared" si="6"/>
        <v>0</v>
      </c>
      <c r="BE32" s="74">
        <f>+AA32-'A1'!M32-'A2'!Z32-A3_RUS!Q32-A3_RUS!Y32-A3_RUS!Z32</f>
        <v>-1.127986593019159E-12</v>
      </c>
    </row>
    <row r="33" spans="2:57" s="34" customFormat="1" ht="17.100000000000001" customHeight="1">
      <c r="B33" s="41"/>
      <c r="C33" s="45" t="s">
        <v>253</v>
      </c>
      <c r="D33" s="288"/>
      <c r="E33" s="288"/>
      <c r="F33" s="288"/>
      <c r="G33" s="288"/>
      <c r="H33" s="288"/>
      <c r="I33" s="288">
        <v>0.26164999999999999</v>
      </c>
      <c r="J33" s="288"/>
      <c r="K33" s="288"/>
      <c r="L33" s="288"/>
      <c r="M33" s="288"/>
      <c r="N33" s="288"/>
      <c r="O33" s="288"/>
      <c r="P33" s="288">
        <v>2.5595979999999998</v>
      </c>
      <c r="Q33" s="325">
        <f t="shared" si="3"/>
        <v>2.8212479999999998</v>
      </c>
      <c r="R33" s="288">
        <v>0.36168899999999998</v>
      </c>
      <c r="S33" s="288"/>
      <c r="T33" s="288"/>
      <c r="U33" s="288"/>
      <c r="V33" s="288"/>
      <c r="W33" s="288"/>
      <c r="X33" s="288">
        <v>9.0287330000000008</v>
      </c>
      <c r="Y33" s="325">
        <f t="shared" si="4"/>
        <v>9.3904220000000009</v>
      </c>
      <c r="Z33" s="288">
        <v>0.65780799999999995</v>
      </c>
      <c r="AA33" s="291">
        <f>+'A1'!M33+'A2'!Z33+A3_RUS!Q33+A3_RUS!Y33+A3_RUS!Z33</f>
        <v>551.98503599999992</v>
      </c>
      <c r="AB33" s="319"/>
      <c r="AC33" s="3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C33" s="74">
        <f t="shared" si="5"/>
        <v>0</v>
      </c>
      <c r="BD33" s="73">
        <f t="shared" si="6"/>
        <v>0</v>
      </c>
      <c r="BE33" s="74">
        <f>+AA33-'A1'!M33-'A2'!Z33-A3_RUS!Q33-A3_RUS!Y33-A3_RUS!Z33</f>
        <v>-7.1720407390785113E-14</v>
      </c>
    </row>
    <row r="34" spans="2:57" s="34" customFormat="1" ht="17.100000000000001" customHeight="1">
      <c r="B34" s="41"/>
      <c r="C34" s="45" t="s">
        <v>255</v>
      </c>
      <c r="D34" s="288"/>
      <c r="E34" s="288">
        <v>3.9187949999999998</v>
      </c>
      <c r="F34" s="288">
        <v>1.304538</v>
      </c>
      <c r="G34" s="288"/>
      <c r="H34" s="288"/>
      <c r="I34" s="288">
        <v>1.112525</v>
      </c>
      <c r="J34" s="288"/>
      <c r="K34" s="288">
        <v>64.834479999999999</v>
      </c>
      <c r="L34" s="288"/>
      <c r="M34" s="288"/>
      <c r="N34" s="288"/>
      <c r="O34" s="288"/>
      <c r="P34" s="288"/>
      <c r="Q34" s="325">
        <f t="shared" si="3"/>
        <v>71.170338000000001</v>
      </c>
      <c r="R34" s="288"/>
      <c r="S34" s="288"/>
      <c r="T34" s="288"/>
      <c r="U34" s="288"/>
      <c r="V34" s="288"/>
      <c r="W34" s="288"/>
      <c r="X34" s="288">
        <v>20.826142999999998</v>
      </c>
      <c r="Y34" s="325">
        <f t="shared" si="4"/>
        <v>20.826142999999998</v>
      </c>
      <c r="Z34" s="288">
        <v>1.5494349999999999</v>
      </c>
      <c r="AA34" s="291">
        <f>+'A1'!M34+'A2'!Z34+A3_RUS!Q34+A3_RUS!Y34+A3_RUS!Z34</f>
        <v>3984.6251109999994</v>
      </c>
      <c r="AB34" s="319"/>
      <c r="AC34" s="3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C34" s="74">
        <f t="shared" si="5"/>
        <v>0</v>
      </c>
      <c r="BD34" s="73">
        <f t="shared" si="6"/>
        <v>0</v>
      </c>
      <c r="BE34" s="74">
        <f>+AA34-'A1'!M34-'A2'!Z34-A3_RUS!Q34-A3_RUS!Y34-A3_RUS!Z34</f>
        <v>-3.0642155479654321E-13</v>
      </c>
    </row>
    <row r="35" spans="2:57" s="40" customFormat="1" ht="30" customHeight="1">
      <c r="B35" s="263"/>
      <c r="C35" s="264" t="s">
        <v>256</v>
      </c>
      <c r="D35" s="292"/>
      <c r="E35" s="292">
        <v>3.9187949999999998</v>
      </c>
      <c r="F35" s="292">
        <v>1.304538</v>
      </c>
      <c r="G35" s="292"/>
      <c r="H35" s="292"/>
      <c r="I35" s="292">
        <v>1.374174</v>
      </c>
      <c r="J35" s="292"/>
      <c r="K35" s="292">
        <v>64.834479999999999</v>
      </c>
      <c r="L35" s="292"/>
      <c r="M35" s="292"/>
      <c r="N35" s="292"/>
      <c r="O35" s="292"/>
      <c r="P35" s="292">
        <v>2.5595979999999998</v>
      </c>
      <c r="Q35" s="293">
        <f t="shared" si="3"/>
        <v>73.991584999999986</v>
      </c>
      <c r="R35" s="292">
        <v>0.36168899999999998</v>
      </c>
      <c r="S35" s="292"/>
      <c r="T35" s="292"/>
      <c r="U35" s="292"/>
      <c r="V35" s="292"/>
      <c r="W35" s="292"/>
      <c r="X35" s="292">
        <v>29.854876000000001</v>
      </c>
      <c r="Y35" s="293">
        <f t="shared" si="4"/>
        <v>30.216564999999999</v>
      </c>
      <c r="Z35" s="292">
        <v>2.2072430000000001</v>
      </c>
      <c r="AA35" s="291">
        <f>+'A1'!M35+'A2'!Z35+A3_RUS!Q35+A3_RUS!Y35+A3_RUS!Z35</f>
        <v>4481.5220399999998</v>
      </c>
      <c r="AB35" s="320"/>
      <c r="AC35" s="39"/>
      <c r="AD35" s="229">
        <f>+D32-SUM(D35:D40)</f>
        <v>0</v>
      </c>
      <c r="AE35" s="229">
        <f t="shared" ref="AE35:BA35" si="16">+E32-SUM(E35:E40)</f>
        <v>0</v>
      </c>
      <c r="AF35" s="229">
        <f t="shared" si="16"/>
        <v>0</v>
      </c>
      <c r="AG35" s="229">
        <f t="shared" si="16"/>
        <v>0</v>
      </c>
      <c r="AH35" s="229">
        <f t="shared" si="16"/>
        <v>0</v>
      </c>
      <c r="AI35" s="229">
        <f t="shared" si="16"/>
        <v>0</v>
      </c>
      <c r="AJ35" s="229">
        <f t="shared" si="16"/>
        <v>0</v>
      </c>
      <c r="AK35" s="229">
        <f t="shared" si="16"/>
        <v>0</v>
      </c>
      <c r="AL35" s="229">
        <f t="shared" si="16"/>
        <v>0</v>
      </c>
      <c r="AM35" s="229">
        <f t="shared" si="16"/>
        <v>0</v>
      </c>
      <c r="AN35" s="229">
        <f t="shared" si="16"/>
        <v>0</v>
      </c>
      <c r="AO35" s="229">
        <f t="shared" si="16"/>
        <v>0</v>
      </c>
      <c r="AP35" s="229">
        <f t="shared" si="16"/>
        <v>0</v>
      </c>
      <c r="AQ35" s="229">
        <f t="shared" si="16"/>
        <v>0</v>
      </c>
      <c r="AR35" s="229">
        <f t="shared" si="16"/>
        <v>0</v>
      </c>
      <c r="AS35" s="229">
        <f t="shared" si="16"/>
        <v>0</v>
      </c>
      <c r="AT35" s="229">
        <f t="shared" si="16"/>
        <v>0</v>
      </c>
      <c r="AU35" s="229">
        <f t="shared" si="16"/>
        <v>0</v>
      </c>
      <c r="AV35" s="229">
        <f t="shared" si="16"/>
        <v>0</v>
      </c>
      <c r="AW35" s="229">
        <f t="shared" si="16"/>
        <v>0</v>
      </c>
      <c r="AX35" s="229">
        <f t="shared" si="16"/>
        <v>0</v>
      </c>
      <c r="AY35" s="229">
        <f t="shared" si="16"/>
        <v>0</v>
      </c>
      <c r="AZ35" s="229">
        <f t="shared" si="16"/>
        <v>0</v>
      </c>
      <c r="BA35" s="229">
        <f t="shared" si="16"/>
        <v>-1.0000012480304576E-6</v>
      </c>
      <c r="BC35" s="76">
        <f t="shared" si="5"/>
        <v>0</v>
      </c>
      <c r="BD35" s="229">
        <f t="shared" si="6"/>
        <v>0</v>
      </c>
      <c r="BE35" s="76">
        <f>+AA35-'A1'!M35-'A2'!Z35-A3_RUS!Q35-A3_RUS!Y35-A3_RUS!Z35</f>
        <v>-2.1849189124623081E-13</v>
      </c>
    </row>
    <row r="36" spans="2:57" s="34" customFormat="1" ht="17.100000000000001" customHeight="1">
      <c r="B36" s="270"/>
      <c r="C36" s="271" t="s">
        <v>257</v>
      </c>
      <c r="D36" s="288"/>
      <c r="E36" s="288"/>
      <c r="F36" s="288"/>
      <c r="G36" s="288"/>
      <c r="H36" s="288"/>
      <c r="I36" s="288"/>
      <c r="J36" s="288"/>
      <c r="K36" s="288"/>
      <c r="L36" s="288"/>
      <c r="M36" s="288"/>
      <c r="N36" s="288"/>
      <c r="O36" s="288"/>
      <c r="P36" s="288"/>
      <c r="Q36" s="325">
        <f t="shared" si="3"/>
        <v>0</v>
      </c>
      <c r="R36" s="288"/>
      <c r="S36" s="288"/>
      <c r="T36" s="288"/>
      <c r="U36" s="288"/>
      <c r="V36" s="288"/>
      <c r="W36" s="288"/>
      <c r="X36" s="288"/>
      <c r="Y36" s="325">
        <f t="shared" si="4"/>
        <v>0</v>
      </c>
      <c r="Z36" s="288"/>
      <c r="AA36" s="291">
        <f>+'A1'!M36+'A2'!Z36+A3_RUS!Q36+A3_RUS!Y36+A3_RUS!Z36</f>
        <v>55.088104999999992</v>
      </c>
      <c r="AB36" s="319"/>
      <c r="AC36" s="3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C36" s="74">
        <f t="shared" si="5"/>
        <v>0</v>
      </c>
      <c r="BD36" s="73">
        <f t="shared" si="6"/>
        <v>0</v>
      </c>
      <c r="BE36" s="74">
        <f>+AA36-'A1'!M36-'A2'!Z36-A3_RUS!Q36-A3_RUS!Y36-A3_RUS!Z36</f>
        <v>-2.4424906541753444E-15</v>
      </c>
    </row>
    <row r="37" spans="2:57" s="34" customFormat="1" ht="17.100000000000001" customHeight="1">
      <c r="B37" s="270"/>
      <c r="C37" s="271" t="s">
        <v>261</v>
      </c>
      <c r="D37" s="288"/>
      <c r="E37" s="288"/>
      <c r="F37" s="288"/>
      <c r="G37" s="288"/>
      <c r="H37" s="288"/>
      <c r="I37" s="288"/>
      <c r="J37" s="288"/>
      <c r="K37" s="288"/>
      <c r="L37" s="288"/>
      <c r="M37" s="288"/>
      <c r="N37" s="288"/>
      <c r="O37" s="288"/>
      <c r="P37" s="288"/>
      <c r="Q37" s="325">
        <f t="shared" si="3"/>
        <v>0</v>
      </c>
      <c r="R37" s="288"/>
      <c r="S37" s="288"/>
      <c r="T37" s="288"/>
      <c r="U37" s="288"/>
      <c r="V37" s="288"/>
      <c r="W37" s="288"/>
      <c r="X37" s="288"/>
      <c r="Y37" s="325">
        <f t="shared" si="4"/>
        <v>0</v>
      </c>
      <c r="Z37" s="288"/>
      <c r="AA37" s="291">
        <f>+'A1'!M37+'A2'!Z37+A3_RUS!Q37+A3_RUS!Y37+A3_RUS!Z37</f>
        <v>0</v>
      </c>
      <c r="AB37" s="319"/>
      <c r="AC37" s="3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C37" s="74">
        <f t="shared" si="5"/>
        <v>0</v>
      </c>
      <c r="BD37" s="73">
        <f t="shared" si="6"/>
        <v>0</v>
      </c>
      <c r="BE37" s="74">
        <f>+AA37-'A1'!M37-'A2'!Z37-A3_RUS!Q37-A3_RUS!Y37-A3_RUS!Z37</f>
        <v>0</v>
      </c>
    </row>
    <row r="38" spans="2:57" s="34" customFormat="1" ht="17.100000000000001" customHeight="1">
      <c r="B38" s="270"/>
      <c r="C38" s="271" t="s">
        <v>262</v>
      </c>
      <c r="D38" s="288"/>
      <c r="E38" s="288"/>
      <c r="F38" s="288"/>
      <c r="G38" s="288"/>
      <c r="H38" s="288"/>
      <c r="I38" s="288"/>
      <c r="J38" s="288"/>
      <c r="K38" s="288"/>
      <c r="L38" s="288"/>
      <c r="M38" s="288"/>
      <c r="N38" s="288"/>
      <c r="O38" s="288"/>
      <c r="P38" s="288"/>
      <c r="Q38" s="325">
        <f t="shared" si="3"/>
        <v>0</v>
      </c>
      <c r="R38" s="288"/>
      <c r="S38" s="288"/>
      <c r="T38" s="288"/>
      <c r="U38" s="288"/>
      <c r="V38" s="288"/>
      <c r="W38" s="288"/>
      <c r="X38" s="288"/>
      <c r="Y38" s="325">
        <f t="shared" si="4"/>
        <v>0</v>
      </c>
      <c r="Z38" s="288"/>
      <c r="AA38" s="291">
        <f>+'A1'!M38+'A2'!Z38+A3_RUS!Q38+A3_RUS!Y38+A3_RUS!Z38</f>
        <v>0</v>
      </c>
      <c r="AB38" s="319"/>
      <c r="AC38" s="3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C38" s="74">
        <f t="shared" si="5"/>
        <v>0</v>
      </c>
      <c r="BD38" s="73">
        <f t="shared" si="6"/>
        <v>0</v>
      </c>
      <c r="BE38" s="74">
        <f>+AA38-'A1'!M38-'A2'!Z38-A3_RUS!Q38-A3_RUS!Y38-A3_RUS!Z38</f>
        <v>0</v>
      </c>
    </row>
    <row r="39" spans="2:57" s="34" customFormat="1" ht="17.100000000000001" customHeight="1">
      <c r="B39" s="270"/>
      <c r="C39" s="272" t="s">
        <v>258</v>
      </c>
      <c r="D39" s="288"/>
      <c r="E39" s="288"/>
      <c r="F39" s="288"/>
      <c r="G39" s="288"/>
      <c r="H39" s="288"/>
      <c r="I39" s="288"/>
      <c r="J39" s="288"/>
      <c r="K39" s="288"/>
      <c r="L39" s="288"/>
      <c r="M39" s="288"/>
      <c r="N39" s="288"/>
      <c r="O39" s="288"/>
      <c r="P39" s="288"/>
      <c r="Q39" s="325">
        <f t="shared" si="3"/>
        <v>0</v>
      </c>
      <c r="R39" s="288"/>
      <c r="S39" s="288"/>
      <c r="T39" s="288"/>
      <c r="U39" s="288"/>
      <c r="V39" s="288"/>
      <c r="W39" s="288"/>
      <c r="X39" s="288"/>
      <c r="Y39" s="325">
        <f t="shared" si="4"/>
        <v>0</v>
      </c>
      <c r="Z39" s="288"/>
      <c r="AA39" s="291">
        <f>+'A1'!M39+'A2'!Z39+A3_RUS!Q39+A3_RUS!Y39+A3_RUS!Z39</f>
        <v>0</v>
      </c>
      <c r="AB39" s="319"/>
      <c r="AC39" s="3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C39" s="74">
        <f>+Q39-SUM(D39:P39)</f>
        <v>0</v>
      </c>
      <c r="BD39" s="73">
        <f>+Y39-SUM(R39:X39)</f>
        <v>0</v>
      </c>
      <c r="BE39" s="74">
        <f>+AA39-'A1'!M39-'A2'!Z39-A3_RUS!Q39-A3_RUS!Y39-A3_RUS!Z39</f>
        <v>0</v>
      </c>
    </row>
    <row r="40" spans="2:57" s="34" customFormat="1" ht="17.100000000000001" customHeight="1">
      <c r="B40" s="270"/>
      <c r="C40" s="265" t="s">
        <v>259</v>
      </c>
      <c r="D40" s="288"/>
      <c r="E40" s="288"/>
      <c r="F40" s="288"/>
      <c r="G40" s="288"/>
      <c r="H40" s="288"/>
      <c r="I40" s="288"/>
      <c r="J40" s="288"/>
      <c r="K40" s="288"/>
      <c r="L40" s="288"/>
      <c r="M40" s="288"/>
      <c r="N40" s="288"/>
      <c r="O40" s="288"/>
      <c r="P40" s="288"/>
      <c r="Q40" s="325">
        <f t="shared" si="3"/>
        <v>0</v>
      </c>
      <c r="R40" s="288"/>
      <c r="S40" s="288"/>
      <c r="T40" s="288"/>
      <c r="U40" s="288"/>
      <c r="V40" s="288"/>
      <c r="W40" s="288"/>
      <c r="X40" s="288"/>
      <c r="Y40" s="325">
        <f t="shared" si="4"/>
        <v>0</v>
      </c>
      <c r="Z40" s="288"/>
      <c r="AA40" s="291">
        <f>+'A1'!M40+'A2'!Z40+A3_RUS!Q40+A3_RUS!Y40+A3_RUS!Z40</f>
        <v>0</v>
      </c>
      <c r="AB40" s="319"/>
      <c r="AC40" s="3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C40" s="74"/>
      <c r="BD40" s="73"/>
      <c r="BE40" s="74">
        <f>+AA40-'A1'!M40-'A2'!Z40-A3_RUS!Q40-A3_RUS!Y40-A3_RUS!Z40</f>
        <v>0</v>
      </c>
    </row>
    <row r="41" spans="2:57" s="40" customFormat="1" ht="24.95" customHeight="1">
      <c r="B41" s="101"/>
      <c r="C41" s="104" t="s">
        <v>260</v>
      </c>
      <c r="D41" s="292"/>
      <c r="E41" s="292"/>
      <c r="F41" s="292"/>
      <c r="G41" s="292"/>
      <c r="H41" s="292"/>
      <c r="I41" s="292"/>
      <c r="J41" s="292"/>
      <c r="K41" s="292"/>
      <c r="L41" s="292"/>
      <c r="M41" s="292"/>
      <c r="N41" s="292"/>
      <c r="O41" s="292"/>
      <c r="P41" s="292"/>
      <c r="Q41" s="293">
        <f t="shared" si="3"/>
        <v>0</v>
      </c>
      <c r="R41" s="292"/>
      <c r="S41" s="292"/>
      <c r="T41" s="292"/>
      <c r="U41" s="292"/>
      <c r="V41" s="292"/>
      <c r="W41" s="292"/>
      <c r="X41" s="292"/>
      <c r="Y41" s="293">
        <f t="shared" si="4"/>
        <v>0</v>
      </c>
      <c r="Z41" s="292">
        <v>1.14584</v>
      </c>
      <c r="AA41" s="291">
        <f>+'A1'!M41+'A2'!Z41+A3_RUS!Q41+A3_RUS!Y41+A3_RUS!Z41</f>
        <v>14255.483590999998</v>
      </c>
      <c r="AB41" s="320"/>
      <c r="AC41" s="39"/>
      <c r="AD41" s="229">
        <f t="shared" ref="AD41:BA41" si="17">+D41-SUM(D42:D43)</f>
        <v>0</v>
      </c>
      <c r="AE41" s="229">
        <f t="shared" si="17"/>
        <v>0</v>
      </c>
      <c r="AF41" s="229">
        <f t="shared" si="17"/>
        <v>0</v>
      </c>
      <c r="AG41" s="229">
        <f t="shared" si="17"/>
        <v>0</v>
      </c>
      <c r="AH41" s="229">
        <f t="shared" si="17"/>
        <v>0</v>
      </c>
      <c r="AI41" s="229">
        <f t="shared" si="17"/>
        <v>0</v>
      </c>
      <c r="AJ41" s="229">
        <f t="shared" si="17"/>
        <v>0</v>
      </c>
      <c r="AK41" s="229">
        <f t="shared" si="17"/>
        <v>0</v>
      </c>
      <c r="AL41" s="229">
        <f t="shared" si="17"/>
        <v>0</v>
      </c>
      <c r="AM41" s="229">
        <f t="shared" si="17"/>
        <v>0</v>
      </c>
      <c r="AN41" s="229">
        <f t="shared" si="17"/>
        <v>0</v>
      </c>
      <c r="AO41" s="229">
        <f t="shared" si="17"/>
        <v>0</v>
      </c>
      <c r="AP41" s="229">
        <f t="shared" si="17"/>
        <v>0</v>
      </c>
      <c r="AQ41" s="229">
        <f t="shared" si="17"/>
        <v>0</v>
      </c>
      <c r="AR41" s="229">
        <f t="shared" si="17"/>
        <v>0</v>
      </c>
      <c r="AS41" s="229">
        <f t="shared" si="17"/>
        <v>0</v>
      </c>
      <c r="AT41" s="229">
        <f t="shared" si="17"/>
        <v>0</v>
      </c>
      <c r="AU41" s="229">
        <f t="shared" si="17"/>
        <v>0</v>
      </c>
      <c r="AV41" s="229">
        <f t="shared" si="17"/>
        <v>0</v>
      </c>
      <c r="AW41" s="229">
        <f t="shared" si="17"/>
        <v>0</v>
      </c>
      <c r="AX41" s="229">
        <f t="shared" si="17"/>
        <v>0</v>
      </c>
      <c r="AY41" s="229">
        <f t="shared" si="17"/>
        <v>0</v>
      </c>
      <c r="AZ41" s="229">
        <f t="shared" si="17"/>
        <v>0</v>
      </c>
      <c r="BA41" s="229">
        <f t="shared" si="17"/>
        <v>0</v>
      </c>
      <c r="BC41" s="76">
        <f t="shared" si="5"/>
        <v>0</v>
      </c>
      <c r="BD41" s="229">
        <f t="shared" si="6"/>
        <v>0</v>
      </c>
      <c r="BE41" s="76">
        <f>+AA41-'A1'!M41-'A2'!Z41-A3_RUS!Q41-A3_RUS!Y41-A3_RUS!Z41</f>
        <v>-3.7680969455777813E-13</v>
      </c>
    </row>
    <row r="42" spans="2:57" s="89" customFormat="1" ht="17.100000000000001" customHeight="1">
      <c r="B42" s="83"/>
      <c r="C42" s="45" t="s">
        <v>253</v>
      </c>
      <c r="D42" s="294"/>
      <c r="E42" s="294"/>
      <c r="F42" s="294"/>
      <c r="G42" s="294"/>
      <c r="H42" s="294"/>
      <c r="I42" s="294"/>
      <c r="J42" s="294"/>
      <c r="K42" s="294"/>
      <c r="L42" s="294"/>
      <c r="M42" s="294"/>
      <c r="N42" s="294"/>
      <c r="O42" s="294"/>
      <c r="P42" s="294"/>
      <c r="Q42" s="294">
        <f t="shared" si="3"/>
        <v>0</v>
      </c>
      <c r="R42" s="294"/>
      <c r="S42" s="294"/>
      <c r="T42" s="294"/>
      <c r="U42" s="294"/>
      <c r="V42" s="294"/>
      <c r="W42" s="294"/>
      <c r="X42" s="294"/>
      <c r="Y42" s="294">
        <f t="shared" si="4"/>
        <v>0</v>
      </c>
      <c r="Z42" s="294"/>
      <c r="AA42" s="291">
        <f>+'A1'!M42+'A2'!Z42+A3_RUS!Q42+A3_RUS!Y42+A3_RUS!Z42</f>
        <v>12340.208091999999</v>
      </c>
      <c r="AB42" s="322"/>
      <c r="AC42" s="88"/>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C42" s="74">
        <f t="shared" si="5"/>
        <v>0</v>
      </c>
      <c r="BD42" s="73">
        <f t="shared" si="6"/>
        <v>0</v>
      </c>
      <c r="BE42" s="74">
        <f>+AA42-'A1'!M42-'A2'!Z42-A3_RUS!Q42-A3_RUS!Y42-A3_RUS!Z42</f>
        <v>-1.4210854715202004E-13</v>
      </c>
    </row>
    <row r="43" spans="2:57" s="34" customFormat="1" ht="17.100000000000001" customHeight="1">
      <c r="B43" s="44"/>
      <c r="C43" s="45" t="s">
        <v>255</v>
      </c>
      <c r="D43" s="288"/>
      <c r="E43" s="288"/>
      <c r="F43" s="288"/>
      <c r="G43" s="288"/>
      <c r="H43" s="288"/>
      <c r="I43" s="288"/>
      <c r="J43" s="288"/>
      <c r="K43" s="288"/>
      <c r="L43" s="288"/>
      <c r="M43" s="288"/>
      <c r="N43" s="288"/>
      <c r="O43" s="288"/>
      <c r="P43" s="288"/>
      <c r="Q43" s="325">
        <f t="shared" si="3"/>
        <v>0</v>
      </c>
      <c r="R43" s="288"/>
      <c r="S43" s="288"/>
      <c r="T43" s="288"/>
      <c r="U43" s="288"/>
      <c r="V43" s="288"/>
      <c r="W43" s="288"/>
      <c r="X43" s="288"/>
      <c r="Y43" s="325">
        <f t="shared" si="4"/>
        <v>0</v>
      </c>
      <c r="Z43" s="288">
        <v>1.14584</v>
      </c>
      <c r="AA43" s="291">
        <f>+'A1'!M43+'A2'!Z43+A3_RUS!Q43+A3_RUS!Y43+A3_RUS!Z43</f>
        <v>1915.2754990000001</v>
      </c>
      <c r="AB43" s="319"/>
      <c r="AC43" s="3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C43" s="74">
        <f t="shared" si="5"/>
        <v>0</v>
      </c>
      <c r="BD43" s="73">
        <f t="shared" si="6"/>
        <v>0</v>
      </c>
      <c r="BE43" s="74">
        <f>+AA43-'A1'!M43-'A2'!Z43-A3_RUS!Q43-A3_RUS!Y43-A3_RUS!Z43</f>
        <v>2.1094237467877974E-14</v>
      </c>
    </row>
    <row r="44" spans="2:57" s="40" customFormat="1" ht="30" customHeight="1">
      <c r="B44" s="103"/>
      <c r="C44" s="104" t="s">
        <v>249</v>
      </c>
      <c r="D44" s="293">
        <f t="shared" ref="D44:Z44" si="18">+SUM(D41,D32,D29)</f>
        <v>0</v>
      </c>
      <c r="E44" s="293">
        <f t="shared" si="18"/>
        <v>5.2259609999999999</v>
      </c>
      <c r="F44" s="293">
        <f t="shared" si="18"/>
        <v>3.9151959999999999</v>
      </c>
      <c r="G44" s="293">
        <f t="shared" si="18"/>
        <v>0</v>
      </c>
      <c r="H44" s="293">
        <f t="shared" si="18"/>
        <v>0</v>
      </c>
      <c r="I44" s="293">
        <f t="shared" si="18"/>
        <v>1.374174</v>
      </c>
      <c r="J44" s="293">
        <f t="shared" si="18"/>
        <v>0</v>
      </c>
      <c r="K44" s="293">
        <f t="shared" si="18"/>
        <v>64.834479999999999</v>
      </c>
      <c r="L44" s="293">
        <f t="shared" si="18"/>
        <v>26.214303000000001</v>
      </c>
      <c r="M44" s="293">
        <f t="shared" si="18"/>
        <v>0</v>
      </c>
      <c r="N44" s="293">
        <f t="shared" si="18"/>
        <v>52.664529000000002</v>
      </c>
      <c r="O44" s="293">
        <f t="shared" si="18"/>
        <v>0</v>
      </c>
      <c r="P44" s="293">
        <f t="shared" si="18"/>
        <v>2.5595979999999998</v>
      </c>
      <c r="Q44" s="293">
        <f t="shared" si="3"/>
        <v>156.788241</v>
      </c>
      <c r="R44" s="293">
        <f t="shared" si="18"/>
        <v>0.36168899999999998</v>
      </c>
      <c r="S44" s="293">
        <f t="shared" si="18"/>
        <v>0</v>
      </c>
      <c r="T44" s="293">
        <f t="shared" si="18"/>
        <v>0</v>
      </c>
      <c r="U44" s="293">
        <f t="shared" si="18"/>
        <v>0</v>
      </c>
      <c r="V44" s="293">
        <f>+SUM(V41,V32,V29)</f>
        <v>0</v>
      </c>
      <c r="W44" s="293">
        <f t="shared" si="18"/>
        <v>0</v>
      </c>
      <c r="X44" s="293">
        <f t="shared" si="18"/>
        <v>84.987121999999999</v>
      </c>
      <c r="Y44" s="293">
        <f t="shared" si="4"/>
        <v>85.348810999999998</v>
      </c>
      <c r="Z44" s="293">
        <f t="shared" si="18"/>
        <v>3.6657129999999998</v>
      </c>
      <c r="AA44" s="291">
        <f>+'A1'!M44+'A2'!Z44+A3_RUS!Q44+A3_RUS!Y44+A3_RUS!Z44</f>
        <v>25474.649492999997</v>
      </c>
      <c r="AB44" s="318"/>
      <c r="AC44" s="39"/>
      <c r="AD44" s="229">
        <f t="shared" ref="AD44:BA44" si="19">+D44-D29-D32-D41</f>
        <v>0</v>
      </c>
      <c r="AE44" s="229">
        <f t="shared" si="19"/>
        <v>0</v>
      </c>
      <c r="AF44" s="229">
        <f t="shared" si="19"/>
        <v>0</v>
      </c>
      <c r="AG44" s="229">
        <f t="shared" si="19"/>
        <v>0</v>
      </c>
      <c r="AH44" s="229">
        <f t="shared" si="19"/>
        <v>0</v>
      </c>
      <c r="AI44" s="229">
        <f t="shared" si="19"/>
        <v>0</v>
      </c>
      <c r="AJ44" s="229">
        <f t="shared" si="19"/>
        <v>0</v>
      </c>
      <c r="AK44" s="229">
        <f t="shared" si="19"/>
        <v>0</v>
      </c>
      <c r="AL44" s="229">
        <f t="shared" si="19"/>
        <v>0</v>
      </c>
      <c r="AM44" s="229">
        <f t="shared" si="19"/>
        <v>0</v>
      </c>
      <c r="AN44" s="229">
        <f t="shared" si="19"/>
        <v>0</v>
      </c>
      <c r="AO44" s="229">
        <f t="shared" si="19"/>
        <v>0</v>
      </c>
      <c r="AP44" s="229">
        <f t="shared" si="19"/>
        <v>0</v>
      </c>
      <c r="AQ44" s="229">
        <f t="shared" si="19"/>
        <v>1.4210854715202004E-14</v>
      </c>
      <c r="AR44" s="229">
        <f t="shared" si="19"/>
        <v>0</v>
      </c>
      <c r="AS44" s="229">
        <f t="shared" si="19"/>
        <v>0</v>
      </c>
      <c r="AT44" s="229">
        <f t="shared" si="19"/>
        <v>0</v>
      </c>
      <c r="AU44" s="229">
        <f t="shared" si="19"/>
        <v>0</v>
      </c>
      <c r="AV44" s="229">
        <f t="shared" si="19"/>
        <v>0</v>
      </c>
      <c r="AW44" s="229">
        <f t="shared" si="19"/>
        <v>0</v>
      </c>
      <c r="AX44" s="229">
        <f t="shared" si="19"/>
        <v>-3.5527136788005009E-15</v>
      </c>
      <c r="AY44" s="229">
        <f t="shared" si="19"/>
        <v>-3.5527136788005009E-15</v>
      </c>
      <c r="AZ44" s="229">
        <f t="shared" si="19"/>
        <v>0</v>
      </c>
      <c r="BA44" s="229">
        <f t="shared" si="19"/>
        <v>0</v>
      </c>
      <c r="BC44" s="76">
        <f t="shared" si="5"/>
        <v>0</v>
      </c>
      <c r="BD44" s="229">
        <f t="shared" si="6"/>
        <v>0</v>
      </c>
      <c r="BE44" s="76">
        <f>+AA44-'A1'!M44-'A2'!Z44-A3_RUS!Q44-A3_RUS!Y44-A3_RUS!Z44</f>
        <v>-2.8168578580789472E-12</v>
      </c>
    </row>
    <row r="45" spans="2:57" s="89" customFormat="1" ht="17.100000000000001" customHeight="1">
      <c r="B45" s="266"/>
      <c r="C45" s="267" t="s">
        <v>287</v>
      </c>
      <c r="D45" s="294"/>
      <c r="E45" s="294"/>
      <c r="F45" s="294"/>
      <c r="G45" s="294"/>
      <c r="H45" s="294"/>
      <c r="I45" s="294"/>
      <c r="J45" s="294"/>
      <c r="K45" s="294"/>
      <c r="L45" s="294"/>
      <c r="M45" s="294"/>
      <c r="N45" s="294"/>
      <c r="O45" s="294"/>
      <c r="P45" s="294"/>
      <c r="Q45" s="294">
        <f t="shared" si="3"/>
        <v>0</v>
      </c>
      <c r="R45" s="294"/>
      <c r="S45" s="294"/>
      <c r="T45" s="294"/>
      <c r="U45" s="294"/>
      <c r="V45" s="294"/>
      <c r="W45" s="294"/>
      <c r="X45" s="294"/>
      <c r="Y45" s="294">
        <f t="shared" si="4"/>
        <v>0</v>
      </c>
      <c r="Z45" s="294"/>
      <c r="AA45" s="295">
        <f>+'A1'!M45+'A2'!Z45+A3_RUS!Q45+A3_RUS!Y45+A3_RUS!Z45</f>
        <v>967.14467335999996</v>
      </c>
      <c r="AB45" s="321"/>
      <c r="AC45" s="88"/>
      <c r="AD45" s="85">
        <f t="shared" ref="AD45:BA45" si="20">+IF((D45&gt;D44),111,0)</f>
        <v>0</v>
      </c>
      <c r="AE45" s="85">
        <f t="shared" si="20"/>
        <v>0</v>
      </c>
      <c r="AF45" s="85">
        <f t="shared" si="20"/>
        <v>0</v>
      </c>
      <c r="AG45" s="85">
        <f t="shared" si="20"/>
        <v>0</v>
      </c>
      <c r="AH45" s="85">
        <f t="shared" si="20"/>
        <v>0</v>
      </c>
      <c r="AI45" s="85">
        <f t="shared" si="20"/>
        <v>0</v>
      </c>
      <c r="AJ45" s="85">
        <f t="shared" si="20"/>
        <v>0</v>
      </c>
      <c r="AK45" s="85">
        <f t="shared" si="20"/>
        <v>0</v>
      </c>
      <c r="AL45" s="85">
        <f t="shared" si="20"/>
        <v>0</v>
      </c>
      <c r="AM45" s="85">
        <f t="shared" si="20"/>
        <v>0</v>
      </c>
      <c r="AN45" s="85">
        <f t="shared" si="20"/>
        <v>0</v>
      </c>
      <c r="AO45" s="85">
        <f t="shared" si="20"/>
        <v>0</v>
      </c>
      <c r="AP45" s="85">
        <f t="shared" si="20"/>
        <v>0</v>
      </c>
      <c r="AQ45" s="85">
        <f t="shared" si="20"/>
        <v>0</v>
      </c>
      <c r="AR45" s="85">
        <f t="shared" si="20"/>
        <v>0</v>
      </c>
      <c r="AS45" s="85">
        <f t="shared" si="20"/>
        <v>0</v>
      </c>
      <c r="AT45" s="85">
        <f t="shared" si="20"/>
        <v>0</v>
      </c>
      <c r="AU45" s="85">
        <f t="shared" si="20"/>
        <v>0</v>
      </c>
      <c r="AV45" s="85">
        <f t="shared" si="20"/>
        <v>0</v>
      </c>
      <c r="AW45" s="85">
        <f t="shared" si="20"/>
        <v>0</v>
      </c>
      <c r="AX45" s="85">
        <f t="shared" si="20"/>
        <v>0</v>
      </c>
      <c r="AY45" s="85">
        <f t="shared" si="20"/>
        <v>0</v>
      </c>
      <c r="AZ45" s="85">
        <f t="shared" si="20"/>
        <v>0</v>
      </c>
      <c r="BA45" s="85">
        <f t="shared" si="20"/>
        <v>0</v>
      </c>
      <c r="BC45" s="85">
        <f t="shared" si="5"/>
        <v>0</v>
      </c>
      <c r="BD45" s="230">
        <f t="shared" si="6"/>
        <v>0</v>
      </c>
      <c r="BE45" s="85">
        <f>+AA45-'A1'!M45-'A2'!Z45-A3_RUS!Q45-A3_RUS!Y45-A3_RUS!Z45</f>
        <v>0</v>
      </c>
    </row>
    <row r="46" spans="2:57" s="89" customFormat="1" ht="17.100000000000001" customHeight="1">
      <c r="B46" s="268"/>
      <c r="C46" s="269" t="s">
        <v>288</v>
      </c>
      <c r="D46" s="296"/>
      <c r="E46" s="296"/>
      <c r="F46" s="296"/>
      <c r="G46" s="296"/>
      <c r="H46" s="296"/>
      <c r="I46" s="296"/>
      <c r="J46" s="296"/>
      <c r="K46" s="296"/>
      <c r="L46" s="296"/>
      <c r="M46" s="296"/>
      <c r="N46" s="296"/>
      <c r="O46" s="296"/>
      <c r="P46" s="296"/>
      <c r="Q46" s="294">
        <f t="shared" si="3"/>
        <v>0</v>
      </c>
      <c r="R46" s="296"/>
      <c r="S46" s="296"/>
      <c r="T46" s="296"/>
      <c r="U46" s="296"/>
      <c r="V46" s="296"/>
      <c r="W46" s="296"/>
      <c r="X46" s="296"/>
      <c r="Y46" s="294">
        <f t="shared" si="4"/>
        <v>0</v>
      </c>
      <c r="Z46" s="296"/>
      <c r="AA46" s="295">
        <f>+'A1'!M46+'A2'!Z46+A3_RUS!Q46+A3_RUS!Y46+A3_RUS!Z46</f>
        <v>0</v>
      </c>
      <c r="AB46" s="322"/>
      <c r="AC46" s="88"/>
      <c r="AD46" s="85">
        <f t="shared" ref="AD46:BA46" si="21">+IF((D46&gt;D44),111,0)</f>
        <v>0</v>
      </c>
      <c r="AE46" s="85">
        <f t="shared" si="21"/>
        <v>0</v>
      </c>
      <c r="AF46" s="85">
        <f t="shared" si="21"/>
        <v>0</v>
      </c>
      <c r="AG46" s="85">
        <f t="shared" si="21"/>
        <v>0</v>
      </c>
      <c r="AH46" s="85">
        <f t="shared" si="21"/>
        <v>0</v>
      </c>
      <c r="AI46" s="85">
        <f t="shared" si="21"/>
        <v>0</v>
      </c>
      <c r="AJ46" s="85">
        <f t="shared" si="21"/>
        <v>0</v>
      </c>
      <c r="AK46" s="85">
        <f t="shared" si="21"/>
        <v>0</v>
      </c>
      <c r="AL46" s="85">
        <f t="shared" si="21"/>
        <v>0</v>
      </c>
      <c r="AM46" s="85">
        <f t="shared" si="21"/>
        <v>0</v>
      </c>
      <c r="AN46" s="85">
        <f t="shared" si="21"/>
        <v>0</v>
      </c>
      <c r="AO46" s="85">
        <f t="shared" si="21"/>
        <v>0</v>
      </c>
      <c r="AP46" s="85">
        <f t="shared" si="21"/>
        <v>0</v>
      </c>
      <c r="AQ46" s="85">
        <f t="shared" si="21"/>
        <v>0</v>
      </c>
      <c r="AR46" s="85">
        <f t="shared" si="21"/>
        <v>0</v>
      </c>
      <c r="AS46" s="85">
        <f t="shared" si="21"/>
        <v>0</v>
      </c>
      <c r="AT46" s="85">
        <f t="shared" si="21"/>
        <v>0</v>
      </c>
      <c r="AU46" s="85">
        <f t="shared" si="21"/>
        <v>0</v>
      </c>
      <c r="AV46" s="85">
        <f t="shared" si="21"/>
        <v>0</v>
      </c>
      <c r="AW46" s="85">
        <f t="shared" si="21"/>
        <v>0</v>
      </c>
      <c r="AX46" s="85">
        <f t="shared" si="21"/>
        <v>0</v>
      </c>
      <c r="AY46" s="85">
        <f t="shared" si="21"/>
        <v>0</v>
      </c>
      <c r="AZ46" s="85">
        <f t="shared" si="21"/>
        <v>0</v>
      </c>
      <c r="BA46" s="85">
        <f t="shared" si="21"/>
        <v>0</v>
      </c>
      <c r="BC46" s="85">
        <f t="shared" si="5"/>
        <v>0</v>
      </c>
      <c r="BD46" s="230">
        <f t="shared" si="6"/>
        <v>0</v>
      </c>
      <c r="BE46" s="85">
        <f>+AA46-'A1'!M46-'A2'!Z46-A3_RUS!Q46-A3_RUS!Y46-A3_RUS!Z46</f>
        <v>0</v>
      </c>
    </row>
    <row r="47" spans="2:57" s="89" customFormat="1" ht="17.100000000000001" customHeight="1">
      <c r="B47" s="268"/>
      <c r="C47" s="269" t="s">
        <v>304</v>
      </c>
      <c r="D47" s="297"/>
      <c r="E47" s="297"/>
      <c r="F47" s="297"/>
      <c r="G47" s="297"/>
      <c r="H47" s="297"/>
      <c r="I47" s="297"/>
      <c r="J47" s="297"/>
      <c r="K47" s="297"/>
      <c r="L47" s="297"/>
      <c r="M47" s="297"/>
      <c r="N47" s="297"/>
      <c r="O47" s="297"/>
      <c r="P47" s="297"/>
      <c r="Q47" s="326">
        <f>SUM(D47:P47)</f>
        <v>0</v>
      </c>
      <c r="R47" s="297"/>
      <c r="S47" s="297"/>
      <c r="T47" s="297"/>
      <c r="U47" s="297"/>
      <c r="V47" s="297"/>
      <c r="W47" s="297"/>
      <c r="X47" s="297"/>
      <c r="Y47" s="326">
        <f>SUM(R47:X47)</f>
        <v>0</v>
      </c>
      <c r="Z47" s="326">
        <v>0</v>
      </c>
      <c r="AA47" s="385">
        <f>+'A1'!M47+'A2'!Z47+A3_RUS!Q47+A3_RUS!Y47+A3_RUS!Z47</f>
        <v>6473.2360819999994</v>
      </c>
      <c r="AB47" s="312"/>
      <c r="AC47" s="88"/>
      <c r="AD47" s="228"/>
      <c r="AE47" s="228"/>
      <c r="AF47" s="228"/>
      <c r="AG47" s="228"/>
      <c r="AH47" s="228"/>
      <c r="AI47" s="228"/>
      <c r="AJ47" s="228"/>
      <c r="AK47" s="228"/>
      <c r="AL47" s="228"/>
      <c r="AM47" s="228"/>
      <c r="AN47" s="228"/>
      <c r="AO47" s="228"/>
      <c r="AP47" s="228"/>
      <c r="AQ47" s="85">
        <f>+IF((Q47&gt;Q44),111,0)</f>
        <v>0</v>
      </c>
      <c r="AR47" s="228"/>
      <c r="AS47" s="228"/>
      <c r="AT47" s="228"/>
      <c r="AU47" s="228"/>
      <c r="AV47" s="228"/>
      <c r="AW47" s="228"/>
      <c r="AX47" s="228"/>
      <c r="AY47" s="85">
        <f>+IF((Y47&gt;Y44),111,0)</f>
        <v>0</v>
      </c>
      <c r="AZ47" s="85">
        <f>+IF((Z47&gt;Z44),111,0)</f>
        <v>0</v>
      </c>
      <c r="BA47" s="85">
        <f>+IF((AA47&gt;AA44),111,0)</f>
        <v>0</v>
      </c>
      <c r="BC47" s="228"/>
      <c r="BD47" s="228"/>
      <c r="BE47" s="85">
        <f>+AA47-'A1'!M47-'A2'!Z47-A3_RUS!Q47-A3_RUS!Y47-A3_RUS!Z47</f>
        <v>-1.7053025658242404E-13</v>
      </c>
    </row>
    <row r="48" spans="2:57" s="34" customFormat="1" ht="24.95" customHeight="1">
      <c r="B48" s="41"/>
      <c r="C48" s="49" t="s">
        <v>289</v>
      </c>
      <c r="D48" s="288"/>
      <c r="E48" s="288"/>
      <c r="F48" s="288"/>
      <c r="G48" s="288"/>
      <c r="H48" s="288"/>
      <c r="I48" s="288"/>
      <c r="J48" s="288"/>
      <c r="K48" s="288"/>
      <c r="L48" s="288"/>
      <c r="M48" s="288"/>
      <c r="N48" s="288"/>
      <c r="O48" s="288"/>
      <c r="P48" s="288"/>
      <c r="Q48" s="325"/>
      <c r="R48" s="288"/>
      <c r="S48" s="288"/>
      <c r="T48" s="288"/>
      <c r="U48" s="288"/>
      <c r="V48" s="288"/>
      <c r="W48" s="288"/>
      <c r="X48" s="288"/>
      <c r="Y48" s="325"/>
      <c r="Z48" s="288"/>
      <c r="AA48" s="305"/>
      <c r="AB48" s="323"/>
      <c r="AC48" s="3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C48" s="79"/>
      <c r="BD48" s="79"/>
      <c r="BE48" s="79"/>
    </row>
    <row r="49" spans="2:57" s="34" customFormat="1" ht="17.100000000000001" customHeight="1">
      <c r="B49" s="44"/>
      <c r="C49" s="45" t="s">
        <v>290</v>
      </c>
      <c r="D49" s="288"/>
      <c r="E49" s="288">
        <v>5.2259609999999999</v>
      </c>
      <c r="F49" s="288">
        <v>3.9151959999999999</v>
      </c>
      <c r="G49" s="288"/>
      <c r="H49" s="288"/>
      <c r="I49" s="288">
        <v>1.374174</v>
      </c>
      <c r="J49" s="288"/>
      <c r="K49" s="288"/>
      <c r="L49" s="288"/>
      <c r="M49" s="288"/>
      <c r="N49" s="288">
        <v>13.358558</v>
      </c>
      <c r="O49" s="288"/>
      <c r="P49" s="288">
        <v>2.5595979999999998</v>
      </c>
      <c r="Q49" s="325">
        <f t="shared" si="3"/>
        <v>26.433487</v>
      </c>
      <c r="R49" s="288">
        <v>0.36168899999999998</v>
      </c>
      <c r="S49" s="288"/>
      <c r="T49" s="288"/>
      <c r="U49" s="288"/>
      <c r="V49" s="288"/>
      <c r="W49" s="288"/>
      <c r="X49" s="288">
        <v>84.987122999999997</v>
      </c>
      <c r="Y49" s="325">
        <f t="shared" si="4"/>
        <v>85.348811999999995</v>
      </c>
      <c r="Z49" s="288">
        <v>3.6657130000000002</v>
      </c>
      <c r="AA49" s="305">
        <f>+'A1'!M49+'A2'!Z49+A3_RUS!Q49+A3_RUS!Y49+A3_RUS!Z49</f>
        <v>3808.2500466911415</v>
      </c>
      <c r="AB49" s="323"/>
      <c r="AC49" s="33"/>
      <c r="AD49" s="73">
        <f t="shared" ref="AD49:BA49" si="22">+D44-SUM(D49:D51)</f>
        <v>0</v>
      </c>
      <c r="AE49" s="73">
        <f t="shared" si="22"/>
        <v>0</v>
      </c>
      <c r="AF49" s="73">
        <f t="shared" si="22"/>
        <v>0</v>
      </c>
      <c r="AG49" s="73">
        <f t="shared" si="22"/>
        <v>0</v>
      </c>
      <c r="AH49" s="73">
        <f t="shared" si="22"/>
        <v>0</v>
      </c>
      <c r="AI49" s="73">
        <f t="shared" si="22"/>
        <v>0</v>
      </c>
      <c r="AJ49" s="73">
        <f t="shared" si="22"/>
        <v>0</v>
      </c>
      <c r="AK49" s="73">
        <f t="shared" si="22"/>
        <v>0</v>
      </c>
      <c r="AL49" s="73">
        <f t="shared" si="22"/>
        <v>0</v>
      </c>
      <c r="AM49" s="73">
        <f t="shared" si="22"/>
        <v>0</v>
      </c>
      <c r="AN49" s="73">
        <f t="shared" si="22"/>
        <v>0</v>
      </c>
      <c r="AO49" s="73">
        <f t="shared" si="22"/>
        <v>0</v>
      </c>
      <c r="AP49" s="73">
        <f t="shared" si="22"/>
        <v>0</v>
      </c>
      <c r="AQ49" s="73">
        <f t="shared" si="22"/>
        <v>0</v>
      </c>
      <c r="AR49" s="73">
        <f t="shared" si="22"/>
        <v>0</v>
      </c>
      <c r="AS49" s="73">
        <f t="shared" si="22"/>
        <v>0</v>
      </c>
      <c r="AT49" s="73">
        <f t="shared" si="22"/>
        <v>0</v>
      </c>
      <c r="AU49" s="73">
        <f t="shared" si="22"/>
        <v>0</v>
      </c>
      <c r="AV49" s="73">
        <f t="shared" si="22"/>
        <v>0</v>
      </c>
      <c r="AW49" s="73">
        <f t="shared" si="22"/>
        <v>0</v>
      </c>
      <c r="AX49" s="73">
        <f t="shared" si="22"/>
        <v>-9.9999999747524271E-7</v>
      </c>
      <c r="AY49" s="73">
        <f t="shared" si="22"/>
        <v>-9.9999999747524271E-7</v>
      </c>
      <c r="AZ49" s="73">
        <f t="shared" si="22"/>
        <v>0</v>
      </c>
      <c r="BA49" s="73">
        <f t="shared" si="22"/>
        <v>-0.21741200000178651</v>
      </c>
      <c r="BC49" s="73">
        <f t="shared" si="5"/>
        <v>0</v>
      </c>
      <c r="BD49" s="73">
        <f t="shared" si="6"/>
        <v>0</v>
      </c>
      <c r="BE49" s="73">
        <f>+AA49-'A1'!M49-'A2'!Z49-A3_RUS!Q49-A3_RUS!Y49-A3_RUS!Z49</f>
        <v>-1.5987211554602254E-13</v>
      </c>
    </row>
    <row r="50" spans="2:57" s="34" customFormat="1" ht="17.100000000000001" customHeight="1">
      <c r="B50" s="44"/>
      <c r="C50" s="45" t="s">
        <v>291</v>
      </c>
      <c r="D50" s="288"/>
      <c r="E50" s="288"/>
      <c r="F50" s="288"/>
      <c r="G50" s="288"/>
      <c r="H50" s="288"/>
      <c r="I50" s="288"/>
      <c r="J50" s="288"/>
      <c r="K50" s="288">
        <v>64.834479999999999</v>
      </c>
      <c r="L50" s="288">
        <v>26.214303000000001</v>
      </c>
      <c r="M50" s="288"/>
      <c r="N50" s="288">
        <v>39.305971</v>
      </c>
      <c r="O50" s="288"/>
      <c r="P50" s="288"/>
      <c r="Q50" s="325">
        <f t="shared" si="3"/>
        <v>130.35475400000001</v>
      </c>
      <c r="R50" s="288"/>
      <c r="S50" s="288"/>
      <c r="T50" s="288"/>
      <c r="U50" s="288"/>
      <c r="V50" s="288"/>
      <c r="W50" s="288"/>
      <c r="X50" s="288"/>
      <c r="Y50" s="325">
        <f t="shared" si="4"/>
        <v>0</v>
      </c>
      <c r="Z50" s="288"/>
      <c r="AA50" s="305">
        <f>+'A1'!M50+'A2'!Z50+A3_RUS!Q50+A3_RUS!Y50+A3_RUS!Z50</f>
        <v>15026.191704765104</v>
      </c>
      <c r="AB50" s="323"/>
      <c r="AC50" s="3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C50" s="73">
        <f t="shared" si="5"/>
        <v>0</v>
      </c>
      <c r="BD50" s="73">
        <f t="shared" si="6"/>
        <v>0</v>
      </c>
      <c r="BE50" s="73">
        <f>+AA50-'A1'!M50-'A2'!Z50-A3_RUS!Q50-A3_RUS!Y50-A3_RUS!Z50</f>
        <v>-5.6843418860808015E-14</v>
      </c>
    </row>
    <row r="51" spans="2:57" s="34" customFormat="1" ht="17.100000000000001" customHeight="1">
      <c r="B51" s="41"/>
      <c r="C51" s="45" t="s">
        <v>292</v>
      </c>
      <c r="D51" s="288"/>
      <c r="E51" s="288"/>
      <c r="F51" s="288"/>
      <c r="G51" s="288"/>
      <c r="H51" s="288"/>
      <c r="I51" s="288"/>
      <c r="J51" s="288"/>
      <c r="K51" s="288"/>
      <c r="L51" s="288"/>
      <c r="M51" s="288"/>
      <c r="N51" s="288"/>
      <c r="O51" s="288"/>
      <c r="P51" s="288"/>
      <c r="Q51" s="325">
        <f t="shared" si="3"/>
        <v>0</v>
      </c>
      <c r="R51" s="288"/>
      <c r="S51" s="288"/>
      <c r="T51" s="288"/>
      <c r="U51" s="288"/>
      <c r="V51" s="288"/>
      <c r="W51" s="288"/>
      <c r="X51" s="288"/>
      <c r="Y51" s="325">
        <f t="shared" si="4"/>
        <v>0</v>
      </c>
      <c r="Z51" s="288"/>
      <c r="AA51" s="305">
        <f>+'A1'!M51+'A2'!Z51+A3_RUS!Q51+A3_RUS!Y51+A3_RUS!Z51</f>
        <v>6640.4251535437543</v>
      </c>
      <c r="AB51" s="323"/>
      <c r="AC51" s="3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C51" s="73">
        <f t="shared" si="5"/>
        <v>0</v>
      </c>
      <c r="BD51" s="73">
        <f t="shared" si="6"/>
        <v>0</v>
      </c>
      <c r="BE51" s="73">
        <f>+AA51-'A1'!M51-'A2'!Z51-A3_RUS!Q51-A3_RUS!Y51-A3_RUS!Z51</f>
        <v>-1.8340884366807586E-13</v>
      </c>
    </row>
    <row r="52" spans="2:57" s="40" customFormat="1" ht="30" customHeight="1">
      <c r="B52" s="46"/>
      <c r="C52" s="47" t="s">
        <v>277</v>
      </c>
      <c r="D52" s="300"/>
      <c r="E52" s="300"/>
      <c r="F52" s="300"/>
      <c r="G52" s="300"/>
      <c r="H52" s="300"/>
      <c r="I52" s="300"/>
      <c r="J52" s="300"/>
      <c r="K52" s="300"/>
      <c r="L52" s="300"/>
      <c r="M52" s="300"/>
      <c r="N52" s="300"/>
      <c r="O52" s="300"/>
      <c r="P52" s="300"/>
      <c r="Q52" s="302"/>
      <c r="R52" s="300"/>
      <c r="S52" s="300"/>
      <c r="T52" s="300"/>
      <c r="U52" s="300"/>
      <c r="V52" s="300"/>
      <c r="W52" s="300"/>
      <c r="X52" s="300"/>
      <c r="Y52" s="302"/>
      <c r="Z52" s="300"/>
      <c r="AA52" s="305"/>
      <c r="AB52" s="318"/>
      <c r="AC52" s="3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C52" s="80"/>
      <c r="BD52" s="80"/>
      <c r="BE52" s="80"/>
    </row>
    <row r="53" spans="2:57" s="34" customFormat="1" ht="17.100000000000001" customHeight="1">
      <c r="B53" s="41"/>
      <c r="C53" s="42" t="s">
        <v>252</v>
      </c>
      <c r="D53" s="288"/>
      <c r="E53" s="288">
        <v>20.96105</v>
      </c>
      <c r="F53" s="288">
        <v>1089.3881429999999</v>
      </c>
      <c r="G53" s="288"/>
      <c r="H53" s="288"/>
      <c r="I53" s="288">
        <v>147.31282300000001</v>
      </c>
      <c r="J53" s="288"/>
      <c r="K53" s="288">
        <v>32.656545999999999</v>
      </c>
      <c r="L53" s="288">
        <v>5.955457</v>
      </c>
      <c r="M53" s="288"/>
      <c r="N53" s="288">
        <v>14.243736999999999</v>
      </c>
      <c r="O53" s="288"/>
      <c r="P53" s="288">
        <v>55.561363999999998</v>
      </c>
      <c r="Q53" s="325">
        <f t="shared" si="3"/>
        <v>1366.0791199999999</v>
      </c>
      <c r="R53" s="288">
        <v>0.104201</v>
      </c>
      <c r="S53" s="288"/>
      <c r="T53" s="288"/>
      <c r="U53" s="288"/>
      <c r="V53" s="288"/>
      <c r="W53" s="288"/>
      <c r="X53" s="288">
        <v>13.733349</v>
      </c>
      <c r="Y53" s="325">
        <f t="shared" si="4"/>
        <v>13.83755</v>
      </c>
      <c r="Z53" s="288">
        <v>68.917556000000005</v>
      </c>
      <c r="AA53" s="291">
        <f>+'A1'!M53+'A2'!Z53+A3_RUS!Q53+A3_RUS!Y53+A3_RUS!Z53</f>
        <v>629575.44877999998</v>
      </c>
      <c r="AB53" s="319"/>
      <c r="AC53" s="33"/>
      <c r="AD53" s="73">
        <f t="shared" ref="AD53:BA53" si="23">+D53-SUM(D54:D55)</f>
        <v>0</v>
      </c>
      <c r="AE53" s="73">
        <f t="shared" si="23"/>
        <v>0</v>
      </c>
      <c r="AF53" s="73">
        <f t="shared" si="23"/>
        <v>0</v>
      </c>
      <c r="AG53" s="73">
        <f t="shared" si="23"/>
        <v>0</v>
      </c>
      <c r="AH53" s="73">
        <f t="shared" si="23"/>
        <v>0</v>
      </c>
      <c r="AI53" s="73">
        <f t="shared" si="23"/>
        <v>0</v>
      </c>
      <c r="AJ53" s="73">
        <f t="shared" si="23"/>
        <v>0</v>
      </c>
      <c r="AK53" s="73">
        <f t="shared" si="23"/>
        <v>0</v>
      </c>
      <c r="AL53" s="73">
        <f t="shared" si="23"/>
        <v>0</v>
      </c>
      <c r="AM53" s="73">
        <f t="shared" si="23"/>
        <v>0</v>
      </c>
      <c r="AN53" s="73">
        <f t="shared" si="23"/>
        <v>0</v>
      </c>
      <c r="AO53" s="73">
        <f t="shared" si="23"/>
        <v>0</v>
      </c>
      <c r="AP53" s="73">
        <f t="shared" si="23"/>
        <v>0</v>
      </c>
      <c r="AQ53" s="73">
        <f t="shared" si="23"/>
        <v>0</v>
      </c>
      <c r="AR53" s="73">
        <f t="shared" si="23"/>
        <v>0</v>
      </c>
      <c r="AS53" s="73">
        <f t="shared" si="23"/>
        <v>0</v>
      </c>
      <c r="AT53" s="73">
        <f t="shared" si="23"/>
        <v>0</v>
      </c>
      <c r="AU53" s="73">
        <f t="shared" si="23"/>
        <v>0</v>
      </c>
      <c r="AV53" s="73">
        <f t="shared" si="23"/>
        <v>0</v>
      </c>
      <c r="AW53" s="73">
        <f t="shared" si="23"/>
        <v>0</v>
      </c>
      <c r="AX53" s="73">
        <f t="shared" si="23"/>
        <v>0</v>
      </c>
      <c r="AY53" s="73">
        <f t="shared" si="23"/>
        <v>0</v>
      </c>
      <c r="AZ53" s="73">
        <f t="shared" si="23"/>
        <v>0</v>
      </c>
      <c r="BA53" s="73">
        <f t="shared" si="23"/>
        <v>1.0000076144933701E-6</v>
      </c>
      <c r="BC53" s="74">
        <f t="shared" si="5"/>
        <v>0</v>
      </c>
      <c r="BD53" s="73">
        <f t="shared" si="6"/>
        <v>0</v>
      </c>
      <c r="BE53" s="74">
        <f>+AA53-'A1'!M53-'A2'!Z53-A3_RUS!Q53-A3_RUS!Y53-A3_RUS!Z53</f>
        <v>2.0989432414353359E-11</v>
      </c>
    </row>
    <row r="54" spans="2:57" s="34" customFormat="1" ht="17.100000000000001" customHeight="1">
      <c r="B54" s="44"/>
      <c r="C54" s="45" t="s">
        <v>253</v>
      </c>
      <c r="D54" s="288"/>
      <c r="E54" s="288"/>
      <c r="F54" s="288">
        <v>566.05011500000001</v>
      </c>
      <c r="G54" s="288"/>
      <c r="H54" s="288"/>
      <c r="I54" s="288"/>
      <c r="J54" s="288"/>
      <c r="K54" s="288"/>
      <c r="L54" s="288"/>
      <c r="M54" s="288"/>
      <c r="N54" s="288"/>
      <c r="O54" s="288"/>
      <c r="P54" s="288"/>
      <c r="Q54" s="325">
        <f t="shared" si="3"/>
        <v>566.05011500000001</v>
      </c>
      <c r="R54" s="288"/>
      <c r="S54" s="288"/>
      <c r="T54" s="288"/>
      <c r="U54" s="288"/>
      <c r="V54" s="288"/>
      <c r="W54" s="288"/>
      <c r="X54" s="288"/>
      <c r="Y54" s="325">
        <f t="shared" si="4"/>
        <v>0</v>
      </c>
      <c r="Z54" s="288"/>
      <c r="AA54" s="291">
        <f>+'A1'!M54+'A2'!Z54+A3_RUS!Q54+A3_RUS!Y54+A3_RUS!Z54</f>
        <v>334540.26504599996</v>
      </c>
      <c r="AB54" s="319"/>
      <c r="AC54" s="3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C54" s="74">
        <f t="shared" si="5"/>
        <v>0</v>
      </c>
      <c r="BD54" s="73">
        <f t="shared" si="6"/>
        <v>0</v>
      </c>
      <c r="BE54" s="74">
        <f>+AA54-'A1'!M54-'A2'!Z54-A3_RUS!Q54-A3_RUS!Y54-A3_RUS!Z54</f>
        <v>-3.637978807091713E-11</v>
      </c>
    </row>
    <row r="55" spans="2:57" s="34" customFormat="1" ht="17.100000000000001" customHeight="1">
      <c r="B55" s="44"/>
      <c r="C55" s="45" t="s">
        <v>255</v>
      </c>
      <c r="D55" s="288"/>
      <c r="E55" s="288">
        <v>20.96105</v>
      </c>
      <c r="F55" s="288">
        <v>523.33802800000001</v>
      </c>
      <c r="G55" s="288"/>
      <c r="H55" s="288"/>
      <c r="I55" s="288">
        <v>147.31282300000001</v>
      </c>
      <c r="J55" s="288"/>
      <c r="K55" s="288">
        <v>32.656545999999999</v>
      </c>
      <c r="L55" s="288">
        <v>5.955457</v>
      </c>
      <c r="M55" s="288"/>
      <c r="N55" s="288">
        <v>14.243736999999999</v>
      </c>
      <c r="O55" s="288"/>
      <c r="P55" s="288">
        <v>55.561363999999998</v>
      </c>
      <c r="Q55" s="325">
        <f t="shared" si="3"/>
        <v>800.0290050000001</v>
      </c>
      <c r="R55" s="288">
        <v>0.104201</v>
      </c>
      <c r="S55" s="288"/>
      <c r="T55" s="288"/>
      <c r="U55" s="288"/>
      <c r="V55" s="288"/>
      <c r="W55" s="288"/>
      <c r="X55" s="288">
        <v>13.733349</v>
      </c>
      <c r="Y55" s="325">
        <f t="shared" si="4"/>
        <v>13.83755</v>
      </c>
      <c r="Z55" s="288">
        <v>68.917556000000005</v>
      </c>
      <c r="AA55" s="291">
        <f>+'A1'!M55+'A2'!Z55+A3_RUS!Q55+A3_RUS!Y55+A3_RUS!Z55</f>
        <v>295035.18373300001</v>
      </c>
      <c r="AB55" s="319"/>
      <c r="AC55" s="3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C55" s="74">
        <f t="shared" si="5"/>
        <v>0</v>
      </c>
      <c r="BD55" s="73">
        <f t="shared" si="6"/>
        <v>0</v>
      </c>
      <c r="BE55" s="74">
        <f>+AA55-'A1'!M55-'A2'!Z55-A3_RUS!Q55-A3_RUS!Y55-A3_RUS!Z55</f>
        <v>-6.5227823142777197E-12</v>
      </c>
    </row>
    <row r="56" spans="2:57" s="34" customFormat="1" ht="30" customHeight="1">
      <c r="B56" s="41"/>
      <c r="C56" s="42" t="s">
        <v>254</v>
      </c>
      <c r="D56" s="288">
        <v>3.9448699999999999</v>
      </c>
      <c r="E56" s="288">
        <v>1.306187</v>
      </c>
      <c r="F56" s="288">
        <v>511.45801899999998</v>
      </c>
      <c r="G56" s="288"/>
      <c r="H56" s="288"/>
      <c r="I56" s="288">
        <v>134.67738299999999</v>
      </c>
      <c r="J56" s="288"/>
      <c r="K56" s="288">
        <v>157.230166</v>
      </c>
      <c r="L56" s="288">
        <v>1.3029440000000001</v>
      </c>
      <c r="M56" s="288"/>
      <c r="N56" s="288">
        <v>0.127889</v>
      </c>
      <c r="O56" s="288"/>
      <c r="P56" s="288">
        <v>68.608367000000001</v>
      </c>
      <c r="Q56" s="325">
        <f t="shared" si="3"/>
        <v>878.65582499999994</v>
      </c>
      <c r="R56" s="288">
        <v>0.93462500000000004</v>
      </c>
      <c r="S56" s="288"/>
      <c r="T56" s="288"/>
      <c r="U56" s="288"/>
      <c r="V56" s="288"/>
      <c r="W56" s="288"/>
      <c r="X56" s="288">
        <v>65.753764000000004</v>
      </c>
      <c r="Y56" s="325">
        <f t="shared" si="4"/>
        <v>66.688389000000001</v>
      </c>
      <c r="Z56" s="288">
        <v>294.70193399999999</v>
      </c>
      <c r="AA56" s="291">
        <f>+'A1'!M56+'A2'!Z56+A3_RUS!Q56+A3_RUS!Y56+A3_RUS!Z56</f>
        <v>235131.479452</v>
      </c>
      <c r="AB56" s="319"/>
      <c r="AC56" s="33"/>
      <c r="AD56" s="73">
        <f t="shared" ref="AD56:BA56" si="24">+D56-SUM(D57:D58)</f>
        <v>0</v>
      </c>
      <c r="AE56" s="73">
        <f t="shared" si="24"/>
        <v>0</v>
      </c>
      <c r="AF56" s="73">
        <f t="shared" si="24"/>
        <v>0</v>
      </c>
      <c r="AG56" s="73">
        <f t="shared" si="24"/>
        <v>0</v>
      </c>
      <c r="AH56" s="73">
        <f t="shared" si="24"/>
        <v>0</v>
      </c>
      <c r="AI56" s="73">
        <f t="shared" si="24"/>
        <v>9.9999999747524271E-7</v>
      </c>
      <c r="AJ56" s="73">
        <f t="shared" si="24"/>
        <v>0</v>
      </c>
      <c r="AK56" s="73">
        <f t="shared" si="24"/>
        <v>9.9999999747524271E-7</v>
      </c>
      <c r="AL56" s="73">
        <f t="shared" si="24"/>
        <v>0</v>
      </c>
      <c r="AM56" s="73">
        <f t="shared" si="24"/>
        <v>0</v>
      </c>
      <c r="AN56" s="73">
        <f t="shared" si="24"/>
        <v>0</v>
      </c>
      <c r="AO56" s="73">
        <f t="shared" si="24"/>
        <v>0</v>
      </c>
      <c r="AP56" s="73">
        <f t="shared" si="24"/>
        <v>0</v>
      </c>
      <c r="AQ56" s="73">
        <f t="shared" si="24"/>
        <v>1.9999998812636477E-6</v>
      </c>
      <c r="AR56" s="73">
        <f t="shared" si="24"/>
        <v>0</v>
      </c>
      <c r="AS56" s="73">
        <f t="shared" si="24"/>
        <v>0</v>
      </c>
      <c r="AT56" s="73">
        <f t="shared" si="24"/>
        <v>0</v>
      </c>
      <c r="AU56" s="73">
        <f t="shared" si="24"/>
        <v>0</v>
      </c>
      <c r="AV56" s="73">
        <f t="shared" si="24"/>
        <v>0</v>
      </c>
      <c r="AW56" s="73">
        <f t="shared" si="24"/>
        <v>0</v>
      </c>
      <c r="AX56" s="73">
        <f t="shared" si="24"/>
        <v>0</v>
      </c>
      <c r="AY56" s="73">
        <f t="shared" si="24"/>
        <v>0</v>
      </c>
      <c r="AZ56" s="73">
        <f t="shared" si="24"/>
        <v>0</v>
      </c>
      <c r="BA56" s="73">
        <f t="shared" si="24"/>
        <v>2.0000152289867401E-6</v>
      </c>
      <c r="BC56" s="74">
        <f t="shared" si="5"/>
        <v>0</v>
      </c>
      <c r="BD56" s="73">
        <f t="shared" si="6"/>
        <v>0</v>
      </c>
      <c r="BE56" s="74">
        <f>+AA56-'A1'!M56-'A2'!Z56-A3_RUS!Q56-A3_RUS!Y56-A3_RUS!Z56</f>
        <v>-1.3244516594568267E-11</v>
      </c>
    </row>
    <row r="57" spans="2:57" s="34" customFormat="1" ht="17.100000000000001" customHeight="1">
      <c r="B57" s="41"/>
      <c r="C57" s="45" t="s">
        <v>253</v>
      </c>
      <c r="D57" s="288">
        <v>2.5836929999999998</v>
      </c>
      <c r="E57" s="288">
        <v>1.306187</v>
      </c>
      <c r="F57" s="288">
        <v>109.05674999999999</v>
      </c>
      <c r="G57" s="288"/>
      <c r="H57" s="288"/>
      <c r="I57" s="288">
        <v>29.498595999999999</v>
      </c>
      <c r="J57" s="288"/>
      <c r="K57" s="288">
        <v>32.253422999999998</v>
      </c>
      <c r="L57" s="288"/>
      <c r="M57" s="288"/>
      <c r="N57" s="288"/>
      <c r="O57" s="288"/>
      <c r="P57" s="288"/>
      <c r="Q57" s="325">
        <f t="shared" si="3"/>
        <v>174.69864899999999</v>
      </c>
      <c r="R57" s="288">
        <v>0.4662</v>
      </c>
      <c r="S57" s="288"/>
      <c r="T57" s="288"/>
      <c r="U57" s="288"/>
      <c r="V57" s="288"/>
      <c r="W57" s="288"/>
      <c r="X57" s="288">
        <v>44.359608999999999</v>
      </c>
      <c r="Y57" s="325">
        <f t="shared" si="4"/>
        <v>44.825809</v>
      </c>
      <c r="Z57" s="288">
        <v>144.38433699999999</v>
      </c>
      <c r="AA57" s="291">
        <f>+'A1'!M57+'A2'!Z57+A3_RUS!Q57+A3_RUS!Y57+A3_RUS!Z57</f>
        <v>100730.26224699999</v>
      </c>
      <c r="AB57" s="319"/>
      <c r="AC57" s="3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C57" s="74">
        <f t="shared" si="5"/>
        <v>0</v>
      </c>
      <c r="BD57" s="73">
        <f t="shared" si="6"/>
        <v>0</v>
      </c>
      <c r="BE57" s="74">
        <f>+AA57-'A1'!M57-'A2'!Z57-A3_RUS!Q57-A3_RUS!Y57-A3_RUS!Z57</f>
        <v>-4.2348347051301971E-12</v>
      </c>
    </row>
    <row r="58" spans="2:57" s="34" customFormat="1" ht="16.5" customHeight="1">
      <c r="B58" s="41"/>
      <c r="C58" s="45" t="s">
        <v>255</v>
      </c>
      <c r="D58" s="288">
        <v>1.3611770000000001</v>
      </c>
      <c r="E58" s="288"/>
      <c r="F58" s="288">
        <v>402.40126900000001</v>
      </c>
      <c r="G58" s="288"/>
      <c r="H58" s="288"/>
      <c r="I58" s="288">
        <v>105.178786</v>
      </c>
      <c r="J58" s="288"/>
      <c r="K58" s="288">
        <v>124.976742</v>
      </c>
      <c r="L58" s="288">
        <v>1.3029440000000001</v>
      </c>
      <c r="M58" s="288"/>
      <c r="N58" s="288">
        <v>0.127889</v>
      </c>
      <c r="O58" s="288"/>
      <c r="P58" s="288">
        <v>68.608367000000001</v>
      </c>
      <c r="Q58" s="325">
        <f t="shared" si="3"/>
        <v>703.95717400000001</v>
      </c>
      <c r="R58" s="288">
        <v>0.46842499999999998</v>
      </c>
      <c r="S58" s="288"/>
      <c r="T58" s="288"/>
      <c r="U58" s="288"/>
      <c r="V58" s="288"/>
      <c r="W58" s="288"/>
      <c r="X58" s="288">
        <v>21.394155000000001</v>
      </c>
      <c r="Y58" s="325">
        <f t="shared" si="4"/>
        <v>21.862580000000001</v>
      </c>
      <c r="Z58" s="288">
        <v>150.31759700000001</v>
      </c>
      <c r="AA58" s="291">
        <f>+'A1'!M58+'A2'!Z58+A3_RUS!Q58+A3_RUS!Y58+A3_RUS!Z58</f>
        <v>134401.21720300001</v>
      </c>
      <c r="AB58" s="319"/>
      <c r="AC58" s="3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C58" s="74">
        <f t="shared" si="5"/>
        <v>0</v>
      </c>
      <c r="BD58" s="73">
        <f t="shared" si="6"/>
        <v>0</v>
      </c>
      <c r="BE58" s="74">
        <f>+AA58-'A1'!M58-'A2'!Z58-A3_RUS!Q58-A3_RUS!Y58-A3_RUS!Z58</f>
        <v>-6.0822458181064576E-12</v>
      </c>
    </row>
    <row r="59" spans="2:57" s="40" customFormat="1" ht="30" customHeight="1">
      <c r="B59" s="263"/>
      <c r="C59" s="264" t="s">
        <v>256</v>
      </c>
      <c r="D59" s="292">
        <v>3.9448699999999999</v>
      </c>
      <c r="E59" s="292">
        <v>1.306187</v>
      </c>
      <c r="F59" s="292">
        <v>511.45801899999998</v>
      </c>
      <c r="G59" s="292"/>
      <c r="H59" s="292"/>
      <c r="I59" s="292">
        <v>134.67738299999999</v>
      </c>
      <c r="J59" s="292"/>
      <c r="K59" s="292">
        <v>157.230166</v>
      </c>
      <c r="L59" s="292">
        <v>1.3029440000000001</v>
      </c>
      <c r="M59" s="292"/>
      <c r="N59" s="292">
        <v>0.127889</v>
      </c>
      <c r="O59" s="292"/>
      <c r="P59" s="292">
        <v>68.608367000000001</v>
      </c>
      <c r="Q59" s="293">
        <f t="shared" si="3"/>
        <v>878.65582499999994</v>
      </c>
      <c r="R59" s="292">
        <v>0.93462500000000004</v>
      </c>
      <c r="S59" s="292"/>
      <c r="T59" s="292"/>
      <c r="U59" s="292"/>
      <c r="V59" s="292"/>
      <c r="W59" s="292"/>
      <c r="X59" s="292">
        <v>65.753764000000004</v>
      </c>
      <c r="Y59" s="293">
        <f t="shared" si="4"/>
        <v>66.688389000000001</v>
      </c>
      <c r="Z59" s="292">
        <v>294.70193399999999</v>
      </c>
      <c r="AA59" s="291">
        <f>+'A1'!M59+'A2'!Z59+A3_RUS!Q59+A3_RUS!Y59+A3_RUS!Z59</f>
        <v>208848.85864399996</v>
      </c>
      <c r="AB59" s="320"/>
      <c r="AC59" s="39"/>
      <c r="AD59" s="229">
        <f>+D56-SUM(D59:D64)</f>
        <v>0</v>
      </c>
      <c r="AE59" s="229">
        <f t="shared" ref="AE59:BA59" si="25">+E56-SUM(E59:E64)</f>
        <v>0</v>
      </c>
      <c r="AF59" s="229">
        <f t="shared" si="25"/>
        <v>0</v>
      </c>
      <c r="AG59" s="229">
        <f t="shared" si="25"/>
        <v>0</v>
      </c>
      <c r="AH59" s="229">
        <f t="shared" si="25"/>
        <v>0</v>
      </c>
      <c r="AI59" s="229">
        <f t="shared" si="25"/>
        <v>0</v>
      </c>
      <c r="AJ59" s="229">
        <f t="shared" si="25"/>
        <v>0</v>
      </c>
      <c r="AK59" s="229">
        <f t="shared" si="25"/>
        <v>0</v>
      </c>
      <c r="AL59" s="229">
        <f t="shared" si="25"/>
        <v>0</v>
      </c>
      <c r="AM59" s="229">
        <f t="shared" si="25"/>
        <v>0</v>
      </c>
      <c r="AN59" s="229">
        <f t="shared" si="25"/>
        <v>0</v>
      </c>
      <c r="AO59" s="229">
        <f t="shared" si="25"/>
        <v>0</v>
      </c>
      <c r="AP59" s="229">
        <f t="shared" si="25"/>
        <v>0</v>
      </c>
      <c r="AQ59" s="229">
        <f t="shared" si="25"/>
        <v>0</v>
      </c>
      <c r="AR59" s="229">
        <f t="shared" si="25"/>
        <v>0</v>
      </c>
      <c r="AS59" s="229">
        <f t="shared" si="25"/>
        <v>0</v>
      </c>
      <c r="AT59" s="229">
        <f t="shared" si="25"/>
        <v>0</v>
      </c>
      <c r="AU59" s="229">
        <f t="shared" si="25"/>
        <v>0</v>
      </c>
      <c r="AV59" s="229">
        <f t="shared" si="25"/>
        <v>0</v>
      </c>
      <c r="AW59" s="229">
        <f t="shared" si="25"/>
        <v>0</v>
      </c>
      <c r="AX59" s="229">
        <f t="shared" si="25"/>
        <v>0</v>
      </c>
      <c r="AY59" s="229">
        <f t="shared" si="25"/>
        <v>0</v>
      </c>
      <c r="AZ59" s="229">
        <f t="shared" si="25"/>
        <v>0</v>
      </c>
      <c r="BA59" s="229">
        <f t="shared" si="25"/>
        <v>-2.9999646358191967E-6</v>
      </c>
      <c r="BC59" s="76">
        <f t="shared" si="5"/>
        <v>0</v>
      </c>
      <c r="BD59" s="229">
        <f t="shared" si="6"/>
        <v>0</v>
      </c>
      <c r="BE59" s="76">
        <f>+AA59-'A1'!M59-'A2'!Z59-A3_RUS!Q59-A3_RUS!Y59-A3_RUS!Z59</f>
        <v>-2.0520474208751693E-11</v>
      </c>
    </row>
    <row r="60" spans="2:57" s="34" customFormat="1" ht="17.100000000000001" customHeight="1">
      <c r="B60" s="270"/>
      <c r="C60" s="271" t="s">
        <v>257</v>
      </c>
      <c r="D60" s="288"/>
      <c r="E60" s="288"/>
      <c r="F60" s="288"/>
      <c r="G60" s="288"/>
      <c r="H60" s="288"/>
      <c r="I60" s="288"/>
      <c r="J60" s="288"/>
      <c r="K60" s="288"/>
      <c r="L60" s="288"/>
      <c r="M60" s="288"/>
      <c r="N60" s="288"/>
      <c r="O60" s="288"/>
      <c r="P60" s="288"/>
      <c r="Q60" s="325">
        <f t="shared" si="3"/>
        <v>0</v>
      </c>
      <c r="R60" s="288"/>
      <c r="S60" s="288"/>
      <c r="T60" s="288"/>
      <c r="U60" s="288"/>
      <c r="V60" s="288"/>
      <c r="W60" s="288"/>
      <c r="X60" s="288"/>
      <c r="Y60" s="325">
        <f t="shared" si="4"/>
        <v>0</v>
      </c>
      <c r="Z60" s="288"/>
      <c r="AA60" s="291">
        <f>+'A1'!M60+'A2'!Z60+A3_RUS!Q60+A3_RUS!Y60+A3_RUS!Z60</f>
        <v>26282.620811000001</v>
      </c>
      <c r="AB60" s="319"/>
      <c r="AC60" s="3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C60" s="74">
        <f t="shared" si="5"/>
        <v>0</v>
      </c>
      <c r="BD60" s="73">
        <f t="shared" si="6"/>
        <v>0</v>
      </c>
      <c r="BE60" s="74">
        <f>+AA60-'A1'!M60-'A2'!Z60-A3_RUS!Q60-A3_RUS!Y60-A3_RUS!Z60</f>
        <v>1.8189894035458565E-12</v>
      </c>
    </row>
    <row r="61" spans="2:57" s="34" customFormat="1" ht="17.100000000000001" customHeight="1">
      <c r="B61" s="270"/>
      <c r="C61" s="271" t="s">
        <v>261</v>
      </c>
      <c r="D61" s="288"/>
      <c r="E61" s="288"/>
      <c r="F61" s="288"/>
      <c r="G61" s="288"/>
      <c r="H61" s="288"/>
      <c r="I61" s="288"/>
      <c r="J61" s="288"/>
      <c r="K61" s="288"/>
      <c r="L61" s="288"/>
      <c r="M61" s="288"/>
      <c r="N61" s="288"/>
      <c r="O61" s="288"/>
      <c r="P61" s="288"/>
      <c r="Q61" s="325">
        <f t="shared" si="3"/>
        <v>0</v>
      </c>
      <c r="R61" s="288"/>
      <c r="S61" s="288"/>
      <c r="T61" s="288"/>
      <c r="U61" s="288"/>
      <c r="V61" s="288"/>
      <c r="W61" s="288"/>
      <c r="X61" s="288"/>
      <c r="Y61" s="325">
        <f t="shared" si="4"/>
        <v>0</v>
      </c>
      <c r="Z61" s="288"/>
      <c r="AA61" s="291">
        <f>+'A1'!M61+'A2'!Z61+A3_RUS!Q61+A3_RUS!Y61+A3_RUS!Z61</f>
        <v>0</v>
      </c>
      <c r="AB61" s="319"/>
      <c r="AC61" s="3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C61" s="74">
        <f t="shared" si="5"/>
        <v>0</v>
      </c>
      <c r="BD61" s="73">
        <f t="shared" si="6"/>
        <v>0</v>
      </c>
      <c r="BE61" s="74">
        <f>+AA61-'A1'!M61-'A2'!Z61-A3_RUS!Q61-A3_RUS!Y61-A3_RUS!Z61</f>
        <v>0</v>
      </c>
    </row>
    <row r="62" spans="2:57" s="34" customFormat="1" ht="17.100000000000001" customHeight="1">
      <c r="B62" s="270"/>
      <c r="C62" s="271" t="s">
        <v>262</v>
      </c>
      <c r="D62" s="288"/>
      <c r="E62" s="288"/>
      <c r="F62" s="288"/>
      <c r="G62" s="288"/>
      <c r="H62" s="288"/>
      <c r="I62" s="288"/>
      <c r="J62" s="288"/>
      <c r="K62" s="288"/>
      <c r="L62" s="288"/>
      <c r="M62" s="288"/>
      <c r="N62" s="288"/>
      <c r="O62" s="288"/>
      <c r="P62" s="288"/>
      <c r="Q62" s="325">
        <f t="shared" si="3"/>
        <v>0</v>
      </c>
      <c r="R62" s="288"/>
      <c r="S62" s="288"/>
      <c r="T62" s="288"/>
      <c r="U62" s="288"/>
      <c r="V62" s="288"/>
      <c r="W62" s="288"/>
      <c r="X62" s="288"/>
      <c r="Y62" s="325">
        <f t="shared" si="4"/>
        <v>0</v>
      </c>
      <c r="Z62" s="288"/>
      <c r="AA62" s="291">
        <f>+'A1'!M62+'A2'!Z62+A3_RUS!Q62+A3_RUS!Y62+A3_RUS!Z62</f>
        <v>0</v>
      </c>
      <c r="AB62" s="319"/>
      <c r="AC62" s="3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C62" s="74">
        <f>+Q62-SUM(D62:P62)</f>
        <v>0</v>
      </c>
      <c r="BD62" s="73">
        <f>+Y62-SUM(R62:X62)</f>
        <v>0</v>
      </c>
      <c r="BE62" s="74">
        <f>+AA62-'A1'!M62-'A2'!Z62-A3_RUS!Q62-A3_RUS!Y62-A3_RUS!Z62</f>
        <v>0</v>
      </c>
    </row>
    <row r="63" spans="2:57" s="34" customFormat="1" ht="17.100000000000001" customHeight="1">
      <c r="B63" s="270"/>
      <c r="C63" s="272" t="s">
        <v>258</v>
      </c>
      <c r="D63" s="288"/>
      <c r="E63" s="288"/>
      <c r="F63" s="288"/>
      <c r="G63" s="288"/>
      <c r="H63" s="288"/>
      <c r="I63" s="288"/>
      <c r="J63" s="288"/>
      <c r="K63" s="288"/>
      <c r="L63" s="288"/>
      <c r="M63" s="288"/>
      <c r="N63" s="288"/>
      <c r="O63" s="288"/>
      <c r="P63" s="288"/>
      <c r="Q63" s="325">
        <f t="shared" si="3"/>
        <v>0</v>
      </c>
      <c r="R63" s="288"/>
      <c r="S63" s="288"/>
      <c r="T63" s="288"/>
      <c r="U63" s="288"/>
      <c r="V63" s="288"/>
      <c r="W63" s="288"/>
      <c r="X63" s="288"/>
      <c r="Y63" s="325">
        <f t="shared" si="4"/>
        <v>0</v>
      </c>
      <c r="Z63" s="288"/>
      <c r="AA63" s="291">
        <f>+'A1'!M63+'A2'!Z63+A3_RUS!Q63+A3_RUS!Y63+A3_RUS!Z63</f>
        <v>0</v>
      </c>
      <c r="AB63" s="319"/>
      <c r="AC63" s="3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C63" s="74">
        <f t="shared" si="5"/>
        <v>0</v>
      </c>
      <c r="BD63" s="73">
        <f t="shared" si="6"/>
        <v>0</v>
      </c>
      <c r="BE63" s="74">
        <f>+AA63-'A1'!M63-'A2'!Z63-A3_RUS!Q63-A3_RUS!Y63-A3_RUS!Z63</f>
        <v>0</v>
      </c>
    </row>
    <row r="64" spans="2:57" s="34" customFormat="1" ht="17.100000000000001" customHeight="1">
      <c r="B64" s="270"/>
      <c r="C64" s="265" t="s">
        <v>259</v>
      </c>
      <c r="D64" s="288"/>
      <c r="E64" s="288"/>
      <c r="F64" s="288"/>
      <c r="G64" s="288"/>
      <c r="H64" s="288"/>
      <c r="I64" s="288"/>
      <c r="J64" s="288"/>
      <c r="K64" s="288"/>
      <c r="L64" s="288"/>
      <c r="M64" s="288"/>
      <c r="N64" s="288"/>
      <c r="O64" s="288"/>
      <c r="P64" s="288"/>
      <c r="Q64" s="325">
        <f t="shared" si="3"/>
        <v>0</v>
      </c>
      <c r="R64" s="288"/>
      <c r="S64" s="288"/>
      <c r="T64" s="288"/>
      <c r="U64" s="288"/>
      <c r="V64" s="288"/>
      <c r="W64" s="288"/>
      <c r="X64" s="288"/>
      <c r="Y64" s="325">
        <f t="shared" si="4"/>
        <v>0</v>
      </c>
      <c r="Z64" s="288"/>
      <c r="AA64" s="291">
        <f>+'A1'!M64+'A2'!Z64+A3_RUS!Q64+A3_RUS!Y64+A3_RUS!Z64</f>
        <v>0</v>
      </c>
      <c r="AB64" s="319"/>
      <c r="AC64" s="3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C64" s="74"/>
      <c r="BD64" s="73"/>
      <c r="BE64" s="74">
        <f>+AA64-'A1'!M64-'A2'!Z64-A3_RUS!Q64-A3_RUS!Y64-A3_RUS!Z64</f>
        <v>0</v>
      </c>
    </row>
    <row r="65" spans="2:57" s="40" customFormat="1" ht="24.95" customHeight="1">
      <c r="B65" s="101"/>
      <c r="C65" s="104" t="s">
        <v>260</v>
      </c>
      <c r="D65" s="292"/>
      <c r="E65" s="292"/>
      <c r="F65" s="292">
        <v>18.669073000000001</v>
      </c>
      <c r="G65" s="292"/>
      <c r="H65" s="292"/>
      <c r="I65" s="292"/>
      <c r="J65" s="292"/>
      <c r="K65" s="292"/>
      <c r="L65" s="292"/>
      <c r="M65" s="292"/>
      <c r="N65" s="292"/>
      <c r="O65" s="292"/>
      <c r="P65" s="292"/>
      <c r="Q65" s="293">
        <f t="shared" si="3"/>
        <v>18.669073000000001</v>
      </c>
      <c r="R65" s="292"/>
      <c r="S65" s="292"/>
      <c r="T65" s="292"/>
      <c r="U65" s="292"/>
      <c r="V65" s="292"/>
      <c r="W65" s="292"/>
      <c r="X65" s="292"/>
      <c r="Y65" s="293">
        <f t="shared" si="4"/>
        <v>0</v>
      </c>
      <c r="Z65" s="292"/>
      <c r="AA65" s="291">
        <f>+'A1'!M65+'A2'!Z65+A3_RUS!Q65+A3_RUS!Y65+A3_RUS!Z65</f>
        <v>29585.815753000006</v>
      </c>
      <c r="AB65" s="320"/>
      <c r="AC65" s="39"/>
      <c r="AD65" s="229">
        <f t="shared" ref="AD65:BA65" si="26">+D65-SUM(D66:D67)</f>
        <v>0</v>
      </c>
      <c r="AE65" s="229">
        <f t="shared" si="26"/>
        <v>0</v>
      </c>
      <c r="AF65" s="229">
        <f t="shared" si="26"/>
        <v>0</v>
      </c>
      <c r="AG65" s="229">
        <f t="shared" si="26"/>
        <v>0</v>
      </c>
      <c r="AH65" s="229">
        <f t="shared" si="26"/>
        <v>0</v>
      </c>
      <c r="AI65" s="229">
        <f t="shared" si="26"/>
        <v>0</v>
      </c>
      <c r="AJ65" s="229">
        <f t="shared" si="26"/>
        <v>0</v>
      </c>
      <c r="AK65" s="229">
        <f t="shared" si="26"/>
        <v>0</v>
      </c>
      <c r="AL65" s="229">
        <f t="shared" si="26"/>
        <v>0</v>
      </c>
      <c r="AM65" s="229">
        <f t="shared" si="26"/>
        <v>0</v>
      </c>
      <c r="AN65" s="229">
        <f t="shared" si="26"/>
        <v>0</v>
      </c>
      <c r="AO65" s="229">
        <f t="shared" si="26"/>
        <v>0</v>
      </c>
      <c r="AP65" s="229">
        <f t="shared" si="26"/>
        <v>0</v>
      </c>
      <c r="AQ65" s="229">
        <f t="shared" si="26"/>
        <v>0</v>
      </c>
      <c r="AR65" s="229">
        <f t="shared" si="26"/>
        <v>0</v>
      </c>
      <c r="AS65" s="229">
        <f t="shared" si="26"/>
        <v>0</v>
      </c>
      <c r="AT65" s="229">
        <f t="shared" si="26"/>
        <v>0</v>
      </c>
      <c r="AU65" s="229">
        <f t="shared" si="26"/>
        <v>0</v>
      </c>
      <c r="AV65" s="229">
        <f t="shared" si="26"/>
        <v>0</v>
      </c>
      <c r="AW65" s="229">
        <f t="shared" si="26"/>
        <v>0</v>
      </c>
      <c r="AX65" s="229">
        <f t="shared" si="26"/>
        <v>0</v>
      </c>
      <c r="AY65" s="229">
        <f t="shared" si="26"/>
        <v>0</v>
      </c>
      <c r="AZ65" s="229">
        <f t="shared" si="26"/>
        <v>0</v>
      </c>
      <c r="BA65" s="229">
        <f t="shared" si="26"/>
        <v>-9.9999306257814169E-7</v>
      </c>
      <c r="BC65" s="76">
        <f t="shared" si="5"/>
        <v>0</v>
      </c>
      <c r="BD65" s="229">
        <f t="shared" si="6"/>
        <v>0</v>
      </c>
      <c r="BE65" s="76">
        <f>+AA65-'A1'!M65-'A2'!Z65-A3_RUS!Q65-A3_RUS!Y65-A3_RUS!Z65</f>
        <v>2.7533531010703882E-12</v>
      </c>
    </row>
    <row r="66" spans="2:57" s="89" customFormat="1" ht="17.100000000000001" customHeight="1">
      <c r="B66" s="83"/>
      <c r="C66" s="45" t="s">
        <v>253</v>
      </c>
      <c r="D66" s="294"/>
      <c r="E66" s="294"/>
      <c r="F66" s="294">
        <v>18.669073000000001</v>
      </c>
      <c r="G66" s="294"/>
      <c r="H66" s="294"/>
      <c r="I66" s="294"/>
      <c r="J66" s="294"/>
      <c r="K66" s="294"/>
      <c r="L66" s="294"/>
      <c r="M66" s="294"/>
      <c r="N66" s="294"/>
      <c r="O66" s="294"/>
      <c r="P66" s="294"/>
      <c r="Q66" s="294">
        <f t="shared" si="3"/>
        <v>18.669073000000001</v>
      </c>
      <c r="R66" s="294"/>
      <c r="S66" s="294"/>
      <c r="T66" s="294"/>
      <c r="U66" s="294"/>
      <c r="V66" s="294"/>
      <c r="W66" s="294"/>
      <c r="X66" s="294"/>
      <c r="Y66" s="294">
        <f t="shared" si="4"/>
        <v>0</v>
      </c>
      <c r="Z66" s="294"/>
      <c r="AA66" s="291">
        <f>+'A1'!M66+'A2'!Z66+A3_RUS!Q66+A3_RUS!Y66+A3_RUS!Z66</f>
        <v>2372.6695399999999</v>
      </c>
      <c r="AB66" s="322"/>
      <c r="AC66" s="88"/>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0"/>
      <c r="BC66" s="74">
        <f t="shared" si="5"/>
        <v>0</v>
      </c>
      <c r="BD66" s="73">
        <f t="shared" si="6"/>
        <v>0</v>
      </c>
      <c r="BE66" s="74">
        <f>+AA66-'A1'!M66-'A2'!Z66-A3_RUS!Q66-A3_RUS!Y66-A3_RUS!Z66</f>
        <v>2.2382096176443156E-13</v>
      </c>
    </row>
    <row r="67" spans="2:57" s="34" customFormat="1" ht="17.100000000000001" customHeight="1">
      <c r="B67" s="44"/>
      <c r="C67" s="45" t="s">
        <v>255</v>
      </c>
      <c r="D67" s="288"/>
      <c r="E67" s="288"/>
      <c r="F67" s="288"/>
      <c r="G67" s="288"/>
      <c r="H67" s="288"/>
      <c r="I67" s="288"/>
      <c r="J67" s="288"/>
      <c r="K67" s="288"/>
      <c r="L67" s="288"/>
      <c r="M67" s="288"/>
      <c r="N67" s="288"/>
      <c r="O67" s="288"/>
      <c r="P67" s="288"/>
      <c r="Q67" s="325">
        <f t="shared" si="3"/>
        <v>0</v>
      </c>
      <c r="R67" s="288"/>
      <c r="S67" s="288"/>
      <c r="T67" s="288"/>
      <c r="U67" s="288"/>
      <c r="V67" s="288"/>
      <c r="W67" s="288"/>
      <c r="X67" s="288"/>
      <c r="Y67" s="325">
        <f t="shared" si="4"/>
        <v>0</v>
      </c>
      <c r="Z67" s="288"/>
      <c r="AA67" s="291">
        <f>+'A1'!M67+'A2'!Z67+A3_RUS!Q67+A3_RUS!Y67+A3_RUS!Z67</f>
        <v>27213.146214</v>
      </c>
      <c r="AB67" s="319"/>
      <c r="AC67" s="3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C67" s="74">
        <f t="shared" si="5"/>
        <v>0</v>
      </c>
      <c r="BD67" s="73">
        <f t="shared" si="6"/>
        <v>0</v>
      </c>
      <c r="BE67" s="74">
        <f>+AA67-'A1'!M67-'A2'!Z67-A3_RUS!Q67-A3_RUS!Y67-A3_RUS!Z67</f>
        <v>-1.8189894035458565E-12</v>
      </c>
    </row>
    <row r="68" spans="2:57" s="40" customFormat="1" ht="30" customHeight="1">
      <c r="B68" s="103"/>
      <c r="C68" s="104" t="s">
        <v>249</v>
      </c>
      <c r="D68" s="293">
        <f t="shared" ref="D68:Z68" si="27">+SUM(D65,D56,D53)</f>
        <v>3.9448699999999999</v>
      </c>
      <c r="E68" s="293">
        <f t="shared" si="27"/>
        <v>22.267237000000002</v>
      </c>
      <c r="F68" s="293">
        <f t="shared" si="27"/>
        <v>1619.5152349999998</v>
      </c>
      <c r="G68" s="293">
        <f t="shared" si="27"/>
        <v>0</v>
      </c>
      <c r="H68" s="293">
        <f t="shared" si="27"/>
        <v>0</v>
      </c>
      <c r="I68" s="293">
        <f t="shared" si="27"/>
        <v>281.990206</v>
      </c>
      <c r="J68" s="293">
        <f t="shared" si="27"/>
        <v>0</v>
      </c>
      <c r="K68" s="293">
        <f t="shared" si="27"/>
        <v>189.88671199999999</v>
      </c>
      <c r="L68" s="293">
        <f t="shared" si="27"/>
        <v>7.2584010000000001</v>
      </c>
      <c r="M68" s="293">
        <f t="shared" si="27"/>
        <v>0</v>
      </c>
      <c r="N68" s="293">
        <f t="shared" si="27"/>
        <v>14.371625999999999</v>
      </c>
      <c r="O68" s="293">
        <f t="shared" si="27"/>
        <v>0</v>
      </c>
      <c r="P68" s="293">
        <f t="shared" si="27"/>
        <v>124.169731</v>
      </c>
      <c r="Q68" s="293">
        <f t="shared" si="3"/>
        <v>2263.4040180000002</v>
      </c>
      <c r="R68" s="293">
        <f t="shared" si="27"/>
        <v>1.038826</v>
      </c>
      <c r="S68" s="293">
        <f t="shared" si="27"/>
        <v>0</v>
      </c>
      <c r="T68" s="293">
        <f t="shared" si="27"/>
        <v>0</v>
      </c>
      <c r="U68" s="293">
        <f t="shared" si="27"/>
        <v>0</v>
      </c>
      <c r="V68" s="293">
        <f>+SUM(V65,V56,V53)</f>
        <v>0</v>
      </c>
      <c r="W68" s="293">
        <f t="shared" si="27"/>
        <v>0</v>
      </c>
      <c r="X68" s="293">
        <f t="shared" si="27"/>
        <v>79.487113000000008</v>
      </c>
      <c r="Y68" s="293">
        <f t="shared" si="4"/>
        <v>80.525939000000008</v>
      </c>
      <c r="Z68" s="293">
        <f t="shared" si="27"/>
        <v>363.61948999999998</v>
      </c>
      <c r="AA68" s="291">
        <f>+'A1'!M68+'A2'!Z68+A3_RUS!Q68+A3_RUS!Y68+A3_RUS!Z68</f>
        <v>894292.74398499995</v>
      </c>
      <c r="AB68" s="318"/>
      <c r="AC68" s="39"/>
      <c r="AD68" s="229">
        <f t="shared" ref="AD68:BA68" si="28">+D68-D53-D56-D65</f>
        <v>0</v>
      </c>
      <c r="AE68" s="229">
        <f t="shared" si="28"/>
        <v>1.3322676295501878E-15</v>
      </c>
      <c r="AF68" s="229">
        <f t="shared" si="28"/>
        <v>-3.1974423109204508E-14</v>
      </c>
      <c r="AG68" s="229">
        <f t="shared" si="28"/>
        <v>0</v>
      </c>
      <c r="AH68" s="229">
        <f t="shared" si="28"/>
        <v>0</v>
      </c>
      <c r="AI68" s="229">
        <f t="shared" si="28"/>
        <v>0</v>
      </c>
      <c r="AJ68" s="229">
        <f t="shared" si="28"/>
        <v>0</v>
      </c>
      <c r="AK68" s="229">
        <f t="shared" si="28"/>
        <v>0</v>
      </c>
      <c r="AL68" s="229">
        <f t="shared" si="28"/>
        <v>0</v>
      </c>
      <c r="AM68" s="229">
        <f t="shared" si="28"/>
        <v>0</v>
      </c>
      <c r="AN68" s="229">
        <f t="shared" si="28"/>
        <v>-3.0531133177191805E-16</v>
      </c>
      <c r="AO68" s="229">
        <f t="shared" si="28"/>
        <v>0</v>
      </c>
      <c r="AP68" s="229">
        <f t="shared" si="28"/>
        <v>0</v>
      </c>
      <c r="AQ68" s="229">
        <f t="shared" si="28"/>
        <v>3.659295089164516E-13</v>
      </c>
      <c r="AR68" s="229">
        <f t="shared" si="28"/>
        <v>0</v>
      </c>
      <c r="AS68" s="229">
        <f t="shared" si="28"/>
        <v>0</v>
      </c>
      <c r="AT68" s="229">
        <f t="shared" si="28"/>
        <v>0</v>
      </c>
      <c r="AU68" s="229">
        <f t="shared" si="28"/>
        <v>0</v>
      </c>
      <c r="AV68" s="229">
        <f t="shared" si="28"/>
        <v>0</v>
      </c>
      <c r="AW68" s="229">
        <f t="shared" si="28"/>
        <v>0</v>
      </c>
      <c r="AX68" s="229">
        <f t="shared" si="28"/>
        <v>0</v>
      </c>
      <c r="AY68" s="229">
        <f t="shared" si="28"/>
        <v>0</v>
      </c>
      <c r="AZ68" s="229">
        <f t="shared" si="28"/>
        <v>0</v>
      </c>
      <c r="BA68" s="229">
        <f t="shared" si="28"/>
        <v>-3.2741809263825417E-11</v>
      </c>
      <c r="BC68" s="76">
        <f t="shared" si="5"/>
        <v>0</v>
      </c>
      <c r="BD68" s="229">
        <f t="shared" si="6"/>
        <v>0</v>
      </c>
      <c r="BE68" s="76">
        <f>+AA68-'A1'!M68-'A2'!Z68-A3_RUS!Q68-A3_RUS!Y68-A3_RUS!Z68</f>
        <v>-6.0765614762203768E-11</v>
      </c>
    </row>
    <row r="69" spans="2:57" s="89" customFormat="1" ht="17.100000000000001" customHeight="1">
      <c r="B69" s="266"/>
      <c r="C69" s="267" t="s">
        <v>287</v>
      </c>
      <c r="D69" s="294"/>
      <c r="E69" s="294"/>
      <c r="F69" s="294"/>
      <c r="G69" s="294"/>
      <c r="H69" s="294"/>
      <c r="I69" s="294"/>
      <c r="J69" s="294"/>
      <c r="K69" s="294"/>
      <c r="L69" s="294"/>
      <c r="M69" s="294"/>
      <c r="N69" s="294"/>
      <c r="O69" s="294"/>
      <c r="P69" s="294"/>
      <c r="Q69" s="294">
        <f t="shared" si="3"/>
        <v>0</v>
      </c>
      <c r="R69" s="294"/>
      <c r="S69" s="294"/>
      <c r="T69" s="294"/>
      <c r="U69" s="294"/>
      <c r="V69" s="294"/>
      <c r="W69" s="294"/>
      <c r="X69" s="294"/>
      <c r="Y69" s="294">
        <f t="shared" si="4"/>
        <v>0</v>
      </c>
      <c r="Z69" s="294"/>
      <c r="AA69" s="295">
        <f>+'A1'!M69+'A2'!Z69+A3_RUS!Q69+A3_RUS!Y69+A3_RUS!Z69</f>
        <v>0</v>
      </c>
      <c r="AB69" s="321"/>
      <c r="AC69" s="88"/>
      <c r="AD69" s="85">
        <f t="shared" ref="AD69:BA69" si="29">+IF((D69&gt;D68),111,0)</f>
        <v>0</v>
      </c>
      <c r="AE69" s="85">
        <f t="shared" si="29"/>
        <v>0</v>
      </c>
      <c r="AF69" s="85">
        <f t="shared" si="29"/>
        <v>0</v>
      </c>
      <c r="AG69" s="85">
        <f t="shared" si="29"/>
        <v>0</v>
      </c>
      <c r="AH69" s="85">
        <f t="shared" si="29"/>
        <v>0</v>
      </c>
      <c r="AI69" s="85">
        <f t="shared" si="29"/>
        <v>0</v>
      </c>
      <c r="AJ69" s="85">
        <f t="shared" si="29"/>
        <v>0</v>
      </c>
      <c r="AK69" s="85">
        <f t="shared" si="29"/>
        <v>0</v>
      </c>
      <c r="AL69" s="85">
        <f t="shared" si="29"/>
        <v>0</v>
      </c>
      <c r="AM69" s="85">
        <f t="shared" si="29"/>
        <v>0</v>
      </c>
      <c r="AN69" s="85">
        <f t="shared" si="29"/>
        <v>0</v>
      </c>
      <c r="AO69" s="85">
        <f t="shared" si="29"/>
        <v>0</v>
      </c>
      <c r="AP69" s="85">
        <f t="shared" si="29"/>
        <v>0</v>
      </c>
      <c r="AQ69" s="85">
        <f t="shared" si="29"/>
        <v>0</v>
      </c>
      <c r="AR69" s="85">
        <f t="shared" si="29"/>
        <v>0</v>
      </c>
      <c r="AS69" s="85">
        <f t="shared" si="29"/>
        <v>0</v>
      </c>
      <c r="AT69" s="85">
        <f t="shared" si="29"/>
        <v>0</v>
      </c>
      <c r="AU69" s="85">
        <f t="shared" si="29"/>
        <v>0</v>
      </c>
      <c r="AV69" s="85">
        <f t="shared" si="29"/>
        <v>0</v>
      </c>
      <c r="AW69" s="85">
        <f t="shared" si="29"/>
        <v>0</v>
      </c>
      <c r="AX69" s="85">
        <f t="shared" si="29"/>
        <v>0</v>
      </c>
      <c r="AY69" s="85">
        <f t="shared" si="29"/>
        <v>0</v>
      </c>
      <c r="AZ69" s="85">
        <f t="shared" si="29"/>
        <v>0</v>
      </c>
      <c r="BA69" s="85">
        <f t="shared" si="29"/>
        <v>0</v>
      </c>
      <c r="BC69" s="85">
        <f t="shared" si="5"/>
        <v>0</v>
      </c>
      <c r="BD69" s="230">
        <f t="shared" si="6"/>
        <v>0</v>
      </c>
      <c r="BE69" s="85">
        <f>+AA69-'A1'!M69-'A2'!Z69-A3_RUS!Q69-A3_RUS!Y69-A3_RUS!Z69</f>
        <v>0</v>
      </c>
    </row>
    <row r="70" spans="2:57" s="89" customFormat="1" ht="16.5" customHeight="1">
      <c r="B70" s="268"/>
      <c r="C70" s="269" t="s">
        <v>288</v>
      </c>
      <c r="D70" s="296"/>
      <c r="E70" s="296"/>
      <c r="F70" s="296"/>
      <c r="G70" s="296"/>
      <c r="H70" s="296"/>
      <c r="I70" s="296"/>
      <c r="J70" s="296"/>
      <c r="K70" s="296"/>
      <c r="L70" s="296"/>
      <c r="M70" s="296"/>
      <c r="N70" s="296"/>
      <c r="O70" s="296"/>
      <c r="P70" s="296"/>
      <c r="Q70" s="294">
        <f t="shared" si="3"/>
        <v>0</v>
      </c>
      <c r="R70" s="296"/>
      <c r="S70" s="296"/>
      <c r="T70" s="296"/>
      <c r="U70" s="296"/>
      <c r="V70" s="296"/>
      <c r="W70" s="296"/>
      <c r="X70" s="296"/>
      <c r="Y70" s="294">
        <f t="shared" si="4"/>
        <v>0</v>
      </c>
      <c r="Z70" s="296"/>
      <c r="AA70" s="295">
        <f>+'A1'!M70+'A2'!Z70+A3_RUS!Q70+A3_RUS!Y70+A3_RUS!Z70</f>
        <v>0</v>
      </c>
      <c r="AB70" s="322"/>
      <c r="AC70" s="88"/>
      <c r="AD70" s="85">
        <f t="shared" ref="AD70:BA70" si="30">+IF((D70&gt;D68),111,0)</f>
        <v>0</v>
      </c>
      <c r="AE70" s="85">
        <f t="shared" si="30"/>
        <v>0</v>
      </c>
      <c r="AF70" s="85">
        <f t="shared" si="30"/>
        <v>0</v>
      </c>
      <c r="AG70" s="85">
        <f t="shared" si="30"/>
        <v>0</v>
      </c>
      <c r="AH70" s="85">
        <f t="shared" si="30"/>
        <v>0</v>
      </c>
      <c r="AI70" s="85">
        <f t="shared" si="30"/>
        <v>0</v>
      </c>
      <c r="AJ70" s="85">
        <f t="shared" si="30"/>
        <v>0</v>
      </c>
      <c r="AK70" s="85">
        <f t="shared" si="30"/>
        <v>0</v>
      </c>
      <c r="AL70" s="85">
        <f t="shared" si="30"/>
        <v>0</v>
      </c>
      <c r="AM70" s="85">
        <f t="shared" si="30"/>
        <v>0</v>
      </c>
      <c r="AN70" s="85">
        <f t="shared" si="30"/>
        <v>0</v>
      </c>
      <c r="AO70" s="85">
        <f t="shared" si="30"/>
        <v>0</v>
      </c>
      <c r="AP70" s="85">
        <f t="shared" si="30"/>
        <v>0</v>
      </c>
      <c r="AQ70" s="85">
        <f t="shared" si="30"/>
        <v>0</v>
      </c>
      <c r="AR70" s="85">
        <f t="shared" si="30"/>
        <v>0</v>
      </c>
      <c r="AS70" s="85">
        <f t="shared" si="30"/>
        <v>0</v>
      </c>
      <c r="AT70" s="85">
        <f t="shared" si="30"/>
        <v>0</v>
      </c>
      <c r="AU70" s="85">
        <f t="shared" si="30"/>
        <v>0</v>
      </c>
      <c r="AV70" s="85">
        <f t="shared" si="30"/>
        <v>0</v>
      </c>
      <c r="AW70" s="85">
        <f t="shared" si="30"/>
        <v>0</v>
      </c>
      <c r="AX70" s="85">
        <f t="shared" si="30"/>
        <v>0</v>
      </c>
      <c r="AY70" s="85">
        <f t="shared" si="30"/>
        <v>0</v>
      </c>
      <c r="AZ70" s="85">
        <f t="shared" si="30"/>
        <v>0</v>
      </c>
      <c r="BA70" s="85">
        <f t="shared" si="30"/>
        <v>0</v>
      </c>
      <c r="BC70" s="85">
        <f t="shared" si="5"/>
        <v>0</v>
      </c>
      <c r="BD70" s="230">
        <f t="shared" si="6"/>
        <v>0</v>
      </c>
      <c r="BE70" s="85">
        <f>+AA70-'A1'!M70-'A2'!Z70-A3_RUS!Q70-A3_RUS!Y70-A3_RUS!Z70</f>
        <v>0</v>
      </c>
    </row>
    <row r="71" spans="2:57" s="34" customFormat="1" ht="24.95" customHeight="1">
      <c r="B71" s="41"/>
      <c r="C71" s="49" t="s">
        <v>289</v>
      </c>
      <c r="D71" s="288"/>
      <c r="E71" s="288"/>
      <c r="F71" s="288"/>
      <c r="G71" s="288"/>
      <c r="H71" s="288"/>
      <c r="I71" s="288"/>
      <c r="J71" s="288"/>
      <c r="K71" s="288"/>
      <c r="L71" s="288"/>
      <c r="M71" s="288"/>
      <c r="N71" s="288"/>
      <c r="O71" s="288"/>
      <c r="P71" s="288"/>
      <c r="Q71" s="325"/>
      <c r="R71" s="288"/>
      <c r="S71" s="288"/>
      <c r="T71" s="288"/>
      <c r="U71" s="288"/>
      <c r="V71" s="288"/>
      <c r="W71" s="288"/>
      <c r="X71" s="288"/>
      <c r="Y71" s="325"/>
      <c r="Z71" s="288"/>
      <c r="AA71" s="305"/>
      <c r="AB71" s="323"/>
      <c r="AC71" s="3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C71" s="79"/>
      <c r="BD71" s="79"/>
      <c r="BE71" s="79"/>
    </row>
    <row r="72" spans="2:57" s="34" customFormat="1" ht="17.100000000000001" customHeight="1">
      <c r="B72" s="44"/>
      <c r="C72" s="45" t="s">
        <v>302</v>
      </c>
      <c r="D72" s="288">
        <f>D68</f>
        <v>3.9448699999999999</v>
      </c>
      <c r="E72" s="288">
        <f>E68</f>
        <v>22.267237000000002</v>
      </c>
      <c r="F72" s="288">
        <v>1335.1490049999998</v>
      </c>
      <c r="G72" s="288"/>
      <c r="H72" s="288"/>
      <c r="I72" s="288">
        <v>281.990206</v>
      </c>
      <c r="J72" s="288"/>
      <c r="K72" s="288">
        <v>189.88671199999999</v>
      </c>
      <c r="L72" s="293">
        <v>5.8016760000000005</v>
      </c>
      <c r="M72" s="288"/>
      <c r="N72" s="293">
        <v>1.116261999999999</v>
      </c>
      <c r="O72" s="288"/>
      <c r="P72" s="288"/>
      <c r="Q72" s="325">
        <f t="shared" si="3"/>
        <v>1840.1559679999998</v>
      </c>
      <c r="R72" s="288">
        <v>1.038826</v>
      </c>
      <c r="S72" s="288"/>
      <c r="T72" s="288"/>
      <c r="U72" s="288"/>
      <c r="V72" s="288"/>
      <c r="W72" s="288"/>
      <c r="X72" s="288">
        <v>79.487113000000008</v>
      </c>
      <c r="Y72" s="325">
        <f t="shared" si="4"/>
        <v>80.525939000000008</v>
      </c>
      <c r="Z72" s="288">
        <v>363.61948999999998</v>
      </c>
      <c r="AA72" s="305">
        <f>+'A1'!M72+'A2'!Z72+A3_RUS!Q72+A3_RUS!Y72+A3_RUS!Z72</f>
        <v>864847.28084688028</v>
      </c>
      <c r="AB72" s="323"/>
      <c r="AC72" s="33"/>
      <c r="AD72" s="73">
        <f t="shared" ref="AD72:BA72" si="31">+D68-SUM(D72:D74)</f>
        <v>0</v>
      </c>
      <c r="AE72" s="73">
        <f t="shared" si="31"/>
        <v>0</v>
      </c>
      <c r="AF72" s="73">
        <f t="shared" si="31"/>
        <v>0</v>
      </c>
      <c r="AG72" s="73">
        <f t="shared" si="31"/>
        <v>0</v>
      </c>
      <c r="AH72" s="73">
        <f t="shared" si="31"/>
        <v>0</v>
      </c>
      <c r="AI72" s="73">
        <f t="shared" si="31"/>
        <v>0</v>
      </c>
      <c r="AJ72" s="73">
        <f t="shared" si="31"/>
        <v>0</v>
      </c>
      <c r="AK72" s="73">
        <f t="shared" si="31"/>
        <v>0</v>
      </c>
      <c r="AL72" s="73">
        <f t="shared" si="31"/>
        <v>0</v>
      </c>
      <c r="AM72" s="73">
        <f t="shared" si="31"/>
        <v>0</v>
      </c>
      <c r="AN72" s="73">
        <f t="shared" si="31"/>
        <v>0</v>
      </c>
      <c r="AO72" s="73">
        <f t="shared" si="31"/>
        <v>0</v>
      </c>
      <c r="AP72" s="73">
        <f t="shared" si="31"/>
        <v>0</v>
      </c>
      <c r="AQ72" s="73">
        <f t="shared" si="31"/>
        <v>0</v>
      </c>
      <c r="AR72" s="73">
        <f t="shared" si="31"/>
        <v>0</v>
      </c>
      <c r="AS72" s="73">
        <f t="shared" si="31"/>
        <v>0</v>
      </c>
      <c r="AT72" s="73">
        <f t="shared" si="31"/>
        <v>0</v>
      </c>
      <c r="AU72" s="73">
        <f t="shared" si="31"/>
        <v>0</v>
      </c>
      <c r="AV72" s="73">
        <f t="shared" si="31"/>
        <v>0</v>
      </c>
      <c r="AW72" s="73">
        <f t="shared" si="31"/>
        <v>0</v>
      </c>
      <c r="AX72" s="73">
        <f t="shared" si="31"/>
        <v>0</v>
      </c>
      <c r="AY72" s="73">
        <f t="shared" si="31"/>
        <v>0</v>
      </c>
      <c r="AZ72" s="73">
        <f t="shared" si="31"/>
        <v>0</v>
      </c>
      <c r="BA72" s="73">
        <f t="shared" si="31"/>
        <v>1.6254000016488135E-2</v>
      </c>
      <c r="BC72" s="73">
        <f t="shared" si="5"/>
        <v>0</v>
      </c>
      <c r="BD72" s="73">
        <f t="shared" si="6"/>
        <v>0</v>
      </c>
      <c r="BE72" s="73">
        <f>+AA72-'A1'!M72-'A2'!Z72-A3_RUS!Q72-A3_RUS!Y72-A3_RUS!Z72</f>
        <v>-9.8737018561223522E-11</v>
      </c>
    </row>
    <row r="73" spans="2:57" s="34" customFormat="1" ht="17.100000000000001" customHeight="1">
      <c r="B73" s="44"/>
      <c r="C73" s="45" t="s">
        <v>291</v>
      </c>
      <c r="D73" s="288"/>
      <c r="E73" s="288"/>
      <c r="F73" s="288">
        <v>284.36622999999997</v>
      </c>
      <c r="G73" s="288"/>
      <c r="H73" s="288"/>
      <c r="I73" s="288"/>
      <c r="J73" s="288"/>
      <c r="K73" s="288"/>
      <c r="L73" s="288">
        <v>1.456725</v>
      </c>
      <c r="M73" s="288"/>
      <c r="N73" s="288">
        <v>13.255364</v>
      </c>
      <c r="O73" s="288"/>
      <c r="P73" s="288">
        <v>124.169731</v>
      </c>
      <c r="Q73" s="325">
        <f t="shared" si="3"/>
        <v>423.24804999999998</v>
      </c>
      <c r="R73" s="288"/>
      <c r="S73" s="288"/>
      <c r="T73" s="288"/>
      <c r="U73" s="288"/>
      <c r="V73" s="288"/>
      <c r="W73" s="288"/>
      <c r="X73" s="288"/>
      <c r="Y73" s="325">
        <f t="shared" si="4"/>
        <v>0</v>
      </c>
      <c r="Z73" s="288"/>
      <c r="AA73" s="305">
        <f>+'A1'!M73+'A2'!Z73+A3_RUS!Q73+A3_RUS!Y73+A3_RUS!Z73</f>
        <v>29210.406145119643</v>
      </c>
      <c r="AB73" s="323"/>
      <c r="AC73" s="3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C73" s="79">
        <f t="shared" si="5"/>
        <v>0</v>
      </c>
      <c r="BD73" s="79">
        <f t="shared" si="6"/>
        <v>0</v>
      </c>
      <c r="BE73" s="79">
        <f>+AA73-'A1'!M73-'A2'!Z73-A3_RUS!Q73-A3_RUS!Y73-A3_RUS!Z73</f>
        <v>-1.6484591469634324E-12</v>
      </c>
    </row>
    <row r="74" spans="2:57" s="34" customFormat="1" ht="17.100000000000001" customHeight="1">
      <c r="B74" s="41"/>
      <c r="C74" s="45" t="s">
        <v>292</v>
      </c>
      <c r="D74" s="288"/>
      <c r="E74" s="288"/>
      <c r="F74" s="288"/>
      <c r="G74" s="288"/>
      <c r="H74" s="288"/>
      <c r="I74" s="288"/>
      <c r="J74" s="288"/>
      <c r="K74" s="288"/>
      <c r="L74" s="288"/>
      <c r="M74" s="288"/>
      <c r="N74" s="288"/>
      <c r="O74" s="288"/>
      <c r="P74" s="288"/>
      <c r="Q74" s="325">
        <f t="shared" si="3"/>
        <v>0</v>
      </c>
      <c r="R74" s="288"/>
      <c r="S74" s="288"/>
      <c r="T74" s="288"/>
      <c r="U74" s="288"/>
      <c r="V74" s="288"/>
      <c r="W74" s="288"/>
      <c r="X74" s="288"/>
      <c r="Y74" s="325">
        <f t="shared" si="4"/>
        <v>0</v>
      </c>
      <c r="Z74" s="288"/>
      <c r="AA74" s="305">
        <f>+'A1'!M74+'A2'!Z74+A3_RUS!Q74+A3_RUS!Y74+A3_RUS!Z74</f>
        <v>235.040739</v>
      </c>
      <c r="AB74" s="323"/>
      <c r="AC74" s="3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C74" s="79">
        <f t="shared" si="5"/>
        <v>0</v>
      </c>
      <c r="BD74" s="79">
        <f t="shared" si="6"/>
        <v>0</v>
      </c>
      <c r="BE74" s="79">
        <f>+AA74-'A1'!M74-'A2'!Z74-A3_RUS!Q74-A3_RUS!Y74-A3_RUS!Z74</f>
        <v>0</v>
      </c>
    </row>
    <row r="75" spans="2:57" s="40" customFormat="1" ht="30" customHeight="1">
      <c r="B75" s="46"/>
      <c r="C75" s="47" t="s">
        <v>276</v>
      </c>
      <c r="D75" s="300"/>
      <c r="E75" s="300"/>
      <c r="F75" s="300"/>
      <c r="G75" s="300"/>
      <c r="H75" s="300"/>
      <c r="I75" s="300"/>
      <c r="J75" s="300"/>
      <c r="K75" s="300"/>
      <c r="L75" s="300"/>
      <c r="M75" s="300"/>
      <c r="N75" s="300"/>
      <c r="O75" s="300"/>
      <c r="P75" s="300"/>
      <c r="Q75" s="302"/>
      <c r="R75" s="300"/>
      <c r="S75" s="300"/>
      <c r="T75" s="300"/>
      <c r="U75" s="300"/>
      <c r="V75" s="300"/>
      <c r="W75" s="300"/>
      <c r="X75" s="300"/>
      <c r="Y75" s="302"/>
      <c r="Z75" s="300"/>
      <c r="AA75" s="305"/>
      <c r="AB75" s="318"/>
      <c r="AC75" s="39"/>
      <c r="AD75" s="229"/>
      <c r="AE75" s="229"/>
      <c r="AF75" s="229"/>
      <c r="AG75" s="229"/>
      <c r="AH75" s="229"/>
      <c r="AI75" s="229"/>
      <c r="AJ75" s="229"/>
      <c r="AK75" s="229"/>
      <c r="AL75" s="229"/>
      <c r="AM75" s="229"/>
      <c r="AN75" s="229"/>
      <c r="AO75" s="229"/>
      <c r="AP75" s="229"/>
      <c r="AQ75" s="229"/>
      <c r="AR75" s="229"/>
      <c r="AS75" s="229"/>
      <c r="AT75" s="229"/>
      <c r="AU75" s="229"/>
      <c r="AV75" s="229"/>
      <c r="AW75" s="229"/>
      <c r="AX75" s="229"/>
      <c r="AY75" s="229"/>
      <c r="AZ75" s="229"/>
      <c r="BA75" s="229"/>
      <c r="BC75" s="80"/>
      <c r="BD75" s="80"/>
      <c r="BE75" s="80"/>
    </row>
    <row r="76" spans="2:57" s="34" customFormat="1" ht="17.100000000000001" customHeight="1">
      <c r="B76" s="41"/>
      <c r="C76" s="42" t="s">
        <v>252</v>
      </c>
      <c r="D76" s="288"/>
      <c r="E76" s="288"/>
      <c r="F76" s="288"/>
      <c r="G76" s="288"/>
      <c r="H76" s="288"/>
      <c r="I76" s="288"/>
      <c r="J76" s="288"/>
      <c r="K76" s="288"/>
      <c r="L76" s="288"/>
      <c r="M76" s="288"/>
      <c r="N76" s="288"/>
      <c r="O76" s="288"/>
      <c r="P76" s="288"/>
      <c r="Q76" s="325">
        <f t="shared" si="3"/>
        <v>0</v>
      </c>
      <c r="R76" s="288"/>
      <c r="S76" s="288"/>
      <c r="T76" s="288"/>
      <c r="U76" s="288"/>
      <c r="V76" s="288"/>
      <c r="W76" s="288"/>
      <c r="X76" s="288"/>
      <c r="Y76" s="325">
        <f t="shared" si="4"/>
        <v>0</v>
      </c>
      <c r="Z76" s="288"/>
      <c r="AA76" s="291">
        <f>+'A1'!M76+'A2'!Z76+A3_RUS!Q76+A3_RUS!Y76+A3_RUS!Z76</f>
        <v>1051.694</v>
      </c>
      <c r="AB76" s="319"/>
      <c r="AC76" s="33"/>
      <c r="AD76" s="73">
        <f t="shared" ref="AD76:BA76" si="32">+D76-SUM(D77:D78)</f>
        <v>0</v>
      </c>
      <c r="AE76" s="73">
        <f t="shared" si="32"/>
        <v>0</v>
      </c>
      <c r="AF76" s="73">
        <f t="shared" si="32"/>
        <v>0</v>
      </c>
      <c r="AG76" s="73">
        <f t="shared" si="32"/>
        <v>0</v>
      </c>
      <c r="AH76" s="73">
        <f t="shared" si="32"/>
        <v>0</v>
      </c>
      <c r="AI76" s="73">
        <f t="shared" si="32"/>
        <v>0</v>
      </c>
      <c r="AJ76" s="73">
        <f t="shared" si="32"/>
        <v>0</v>
      </c>
      <c r="AK76" s="73">
        <f t="shared" si="32"/>
        <v>0</v>
      </c>
      <c r="AL76" s="73">
        <f t="shared" si="32"/>
        <v>0</v>
      </c>
      <c r="AM76" s="73">
        <f t="shared" si="32"/>
        <v>0</v>
      </c>
      <c r="AN76" s="73">
        <f t="shared" si="32"/>
        <v>0</v>
      </c>
      <c r="AO76" s="73">
        <f t="shared" si="32"/>
        <v>0</v>
      </c>
      <c r="AP76" s="73">
        <f t="shared" si="32"/>
        <v>0</v>
      </c>
      <c r="AQ76" s="73">
        <f t="shared" si="32"/>
        <v>0</v>
      </c>
      <c r="AR76" s="73">
        <f t="shared" si="32"/>
        <v>0</v>
      </c>
      <c r="AS76" s="73">
        <f t="shared" si="32"/>
        <v>0</v>
      </c>
      <c r="AT76" s="73">
        <f t="shared" si="32"/>
        <v>0</v>
      </c>
      <c r="AU76" s="73">
        <f t="shared" si="32"/>
        <v>0</v>
      </c>
      <c r="AV76" s="73">
        <f t="shared" si="32"/>
        <v>0</v>
      </c>
      <c r="AW76" s="73">
        <f t="shared" si="32"/>
        <v>0</v>
      </c>
      <c r="AX76" s="73">
        <f t="shared" si="32"/>
        <v>0</v>
      </c>
      <c r="AY76" s="73">
        <f t="shared" si="32"/>
        <v>0</v>
      </c>
      <c r="AZ76" s="73">
        <f t="shared" si="32"/>
        <v>0</v>
      </c>
      <c r="BA76" s="73">
        <f t="shared" si="32"/>
        <v>0</v>
      </c>
      <c r="BC76" s="74">
        <f t="shared" si="5"/>
        <v>0</v>
      </c>
      <c r="BD76" s="73">
        <f t="shared" si="6"/>
        <v>0</v>
      </c>
      <c r="BE76" s="74">
        <f>+AA76-'A1'!M76-'A2'!Z76-A3_RUS!Q76-A3_RUS!Y76-A3_RUS!Z76</f>
        <v>0</v>
      </c>
    </row>
    <row r="77" spans="2:57" s="34" customFormat="1" ht="17.100000000000001" customHeight="1">
      <c r="B77" s="44"/>
      <c r="C77" s="45" t="s">
        <v>253</v>
      </c>
      <c r="D77" s="288"/>
      <c r="E77" s="288"/>
      <c r="F77" s="288"/>
      <c r="G77" s="288"/>
      <c r="H77" s="288"/>
      <c r="I77" s="288"/>
      <c r="J77" s="288"/>
      <c r="K77" s="288"/>
      <c r="L77" s="288"/>
      <c r="M77" s="288"/>
      <c r="N77" s="288"/>
      <c r="O77" s="288"/>
      <c r="P77" s="288"/>
      <c r="Q77" s="325">
        <f t="shared" si="3"/>
        <v>0</v>
      </c>
      <c r="R77" s="288"/>
      <c r="S77" s="288"/>
      <c r="T77" s="288"/>
      <c r="U77" s="288"/>
      <c r="V77" s="288"/>
      <c r="W77" s="288"/>
      <c r="X77" s="288"/>
      <c r="Y77" s="325">
        <f t="shared" si="4"/>
        <v>0</v>
      </c>
      <c r="Z77" s="288"/>
      <c r="AA77" s="291">
        <f>+'A1'!M77+'A2'!Z77+A3_RUS!Q77+A3_RUS!Y77+A3_RUS!Z77</f>
        <v>0</v>
      </c>
      <c r="AB77" s="319"/>
      <c r="AC77" s="3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C77" s="74">
        <f t="shared" si="5"/>
        <v>0</v>
      </c>
      <c r="BD77" s="73">
        <f t="shared" si="6"/>
        <v>0</v>
      </c>
      <c r="BE77" s="74">
        <f>+AA77-'A1'!M77-'A2'!Z77-A3_RUS!Q77-A3_RUS!Y77-A3_RUS!Z77</f>
        <v>0</v>
      </c>
    </row>
    <row r="78" spans="2:57" s="34" customFormat="1" ht="17.100000000000001" customHeight="1">
      <c r="B78" s="44"/>
      <c r="C78" s="45" t="s">
        <v>255</v>
      </c>
      <c r="D78" s="288"/>
      <c r="E78" s="288"/>
      <c r="F78" s="288"/>
      <c r="G78" s="288"/>
      <c r="H78" s="288"/>
      <c r="I78" s="288"/>
      <c r="J78" s="288"/>
      <c r="K78" s="288"/>
      <c r="L78" s="288"/>
      <c r="M78" s="288"/>
      <c r="N78" s="288"/>
      <c r="O78" s="288"/>
      <c r="P78" s="288"/>
      <c r="Q78" s="325">
        <f t="shared" ref="Q78:Q137" si="33">+SUM(D78:P78)</f>
        <v>0</v>
      </c>
      <c r="R78" s="288"/>
      <c r="S78" s="288"/>
      <c r="T78" s="288"/>
      <c r="U78" s="288"/>
      <c r="V78" s="288"/>
      <c r="W78" s="288"/>
      <c r="X78" s="288"/>
      <c r="Y78" s="325">
        <f t="shared" ref="Y78:Y137" si="34">+SUM(R78:X78)</f>
        <v>0</v>
      </c>
      <c r="Z78" s="288"/>
      <c r="AA78" s="291">
        <f>+'A1'!M78+'A2'!Z78+A3_RUS!Q78+A3_RUS!Y78+A3_RUS!Z78</f>
        <v>1051.694</v>
      </c>
      <c r="AB78" s="319"/>
      <c r="AC78" s="3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C78" s="74">
        <f t="shared" ref="BC78:BC135" si="35">+Q78-SUM(D78:P78)</f>
        <v>0</v>
      </c>
      <c r="BD78" s="73">
        <f t="shared" ref="BD78:BD135" si="36">+Y78-SUM(R78:X78)</f>
        <v>0</v>
      </c>
      <c r="BE78" s="74">
        <f>+AA78-'A1'!M78-'A2'!Z78-A3_RUS!Q78-A3_RUS!Y78-A3_RUS!Z78</f>
        <v>0</v>
      </c>
    </row>
    <row r="79" spans="2:57" s="34" customFormat="1" ht="30" customHeight="1">
      <c r="B79" s="41"/>
      <c r="C79" s="42" t="s">
        <v>254</v>
      </c>
      <c r="D79" s="288"/>
      <c r="E79" s="288"/>
      <c r="F79" s="288"/>
      <c r="G79" s="288"/>
      <c r="H79" s="288"/>
      <c r="I79" s="288"/>
      <c r="J79" s="288"/>
      <c r="K79" s="288"/>
      <c r="L79" s="288"/>
      <c r="M79" s="288"/>
      <c r="N79" s="288"/>
      <c r="O79" s="288"/>
      <c r="P79" s="288"/>
      <c r="Q79" s="325">
        <f t="shared" si="33"/>
        <v>0</v>
      </c>
      <c r="R79" s="288"/>
      <c r="S79" s="288"/>
      <c r="T79" s="288"/>
      <c r="U79" s="288"/>
      <c r="V79" s="288"/>
      <c r="W79" s="288"/>
      <c r="X79" s="288"/>
      <c r="Y79" s="325">
        <f t="shared" si="34"/>
        <v>0</v>
      </c>
      <c r="Z79" s="288"/>
      <c r="AA79" s="305">
        <f>+'A1'!M79+'A2'!Z79+A3_RUS!Q79+A3_RUS!Y79+A3_RUS!Z79</f>
        <v>440</v>
      </c>
      <c r="AB79" s="319"/>
      <c r="AC79" s="33"/>
      <c r="AD79" s="73">
        <f t="shared" ref="AD79:BA79" si="37">+D79-SUM(D80:D81)</f>
        <v>0</v>
      </c>
      <c r="AE79" s="73">
        <f t="shared" si="37"/>
        <v>0</v>
      </c>
      <c r="AF79" s="73">
        <f t="shared" si="37"/>
        <v>0</v>
      </c>
      <c r="AG79" s="73">
        <f t="shared" si="37"/>
        <v>0</v>
      </c>
      <c r="AH79" s="73">
        <f t="shared" si="37"/>
        <v>0</v>
      </c>
      <c r="AI79" s="73">
        <f t="shared" si="37"/>
        <v>0</v>
      </c>
      <c r="AJ79" s="73">
        <f t="shared" si="37"/>
        <v>0</v>
      </c>
      <c r="AK79" s="73">
        <f t="shared" si="37"/>
        <v>0</v>
      </c>
      <c r="AL79" s="73">
        <f t="shared" si="37"/>
        <v>0</v>
      </c>
      <c r="AM79" s="73">
        <f t="shared" si="37"/>
        <v>0</v>
      </c>
      <c r="AN79" s="73">
        <f t="shared" si="37"/>
        <v>0</v>
      </c>
      <c r="AO79" s="73">
        <f t="shared" si="37"/>
        <v>0</v>
      </c>
      <c r="AP79" s="73">
        <f t="shared" si="37"/>
        <v>0</v>
      </c>
      <c r="AQ79" s="73">
        <f t="shared" si="37"/>
        <v>0</v>
      </c>
      <c r="AR79" s="73">
        <f t="shared" si="37"/>
        <v>0</v>
      </c>
      <c r="AS79" s="73">
        <f t="shared" si="37"/>
        <v>0</v>
      </c>
      <c r="AT79" s="73">
        <f t="shared" si="37"/>
        <v>0</v>
      </c>
      <c r="AU79" s="73">
        <f t="shared" si="37"/>
        <v>0</v>
      </c>
      <c r="AV79" s="73">
        <f t="shared" si="37"/>
        <v>0</v>
      </c>
      <c r="AW79" s="73">
        <f t="shared" si="37"/>
        <v>0</v>
      </c>
      <c r="AX79" s="73">
        <f t="shared" si="37"/>
        <v>0</v>
      </c>
      <c r="AY79" s="73">
        <f t="shared" si="37"/>
        <v>0</v>
      </c>
      <c r="AZ79" s="73">
        <f t="shared" si="37"/>
        <v>0</v>
      </c>
      <c r="BA79" s="73">
        <f t="shared" si="37"/>
        <v>0</v>
      </c>
      <c r="BC79" s="74">
        <f t="shared" si="35"/>
        <v>0</v>
      </c>
      <c r="BD79" s="73">
        <f t="shared" si="36"/>
        <v>0</v>
      </c>
      <c r="BE79" s="74">
        <f>+AA79-'A1'!M79-'A2'!Z79-A3_RUS!Q79-A3_RUS!Y79-A3_RUS!Z79</f>
        <v>0</v>
      </c>
    </row>
    <row r="80" spans="2:57" s="34" customFormat="1" ht="17.100000000000001" customHeight="1">
      <c r="B80" s="41"/>
      <c r="C80" s="45" t="s">
        <v>253</v>
      </c>
      <c r="D80" s="288"/>
      <c r="E80" s="288"/>
      <c r="F80" s="288"/>
      <c r="G80" s="288"/>
      <c r="H80" s="288"/>
      <c r="I80" s="288"/>
      <c r="J80" s="288"/>
      <c r="K80" s="288"/>
      <c r="L80" s="288"/>
      <c r="M80" s="288"/>
      <c r="N80" s="288"/>
      <c r="O80" s="288"/>
      <c r="P80" s="288"/>
      <c r="Q80" s="325">
        <f t="shared" si="33"/>
        <v>0</v>
      </c>
      <c r="R80" s="288"/>
      <c r="S80" s="288"/>
      <c r="T80" s="288"/>
      <c r="U80" s="288"/>
      <c r="V80" s="288"/>
      <c r="W80" s="288"/>
      <c r="X80" s="288"/>
      <c r="Y80" s="325">
        <f t="shared" si="34"/>
        <v>0</v>
      </c>
      <c r="Z80" s="288"/>
      <c r="AA80" s="291">
        <f>+'A1'!M80+'A2'!Z80+A3_RUS!Q80+A3_RUS!Y80+A3_RUS!Z80</f>
        <v>140</v>
      </c>
      <c r="AB80" s="319"/>
      <c r="AC80" s="3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C80" s="74">
        <f t="shared" si="35"/>
        <v>0</v>
      </c>
      <c r="BD80" s="73">
        <f t="shared" si="36"/>
        <v>0</v>
      </c>
      <c r="BE80" s="74">
        <f>+AA80-'A1'!M80-'A2'!Z80-A3_RUS!Q80-A3_RUS!Y80-A3_RUS!Z80</f>
        <v>0</v>
      </c>
    </row>
    <row r="81" spans="2:57" s="34" customFormat="1" ht="17.100000000000001" customHeight="1">
      <c r="B81" s="41"/>
      <c r="C81" s="45" t="s">
        <v>255</v>
      </c>
      <c r="D81" s="288"/>
      <c r="E81" s="288"/>
      <c r="F81" s="288"/>
      <c r="G81" s="288"/>
      <c r="H81" s="288"/>
      <c r="I81" s="288"/>
      <c r="J81" s="288"/>
      <c r="K81" s="288"/>
      <c r="L81" s="288"/>
      <c r="M81" s="288"/>
      <c r="N81" s="288"/>
      <c r="O81" s="288"/>
      <c r="P81" s="288"/>
      <c r="Q81" s="325">
        <f t="shared" si="33"/>
        <v>0</v>
      </c>
      <c r="R81" s="288"/>
      <c r="S81" s="288"/>
      <c r="T81" s="288"/>
      <c r="U81" s="288"/>
      <c r="V81" s="288"/>
      <c r="W81" s="288"/>
      <c r="X81" s="288"/>
      <c r="Y81" s="325">
        <f t="shared" si="34"/>
        <v>0</v>
      </c>
      <c r="Z81" s="288"/>
      <c r="AA81" s="291">
        <f>+'A1'!M81+'A2'!Z81+A3_RUS!Q81+A3_RUS!Y81+A3_RUS!Z81</f>
        <v>300</v>
      </c>
      <c r="AB81" s="319"/>
      <c r="AC81" s="3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C81" s="74">
        <f t="shared" si="35"/>
        <v>0</v>
      </c>
      <c r="BD81" s="73">
        <f t="shared" si="36"/>
        <v>0</v>
      </c>
      <c r="BE81" s="74">
        <f>+AA81-'A1'!M81-'A2'!Z81-A3_RUS!Q81-A3_RUS!Y81-A3_RUS!Z81</f>
        <v>0</v>
      </c>
    </row>
    <row r="82" spans="2:57" s="40" customFormat="1" ht="30" customHeight="1">
      <c r="B82" s="263"/>
      <c r="C82" s="264" t="s">
        <v>256</v>
      </c>
      <c r="D82" s="292"/>
      <c r="E82" s="292"/>
      <c r="F82" s="292"/>
      <c r="G82" s="292"/>
      <c r="H82" s="292"/>
      <c r="I82" s="292"/>
      <c r="J82" s="292"/>
      <c r="K82" s="292"/>
      <c r="L82" s="292"/>
      <c r="M82" s="292"/>
      <c r="N82" s="292"/>
      <c r="O82" s="292"/>
      <c r="P82" s="292"/>
      <c r="Q82" s="293">
        <f t="shared" si="33"/>
        <v>0</v>
      </c>
      <c r="R82" s="292"/>
      <c r="S82" s="292"/>
      <c r="T82" s="292"/>
      <c r="U82" s="292"/>
      <c r="V82" s="292"/>
      <c r="W82" s="292"/>
      <c r="X82" s="292"/>
      <c r="Y82" s="293">
        <f t="shared" si="34"/>
        <v>0</v>
      </c>
      <c r="Z82" s="292"/>
      <c r="AA82" s="291">
        <f>+'A1'!M82+'A2'!Z82+A3_RUS!Q82+A3_RUS!Y82+A3_RUS!Z82</f>
        <v>440</v>
      </c>
      <c r="AB82" s="320"/>
      <c r="AC82" s="39"/>
      <c r="AD82" s="229">
        <f>+D79-SUM(D82:D87)</f>
        <v>0</v>
      </c>
      <c r="AE82" s="229">
        <f t="shared" ref="AE82:BA82" si="38">+E79-SUM(E82:E87)</f>
        <v>0</v>
      </c>
      <c r="AF82" s="229">
        <f t="shared" si="38"/>
        <v>0</v>
      </c>
      <c r="AG82" s="229">
        <f t="shared" si="38"/>
        <v>0</v>
      </c>
      <c r="AH82" s="229">
        <f t="shared" si="38"/>
        <v>0</v>
      </c>
      <c r="AI82" s="229">
        <f t="shared" si="38"/>
        <v>0</v>
      </c>
      <c r="AJ82" s="229">
        <f t="shared" si="38"/>
        <v>0</v>
      </c>
      <c r="AK82" s="229">
        <f t="shared" si="38"/>
        <v>0</v>
      </c>
      <c r="AL82" s="229">
        <f t="shared" si="38"/>
        <v>0</v>
      </c>
      <c r="AM82" s="229">
        <f t="shared" si="38"/>
        <v>0</v>
      </c>
      <c r="AN82" s="229">
        <f t="shared" si="38"/>
        <v>0</v>
      </c>
      <c r="AO82" s="229">
        <f t="shared" si="38"/>
        <v>0</v>
      </c>
      <c r="AP82" s="229">
        <f t="shared" si="38"/>
        <v>0</v>
      </c>
      <c r="AQ82" s="229">
        <f t="shared" si="38"/>
        <v>0</v>
      </c>
      <c r="AR82" s="229">
        <f t="shared" si="38"/>
        <v>0</v>
      </c>
      <c r="AS82" s="229">
        <f t="shared" si="38"/>
        <v>0</v>
      </c>
      <c r="AT82" s="229">
        <f t="shared" si="38"/>
        <v>0</v>
      </c>
      <c r="AU82" s="229">
        <f t="shared" si="38"/>
        <v>0</v>
      </c>
      <c r="AV82" s="229">
        <f t="shared" si="38"/>
        <v>0</v>
      </c>
      <c r="AW82" s="229">
        <f t="shared" si="38"/>
        <v>0</v>
      </c>
      <c r="AX82" s="229">
        <f t="shared" si="38"/>
        <v>0</v>
      </c>
      <c r="AY82" s="229">
        <f t="shared" si="38"/>
        <v>0</v>
      </c>
      <c r="AZ82" s="229">
        <f t="shared" si="38"/>
        <v>0</v>
      </c>
      <c r="BA82" s="229">
        <f t="shared" si="38"/>
        <v>0</v>
      </c>
      <c r="BC82" s="76">
        <f t="shared" si="35"/>
        <v>0</v>
      </c>
      <c r="BD82" s="229">
        <f t="shared" si="36"/>
        <v>0</v>
      </c>
      <c r="BE82" s="76">
        <f>+AA82-'A1'!M82-'A2'!Z82-A3_RUS!Q82-A3_RUS!Y82-A3_RUS!Z82</f>
        <v>0</v>
      </c>
    </row>
    <row r="83" spans="2:57" s="34" customFormat="1" ht="17.100000000000001" customHeight="1">
      <c r="B83" s="270"/>
      <c r="C83" s="271" t="s">
        <v>257</v>
      </c>
      <c r="D83" s="288"/>
      <c r="E83" s="288"/>
      <c r="F83" s="288"/>
      <c r="G83" s="288"/>
      <c r="H83" s="288"/>
      <c r="I83" s="288"/>
      <c r="J83" s="288"/>
      <c r="K83" s="288"/>
      <c r="L83" s="288"/>
      <c r="M83" s="288"/>
      <c r="N83" s="288"/>
      <c r="O83" s="288"/>
      <c r="P83" s="288"/>
      <c r="Q83" s="325">
        <f t="shared" si="33"/>
        <v>0</v>
      </c>
      <c r="R83" s="288"/>
      <c r="S83" s="288"/>
      <c r="T83" s="288"/>
      <c r="U83" s="288"/>
      <c r="V83" s="288"/>
      <c r="W83" s="288"/>
      <c r="X83" s="288"/>
      <c r="Y83" s="325">
        <f t="shared" si="34"/>
        <v>0</v>
      </c>
      <c r="Z83" s="288"/>
      <c r="AA83" s="291">
        <f>+'A1'!M83+'A2'!Z83+A3_RUS!Q83+A3_RUS!Y83+A3_RUS!Z83</f>
        <v>0</v>
      </c>
      <c r="AB83" s="319"/>
      <c r="AC83" s="3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C83" s="74">
        <f t="shared" si="35"/>
        <v>0</v>
      </c>
      <c r="BD83" s="73">
        <f t="shared" si="36"/>
        <v>0</v>
      </c>
      <c r="BE83" s="74">
        <f>+AA83-'A1'!M83-'A2'!Z83-A3_RUS!Q83-A3_RUS!Y83-A3_RUS!Z83</f>
        <v>0</v>
      </c>
    </row>
    <row r="84" spans="2:57" s="34" customFormat="1" ht="17.100000000000001" customHeight="1">
      <c r="B84" s="270"/>
      <c r="C84" s="271" t="s">
        <v>261</v>
      </c>
      <c r="D84" s="288"/>
      <c r="E84" s="288"/>
      <c r="F84" s="288"/>
      <c r="G84" s="288"/>
      <c r="H84" s="288"/>
      <c r="I84" s="288"/>
      <c r="J84" s="288"/>
      <c r="K84" s="288"/>
      <c r="L84" s="288"/>
      <c r="M84" s="288"/>
      <c r="N84" s="288"/>
      <c r="O84" s="288"/>
      <c r="P84" s="288"/>
      <c r="Q84" s="325">
        <f t="shared" si="33"/>
        <v>0</v>
      </c>
      <c r="R84" s="288"/>
      <c r="S84" s="288"/>
      <c r="T84" s="288"/>
      <c r="U84" s="288"/>
      <c r="V84" s="288"/>
      <c r="W84" s="288"/>
      <c r="X84" s="288"/>
      <c r="Y84" s="325">
        <f t="shared" si="34"/>
        <v>0</v>
      </c>
      <c r="Z84" s="288"/>
      <c r="AA84" s="291">
        <f>+'A1'!M84+'A2'!Z84+A3_RUS!Q84+A3_RUS!Y84+A3_RUS!Z84</f>
        <v>0</v>
      </c>
      <c r="AB84" s="319"/>
      <c r="AC84" s="3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C84" s="74">
        <f>+Q84-SUM(D84:P84)</f>
        <v>0</v>
      </c>
      <c r="BD84" s="73">
        <f>+Y84-SUM(R84:X84)</f>
        <v>0</v>
      </c>
      <c r="BE84" s="74">
        <f>+AA84-'A1'!M84-'A2'!Z84-A3_RUS!Q84-A3_RUS!Y84-A3_RUS!Z84</f>
        <v>0</v>
      </c>
    </row>
    <row r="85" spans="2:57" s="34" customFormat="1" ht="17.100000000000001" customHeight="1">
      <c r="B85" s="270"/>
      <c r="C85" s="271" t="s">
        <v>262</v>
      </c>
      <c r="D85" s="288"/>
      <c r="E85" s="288"/>
      <c r="F85" s="288"/>
      <c r="G85" s="288"/>
      <c r="H85" s="288"/>
      <c r="I85" s="288"/>
      <c r="J85" s="288"/>
      <c r="K85" s="288"/>
      <c r="L85" s="288"/>
      <c r="M85" s="288"/>
      <c r="N85" s="288"/>
      <c r="O85" s="288"/>
      <c r="P85" s="288"/>
      <c r="Q85" s="325">
        <f t="shared" si="33"/>
        <v>0</v>
      </c>
      <c r="R85" s="288"/>
      <c r="S85" s="288"/>
      <c r="T85" s="288"/>
      <c r="U85" s="288"/>
      <c r="V85" s="288"/>
      <c r="W85" s="288"/>
      <c r="X85" s="288"/>
      <c r="Y85" s="325">
        <f t="shared" si="34"/>
        <v>0</v>
      </c>
      <c r="Z85" s="288"/>
      <c r="AA85" s="291">
        <f>+'A1'!M85+'A2'!Z85+A3_RUS!Q85+A3_RUS!Y85+A3_RUS!Z85</f>
        <v>0</v>
      </c>
      <c r="AB85" s="319"/>
      <c r="AC85" s="3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C85" s="74">
        <f t="shared" si="35"/>
        <v>0</v>
      </c>
      <c r="BD85" s="73">
        <f t="shared" si="36"/>
        <v>0</v>
      </c>
      <c r="BE85" s="74">
        <f>+AA85-'A1'!M85-'A2'!Z85-A3_RUS!Q85-A3_RUS!Y85-A3_RUS!Z85</f>
        <v>0</v>
      </c>
    </row>
    <row r="86" spans="2:57" s="34" customFormat="1" ht="17.100000000000001" customHeight="1">
      <c r="B86" s="270"/>
      <c r="C86" s="272" t="s">
        <v>258</v>
      </c>
      <c r="D86" s="288"/>
      <c r="E86" s="288"/>
      <c r="F86" s="288"/>
      <c r="G86" s="288"/>
      <c r="H86" s="288"/>
      <c r="I86" s="288"/>
      <c r="J86" s="288"/>
      <c r="K86" s="288"/>
      <c r="L86" s="288"/>
      <c r="M86" s="288"/>
      <c r="N86" s="288"/>
      <c r="O86" s="288"/>
      <c r="P86" s="288"/>
      <c r="Q86" s="325">
        <f t="shared" si="33"/>
        <v>0</v>
      </c>
      <c r="R86" s="288"/>
      <c r="S86" s="288"/>
      <c r="T86" s="288"/>
      <c r="U86" s="288"/>
      <c r="V86" s="288"/>
      <c r="W86" s="288"/>
      <c r="X86" s="288"/>
      <c r="Y86" s="325">
        <f t="shared" si="34"/>
        <v>0</v>
      </c>
      <c r="Z86" s="288"/>
      <c r="AA86" s="291">
        <f>+'A1'!M86+'A2'!Z86+A3_RUS!Q86+A3_RUS!Y86+A3_RUS!Z86</f>
        <v>0</v>
      </c>
      <c r="AB86" s="319"/>
      <c r="AC86" s="3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C86" s="74">
        <f t="shared" si="35"/>
        <v>0</v>
      </c>
      <c r="BD86" s="73">
        <f t="shared" si="36"/>
        <v>0</v>
      </c>
      <c r="BE86" s="74">
        <f>+AA86-'A1'!M86-'A2'!Z86-A3_RUS!Q86-A3_RUS!Y86-A3_RUS!Z86</f>
        <v>0</v>
      </c>
    </row>
    <row r="87" spans="2:57" s="34" customFormat="1" ht="17.100000000000001" customHeight="1">
      <c r="B87" s="270"/>
      <c r="C87" s="265" t="s">
        <v>259</v>
      </c>
      <c r="D87" s="288"/>
      <c r="E87" s="288"/>
      <c r="F87" s="288"/>
      <c r="G87" s="288"/>
      <c r="H87" s="288"/>
      <c r="I87" s="288"/>
      <c r="J87" s="288"/>
      <c r="K87" s="288"/>
      <c r="L87" s="288"/>
      <c r="M87" s="288"/>
      <c r="N87" s="288"/>
      <c r="O87" s="288"/>
      <c r="P87" s="288"/>
      <c r="Q87" s="325">
        <f t="shared" si="33"/>
        <v>0</v>
      </c>
      <c r="R87" s="288"/>
      <c r="S87" s="288"/>
      <c r="T87" s="288"/>
      <c r="U87" s="288"/>
      <c r="V87" s="288"/>
      <c r="W87" s="288"/>
      <c r="X87" s="288"/>
      <c r="Y87" s="325">
        <f t="shared" si="34"/>
        <v>0</v>
      </c>
      <c r="Z87" s="288"/>
      <c r="AA87" s="291">
        <f>+'A1'!M87+'A2'!Z87+A3_RUS!Q87+A3_RUS!Y87+A3_RUS!Z87</f>
        <v>0</v>
      </c>
      <c r="AB87" s="319"/>
      <c r="AC87" s="3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C87" s="74"/>
      <c r="BD87" s="73"/>
      <c r="BE87" s="74">
        <f>+AA87-'A1'!M87-'A2'!Z87-A3_RUS!Q87-A3_RUS!Y87-A3_RUS!Z87</f>
        <v>0</v>
      </c>
    </row>
    <row r="88" spans="2:57" s="40" customFormat="1" ht="24.95" customHeight="1">
      <c r="B88" s="101"/>
      <c r="C88" s="104" t="s">
        <v>260</v>
      </c>
      <c r="D88" s="292"/>
      <c r="E88" s="292"/>
      <c r="F88" s="292"/>
      <c r="G88" s="292"/>
      <c r="H88" s="292"/>
      <c r="I88" s="292"/>
      <c r="J88" s="292"/>
      <c r="K88" s="292"/>
      <c r="L88" s="292"/>
      <c r="M88" s="292"/>
      <c r="N88" s="292"/>
      <c r="O88" s="292"/>
      <c r="P88" s="292"/>
      <c r="Q88" s="293">
        <f t="shared" si="33"/>
        <v>0</v>
      </c>
      <c r="R88" s="292"/>
      <c r="S88" s="292"/>
      <c r="T88" s="292"/>
      <c r="U88" s="292"/>
      <c r="V88" s="292"/>
      <c r="W88" s="292"/>
      <c r="X88" s="292"/>
      <c r="Y88" s="293">
        <f t="shared" si="34"/>
        <v>0</v>
      </c>
      <c r="Z88" s="292"/>
      <c r="AA88" s="291">
        <f>+'A1'!M88+'A2'!Z88+A3_RUS!Q88+A3_RUS!Y88+A3_RUS!Z88</f>
        <v>1764.347</v>
      </c>
      <c r="AB88" s="320"/>
      <c r="AC88" s="39"/>
      <c r="AD88" s="229">
        <f t="shared" ref="AD88:BA88" si="39">+D88-SUM(D89:D90)</f>
        <v>0</v>
      </c>
      <c r="AE88" s="229">
        <f t="shared" si="39"/>
        <v>0</v>
      </c>
      <c r="AF88" s="229">
        <f t="shared" si="39"/>
        <v>0</v>
      </c>
      <c r="AG88" s="229">
        <f t="shared" si="39"/>
        <v>0</v>
      </c>
      <c r="AH88" s="229">
        <f t="shared" si="39"/>
        <v>0</v>
      </c>
      <c r="AI88" s="229">
        <f t="shared" si="39"/>
        <v>0</v>
      </c>
      <c r="AJ88" s="229">
        <f t="shared" si="39"/>
        <v>0</v>
      </c>
      <c r="AK88" s="229">
        <f t="shared" si="39"/>
        <v>0</v>
      </c>
      <c r="AL88" s="229">
        <f t="shared" si="39"/>
        <v>0</v>
      </c>
      <c r="AM88" s="229">
        <f t="shared" si="39"/>
        <v>0</v>
      </c>
      <c r="AN88" s="229">
        <f t="shared" si="39"/>
        <v>0</v>
      </c>
      <c r="AO88" s="229">
        <f t="shared" si="39"/>
        <v>0</v>
      </c>
      <c r="AP88" s="229">
        <f t="shared" si="39"/>
        <v>0</v>
      </c>
      <c r="AQ88" s="229">
        <f t="shared" si="39"/>
        <v>0</v>
      </c>
      <c r="AR88" s="229">
        <f t="shared" si="39"/>
        <v>0</v>
      </c>
      <c r="AS88" s="229">
        <f t="shared" si="39"/>
        <v>0</v>
      </c>
      <c r="AT88" s="229">
        <f t="shared" si="39"/>
        <v>0</v>
      </c>
      <c r="AU88" s="229">
        <f t="shared" si="39"/>
        <v>0</v>
      </c>
      <c r="AV88" s="229">
        <f t="shared" si="39"/>
        <v>0</v>
      </c>
      <c r="AW88" s="229">
        <f t="shared" si="39"/>
        <v>0</v>
      </c>
      <c r="AX88" s="229">
        <f t="shared" si="39"/>
        <v>0</v>
      </c>
      <c r="AY88" s="229">
        <f t="shared" si="39"/>
        <v>0</v>
      </c>
      <c r="AZ88" s="229">
        <f t="shared" si="39"/>
        <v>0</v>
      </c>
      <c r="BA88" s="229">
        <f t="shared" si="39"/>
        <v>0</v>
      </c>
      <c r="BC88" s="76">
        <f t="shared" si="35"/>
        <v>0</v>
      </c>
      <c r="BD88" s="229">
        <f t="shared" si="36"/>
        <v>0</v>
      </c>
      <c r="BE88" s="76">
        <f>+AA88-'A1'!M88-'A2'!Z88-A3_RUS!Q88-A3_RUS!Y88-A3_RUS!Z88</f>
        <v>0</v>
      </c>
    </row>
    <row r="89" spans="2:57" s="89" customFormat="1" ht="17.100000000000001" customHeight="1">
      <c r="B89" s="83"/>
      <c r="C89" s="45" t="s">
        <v>253</v>
      </c>
      <c r="D89" s="294"/>
      <c r="E89" s="294"/>
      <c r="F89" s="294"/>
      <c r="G89" s="294"/>
      <c r="H89" s="294"/>
      <c r="I89" s="294"/>
      <c r="J89" s="294"/>
      <c r="K89" s="294"/>
      <c r="L89" s="294"/>
      <c r="M89" s="294"/>
      <c r="N89" s="294"/>
      <c r="O89" s="294"/>
      <c r="P89" s="294"/>
      <c r="Q89" s="294">
        <f t="shared" si="33"/>
        <v>0</v>
      </c>
      <c r="R89" s="294"/>
      <c r="S89" s="294"/>
      <c r="T89" s="294"/>
      <c r="U89" s="294"/>
      <c r="V89" s="294"/>
      <c r="W89" s="294"/>
      <c r="X89" s="294"/>
      <c r="Y89" s="294">
        <f t="shared" si="34"/>
        <v>0</v>
      </c>
      <c r="Z89" s="294"/>
      <c r="AA89" s="291">
        <f>+'A1'!M89+'A2'!Z89+A3_RUS!Q89+A3_RUS!Y89+A3_RUS!Z89</f>
        <v>961.51099999999997</v>
      </c>
      <c r="AB89" s="322"/>
      <c r="AC89" s="88"/>
      <c r="AD89" s="230"/>
      <c r="AE89" s="230"/>
      <c r="AF89" s="230"/>
      <c r="AG89" s="230"/>
      <c r="AH89" s="230"/>
      <c r="AI89" s="230"/>
      <c r="AJ89" s="230"/>
      <c r="AK89" s="230"/>
      <c r="AL89" s="230"/>
      <c r="AM89" s="230"/>
      <c r="AN89" s="230"/>
      <c r="AO89" s="230"/>
      <c r="AP89" s="230"/>
      <c r="AQ89" s="230"/>
      <c r="AR89" s="230"/>
      <c r="AS89" s="230"/>
      <c r="AT89" s="230"/>
      <c r="AU89" s="230"/>
      <c r="AV89" s="230"/>
      <c r="AW89" s="230"/>
      <c r="AX89" s="230"/>
      <c r="AY89" s="230"/>
      <c r="AZ89" s="230"/>
      <c r="BA89" s="230"/>
      <c r="BC89" s="74">
        <f t="shared" si="35"/>
        <v>0</v>
      </c>
      <c r="BD89" s="73">
        <f t="shared" si="36"/>
        <v>0</v>
      </c>
      <c r="BE89" s="74">
        <f>+AA89-'A1'!M89-'A2'!Z89-A3_RUS!Q89-A3_RUS!Y89-A3_RUS!Z89</f>
        <v>0</v>
      </c>
    </row>
    <row r="90" spans="2:57" s="34" customFormat="1" ht="17.100000000000001" customHeight="1">
      <c r="B90" s="44"/>
      <c r="C90" s="45" t="s">
        <v>255</v>
      </c>
      <c r="D90" s="288"/>
      <c r="E90" s="288"/>
      <c r="F90" s="288"/>
      <c r="G90" s="288"/>
      <c r="H90" s="288"/>
      <c r="I90" s="288"/>
      <c r="J90" s="288"/>
      <c r="K90" s="288"/>
      <c r="L90" s="288"/>
      <c r="M90" s="288"/>
      <c r="N90" s="288"/>
      <c r="O90" s="288"/>
      <c r="P90" s="288"/>
      <c r="Q90" s="325">
        <f t="shared" si="33"/>
        <v>0</v>
      </c>
      <c r="R90" s="288"/>
      <c r="S90" s="288"/>
      <c r="T90" s="288"/>
      <c r="U90" s="288"/>
      <c r="V90" s="288"/>
      <c r="W90" s="288"/>
      <c r="X90" s="288"/>
      <c r="Y90" s="325">
        <f t="shared" si="34"/>
        <v>0</v>
      </c>
      <c r="Z90" s="288"/>
      <c r="AA90" s="291">
        <f>+'A1'!M90+'A2'!Z90+A3_RUS!Q90+A3_RUS!Y90+A3_RUS!Z90</f>
        <v>802.83600000000001</v>
      </c>
      <c r="AB90" s="319"/>
      <c r="AC90" s="3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C90" s="74">
        <f t="shared" si="35"/>
        <v>0</v>
      </c>
      <c r="BD90" s="73">
        <f t="shared" si="36"/>
        <v>0</v>
      </c>
      <c r="BE90" s="74">
        <f>+AA90-'A1'!M90-'A2'!Z90-A3_RUS!Q90-A3_RUS!Y90-A3_RUS!Z90</f>
        <v>0</v>
      </c>
    </row>
    <row r="91" spans="2:57" s="40" customFormat="1" ht="30" customHeight="1">
      <c r="B91" s="103"/>
      <c r="C91" s="104" t="s">
        <v>249</v>
      </c>
      <c r="D91" s="293">
        <f t="shared" ref="D91:Z91" si="40">+SUM(D88,D79,D76)</f>
        <v>0</v>
      </c>
      <c r="E91" s="293">
        <f t="shared" si="40"/>
        <v>0</v>
      </c>
      <c r="F91" s="293">
        <f t="shared" si="40"/>
        <v>0</v>
      </c>
      <c r="G91" s="293">
        <f t="shared" si="40"/>
        <v>0</v>
      </c>
      <c r="H91" s="293">
        <f t="shared" si="40"/>
        <v>0</v>
      </c>
      <c r="I91" s="293">
        <f t="shared" si="40"/>
        <v>0</v>
      </c>
      <c r="J91" s="293">
        <f t="shared" si="40"/>
        <v>0</v>
      </c>
      <c r="K91" s="293">
        <f t="shared" si="40"/>
        <v>0</v>
      </c>
      <c r="L91" s="293">
        <f t="shared" si="40"/>
        <v>0</v>
      </c>
      <c r="M91" s="293">
        <f t="shared" si="40"/>
        <v>0</v>
      </c>
      <c r="N91" s="293">
        <f t="shared" si="40"/>
        <v>0</v>
      </c>
      <c r="O91" s="293">
        <f t="shared" si="40"/>
        <v>0</v>
      </c>
      <c r="P91" s="293">
        <f t="shared" si="40"/>
        <v>0</v>
      </c>
      <c r="Q91" s="293">
        <f t="shared" si="33"/>
        <v>0</v>
      </c>
      <c r="R91" s="293">
        <f t="shared" si="40"/>
        <v>0</v>
      </c>
      <c r="S91" s="293">
        <f t="shared" si="40"/>
        <v>0</v>
      </c>
      <c r="T91" s="293">
        <f t="shared" si="40"/>
        <v>0</v>
      </c>
      <c r="U91" s="293">
        <f t="shared" si="40"/>
        <v>0</v>
      </c>
      <c r="V91" s="293">
        <f>+SUM(V88,V79,V76)</f>
        <v>0</v>
      </c>
      <c r="W91" s="293">
        <f t="shared" si="40"/>
        <v>0</v>
      </c>
      <c r="X91" s="293">
        <f t="shared" si="40"/>
        <v>0</v>
      </c>
      <c r="Y91" s="293">
        <f t="shared" si="34"/>
        <v>0</v>
      </c>
      <c r="Z91" s="293">
        <f t="shared" si="40"/>
        <v>0</v>
      </c>
      <c r="AA91" s="291">
        <f>+'A1'!M91+'A2'!Z91+A3_RUS!Q91+A3_RUS!Y91+A3_RUS!Z91</f>
        <v>3256.0410000000002</v>
      </c>
      <c r="AB91" s="318"/>
      <c r="AC91" s="39"/>
      <c r="AD91" s="229">
        <f t="shared" ref="AD91:BA91" si="41">+D91-D76-D79-D88</f>
        <v>0</v>
      </c>
      <c r="AE91" s="229">
        <f t="shared" si="41"/>
        <v>0</v>
      </c>
      <c r="AF91" s="229">
        <f t="shared" si="41"/>
        <v>0</v>
      </c>
      <c r="AG91" s="229">
        <f t="shared" si="41"/>
        <v>0</v>
      </c>
      <c r="AH91" s="229">
        <f t="shared" si="41"/>
        <v>0</v>
      </c>
      <c r="AI91" s="229">
        <f t="shared" si="41"/>
        <v>0</v>
      </c>
      <c r="AJ91" s="229">
        <f t="shared" si="41"/>
        <v>0</v>
      </c>
      <c r="AK91" s="229">
        <f t="shared" si="41"/>
        <v>0</v>
      </c>
      <c r="AL91" s="229">
        <f t="shared" si="41"/>
        <v>0</v>
      </c>
      <c r="AM91" s="229">
        <f t="shared" si="41"/>
        <v>0</v>
      </c>
      <c r="AN91" s="229">
        <f t="shared" si="41"/>
        <v>0</v>
      </c>
      <c r="AO91" s="229">
        <f t="shared" si="41"/>
        <v>0</v>
      </c>
      <c r="AP91" s="229">
        <f t="shared" si="41"/>
        <v>0</v>
      </c>
      <c r="AQ91" s="229">
        <f t="shared" si="41"/>
        <v>0</v>
      </c>
      <c r="AR91" s="229">
        <f t="shared" si="41"/>
        <v>0</v>
      </c>
      <c r="AS91" s="229">
        <f t="shared" si="41"/>
        <v>0</v>
      </c>
      <c r="AT91" s="229">
        <f t="shared" si="41"/>
        <v>0</v>
      </c>
      <c r="AU91" s="229">
        <f t="shared" si="41"/>
        <v>0</v>
      </c>
      <c r="AV91" s="229">
        <f t="shared" si="41"/>
        <v>0</v>
      </c>
      <c r="AW91" s="229">
        <f t="shared" si="41"/>
        <v>0</v>
      </c>
      <c r="AX91" s="229">
        <f t="shared" si="41"/>
        <v>0</v>
      </c>
      <c r="AY91" s="229">
        <f t="shared" si="41"/>
        <v>0</v>
      </c>
      <c r="AZ91" s="229">
        <f t="shared" si="41"/>
        <v>0</v>
      </c>
      <c r="BA91" s="229">
        <f t="shared" si="41"/>
        <v>0</v>
      </c>
      <c r="BC91" s="76">
        <f t="shared" si="35"/>
        <v>0</v>
      </c>
      <c r="BD91" s="229">
        <f t="shared" si="36"/>
        <v>0</v>
      </c>
      <c r="BE91" s="76">
        <f>+AA91-'A1'!M91-'A2'!Z91-A3_RUS!Q91-A3_RUS!Y91-A3_RUS!Z91</f>
        <v>0</v>
      </c>
    </row>
    <row r="92" spans="2:57" s="89" customFormat="1" ht="17.100000000000001" customHeight="1">
      <c r="B92" s="266"/>
      <c r="C92" s="267" t="s">
        <v>287</v>
      </c>
      <c r="D92" s="294"/>
      <c r="E92" s="294"/>
      <c r="F92" s="294"/>
      <c r="G92" s="294"/>
      <c r="H92" s="294"/>
      <c r="I92" s="294"/>
      <c r="J92" s="294"/>
      <c r="K92" s="294"/>
      <c r="L92" s="294"/>
      <c r="M92" s="294"/>
      <c r="N92" s="294"/>
      <c r="O92" s="294"/>
      <c r="P92" s="294"/>
      <c r="Q92" s="294">
        <f t="shared" si="33"/>
        <v>0</v>
      </c>
      <c r="R92" s="294"/>
      <c r="S92" s="294"/>
      <c r="T92" s="294"/>
      <c r="U92" s="294"/>
      <c r="V92" s="294"/>
      <c r="W92" s="294"/>
      <c r="X92" s="294"/>
      <c r="Y92" s="294">
        <f t="shared" si="34"/>
        <v>0</v>
      </c>
      <c r="Z92" s="294"/>
      <c r="AA92" s="295">
        <f>+'A1'!M92+'A2'!Z92+A3_RUS!Q92+A3_RUS!Y92+A3_RUS!Z92</f>
        <v>0</v>
      </c>
      <c r="AB92" s="321"/>
      <c r="AC92" s="88"/>
      <c r="AD92" s="85">
        <f t="shared" ref="AD92:BA92" si="42">+IF((D92&gt;D91),111,0)</f>
        <v>0</v>
      </c>
      <c r="AE92" s="85">
        <f t="shared" si="42"/>
        <v>0</v>
      </c>
      <c r="AF92" s="85">
        <f t="shared" si="42"/>
        <v>0</v>
      </c>
      <c r="AG92" s="85">
        <f t="shared" si="42"/>
        <v>0</v>
      </c>
      <c r="AH92" s="85">
        <f t="shared" si="42"/>
        <v>0</v>
      </c>
      <c r="AI92" s="85">
        <f t="shared" si="42"/>
        <v>0</v>
      </c>
      <c r="AJ92" s="85">
        <f t="shared" si="42"/>
        <v>0</v>
      </c>
      <c r="AK92" s="85">
        <f t="shared" si="42"/>
        <v>0</v>
      </c>
      <c r="AL92" s="85">
        <f t="shared" si="42"/>
        <v>0</v>
      </c>
      <c r="AM92" s="85">
        <f t="shared" si="42"/>
        <v>0</v>
      </c>
      <c r="AN92" s="85">
        <f t="shared" si="42"/>
        <v>0</v>
      </c>
      <c r="AO92" s="85">
        <f t="shared" si="42"/>
        <v>0</v>
      </c>
      <c r="AP92" s="85">
        <f t="shared" si="42"/>
        <v>0</v>
      </c>
      <c r="AQ92" s="85">
        <f t="shared" si="42"/>
        <v>0</v>
      </c>
      <c r="AR92" s="85">
        <f t="shared" si="42"/>
        <v>0</v>
      </c>
      <c r="AS92" s="85">
        <f t="shared" si="42"/>
        <v>0</v>
      </c>
      <c r="AT92" s="85">
        <f t="shared" si="42"/>
        <v>0</v>
      </c>
      <c r="AU92" s="85">
        <f t="shared" si="42"/>
        <v>0</v>
      </c>
      <c r="AV92" s="85">
        <f t="shared" si="42"/>
        <v>0</v>
      </c>
      <c r="AW92" s="85">
        <f t="shared" si="42"/>
        <v>0</v>
      </c>
      <c r="AX92" s="85">
        <f t="shared" si="42"/>
        <v>0</v>
      </c>
      <c r="AY92" s="85">
        <f t="shared" si="42"/>
        <v>0</v>
      </c>
      <c r="AZ92" s="85">
        <f t="shared" si="42"/>
        <v>0</v>
      </c>
      <c r="BA92" s="85">
        <f t="shared" si="42"/>
        <v>0</v>
      </c>
      <c r="BC92" s="85">
        <f t="shared" si="35"/>
        <v>0</v>
      </c>
      <c r="BD92" s="230">
        <f t="shared" si="36"/>
        <v>0</v>
      </c>
      <c r="BE92" s="85">
        <f>+AA92-'A1'!M92-'A2'!Z92-A3_RUS!Q92-A3_RUS!Y92-A3_RUS!Z92</f>
        <v>0</v>
      </c>
    </row>
    <row r="93" spans="2:57" s="89" customFormat="1" ht="17.100000000000001" customHeight="1">
      <c r="B93" s="268"/>
      <c r="C93" s="269" t="s">
        <v>288</v>
      </c>
      <c r="D93" s="296"/>
      <c r="E93" s="296"/>
      <c r="F93" s="296"/>
      <c r="G93" s="296"/>
      <c r="H93" s="296"/>
      <c r="I93" s="296"/>
      <c r="J93" s="296"/>
      <c r="K93" s="296"/>
      <c r="L93" s="296"/>
      <c r="M93" s="296"/>
      <c r="N93" s="296"/>
      <c r="O93" s="296"/>
      <c r="P93" s="296"/>
      <c r="Q93" s="294">
        <f t="shared" si="33"/>
        <v>0</v>
      </c>
      <c r="R93" s="296"/>
      <c r="S93" s="296"/>
      <c r="T93" s="296"/>
      <c r="U93" s="296"/>
      <c r="V93" s="296"/>
      <c r="W93" s="296"/>
      <c r="X93" s="296"/>
      <c r="Y93" s="294">
        <f t="shared" si="34"/>
        <v>0</v>
      </c>
      <c r="Z93" s="296"/>
      <c r="AA93" s="295">
        <f>+'A1'!M93+'A2'!Z93+A3_RUS!Q93+A3_RUS!Y93+A3_RUS!Z93</f>
        <v>0</v>
      </c>
      <c r="AB93" s="322"/>
      <c r="AC93" s="88"/>
      <c r="AD93" s="85">
        <f t="shared" ref="AD93:BA93" si="43">+IF((D93&gt;D91),111,0)</f>
        <v>0</v>
      </c>
      <c r="AE93" s="85">
        <f t="shared" si="43"/>
        <v>0</v>
      </c>
      <c r="AF93" s="85">
        <f t="shared" si="43"/>
        <v>0</v>
      </c>
      <c r="AG93" s="85">
        <f t="shared" si="43"/>
        <v>0</v>
      </c>
      <c r="AH93" s="85">
        <f t="shared" si="43"/>
        <v>0</v>
      </c>
      <c r="AI93" s="85">
        <f t="shared" si="43"/>
        <v>0</v>
      </c>
      <c r="AJ93" s="85">
        <f t="shared" si="43"/>
        <v>0</v>
      </c>
      <c r="AK93" s="85">
        <f t="shared" si="43"/>
        <v>0</v>
      </c>
      <c r="AL93" s="85">
        <f t="shared" si="43"/>
        <v>0</v>
      </c>
      <c r="AM93" s="85">
        <f t="shared" si="43"/>
        <v>0</v>
      </c>
      <c r="AN93" s="85">
        <f t="shared" si="43"/>
        <v>0</v>
      </c>
      <c r="AO93" s="85">
        <f t="shared" si="43"/>
        <v>0</v>
      </c>
      <c r="AP93" s="85">
        <f t="shared" si="43"/>
        <v>0</v>
      </c>
      <c r="AQ93" s="85">
        <f t="shared" si="43"/>
        <v>0</v>
      </c>
      <c r="AR93" s="85">
        <f t="shared" si="43"/>
        <v>0</v>
      </c>
      <c r="AS93" s="85">
        <f t="shared" si="43"/>
        <v>0</v>
      </c>
      <c r="AT93" s="85">
        <f t="shared" si="43"/>
        <v>0</v>
      </c>
      <c r="AU93" s="85">
        <f t="shared" si="43"/>
        <v>0</v>
      </c>
      <c r="AV93" s="85">
        <f t="shared" si="43"/>
        <v>0</v>
      </c>
      <c r="AW93" s="85">
        <f t="shared" si="43"/>
        <v>0</v>
      </c>
      <c r="AX93" s="85">
        <f t="shared" si="43"/>
        <v>0</v>
      </c>
      <c r="AY93" s="85">
        <f t="shared" si="43"/>
        <v>0</v>
      </c>
      <c r="AZ93" s="85">
        <f t="shared" si="43"/>
        <v>0</v>
      </c>
      <c r="BA93" s="85">
        <f t="shared" si="43"/>
        <v>0</v>
      </c>
      <c r="BC93" s="85">
        <f t="shared" si="35"/>
        <v>0</v>
      </c>
      <c r="BD93" s="230">
        <f t="shared" si="36"/>
        <v>0</v>
      </c>
      <c r="BE93" s="85">
        <f>+AA93-'A1'!M93-'A2'!Z93-A3_RUS!Q93-A3_RUS!Y93-A3_RUS!Z93</f>
        <v>0</v>
      </c>
    </row>
    <row r="94" spans="2:57" s="40" customFormat="1" ht="24.95" customHeight="1">
      <c r="B94" s="46"/>
      <c r="C94" s="47" t="s">
        <v>275</v>
      </c>
      <c r="D94" s="300"/>
      <c r="E94" s="300"/>
      <c r="F94" s="300"/>
      <c r="G94" s="300"/>
      <c r="H94" s="300"/>
      <c r="I94" s="300"/>
      <c r="J94" s="300"/>
      <c r="K94" s="300"/>
      <c r="L94" s="300"/>
      <c r="M94" s="300"/>
      <c r="N94" s="300"/>
      <c r="O94" s="300"/>
      <c r="P94" s="300"/>
      <c r="Q94" s="302"/>
      <c r="R94" s="300"/>
      <c r="S94" s="300"/>
      <c r="T94" s="300"/>
      <c r="U94" s="300"/>
      <c r="V94" s="300"/>
      <c r="W94" s="300"/>
      <c r="X94" s="300"/>
      <c r="Y94" s="302"/>
      <c r="Z94" s="300"/>
      <c r="AA94" s="305"/>
      <c r="AB94" s="318"/>
      <c r="AC94" s="3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29"/>
      <c r="BA94" s="229"/>
      <c r="BC94" s="80"/>
      <c r="BD94" s="80"/>
      <c r="BE94" s="80"/>
    </row>
    <row r="95" spans="2:57" s="40" customFormat="1" ht="30" customHeight="1">
      <c r="B95" s="46"/>
      <c r="C95" s="47" t="s">
        <v>282</v>
      </c>
      <c r="D95" s="300"/>
      <c r="E95" s="300"/>
      <c r="F95" s="300"/>
      <c r="G95" s="300"/>
      <c r="H95" s="300"/>
      <c r="I95" s="300"/>
      <c r="J95" s="300"/>
      <c r="K95" s="300"/>
      <c r="L95" s="300"/>
      <c r="M95" s="300"/>
      <c r="N95" s="300"/>
      <c r="O95" s="300"/>
      <c r="P95" s="300"/>
      <c r="Q95" s="302"/>
      <c r="R95" s="300"/>
      <c r="S95" s="300"/>
      <c r="T95" s="300"/>
      <c r="U95" s="300"/>
      <c r="V95" s="300"/>
      <c r="W95" s="300"/>
      <c r="X95" s="300"/>
      <c r="Y95" s="302"/>
      <c r="Z95" s="300"/>
      <c r="AA95" s="305"/>
      <c r="AB95" s="318"/>
      <c r="AC95" s="3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29"/>
      <c r="BA95" s="229"/>
      <c r="BC95" s="80"/>
      <c r="BD95" s="80"/>
      <c r="BE95" s="80"/>
    </row>
    <row r="96" spans="2:57" s="34" customFormat="1" ht="17.100000000000001" customHeight="1">
      <c r="B96" s="41"/>
      <c r="C96" s="42" t="s">
        <v>252</v>
      </c>
      <c r="D96" s="288"/>
      <c r="E96" s="288"/>
      <c r="F96" s="288"/>
      <c r="G96" s="288"/>
      <c r="H96" s="288"/>
      <c r="I96" s="288"/>
      <c r="J96" s="288"/>
      <c r="K96" s="288"/>
      <c r="L96" s="288"/>
      <c r="M96" s="288"/>
      <c r="N96" s="288"/>
      <c r="O96" s="288"/>
      <c r="P96" s="288"/>
      <c r="Q96" s="325">
        <f t="shared" si="33"/>
        <v>0</v>
      </c>
      <c r="R96" s="288"/>
      <c r="S96" s="288"/>
      <c r="T96" s="288"/>
      <c r="U96" s="288"/>
      <c r="V96" s="288"/>
      <c r="W96" s="288"/>
      <c r="X96" s="288"/>
      <c r="Y96" s="325">
        <f t="shared" si="34"/>
        <v>0</v>
      </c>
      <c r="Z96" s="288"/>
      <c r="AA96" s="291">
        <f>+'A1'!M96+'A2'!Z96+A3_RUS!Q96+A3_RUS!Y96+A3_RUS!Z96</f>
        <v>1999.8254120000001</v>
      </c>
      <c r="AB96" s="319"/>
      <c r="AC96" s="33"/>
      <c r="AD96" s="73">
        <f t="shared" ref="AD96:BA96" si="44">+D96-SUM(D97:D98)</f>
        <v>0</v>
      </c>
      <c r="AE96" s="73">
        <f t="shared" si="44"/>
        <v>0</v>
      </c>
      <c r="AF96" s="73">
        <f t="shared" si="44"/>
        <v>0</v>
      </c>
      <c r="AG96" s="73">
        <f t="shared" si="44"/>
        <v>0</v>
      </c>
      <c r="AH96" s="73">
        <f t="shared" si="44"/>
        <v>0</v>
      </c>
      <c r="AI96" s="73">
        <f t="shared" si="44"/>
        <v>0</v>
      </c>
      <c r="AJ96" s="73">
        <f t="shared" si="44"/>
        <v>0</v>
      </c>
      <c r="AK96" s="73">
        <f t="shared" si="44"/>
        <v>0</v>
      </c>
      <c r="AL96" s="73">
        <f t="shared" si="44"/>
        <v>0</v>
      </c>
      <c r="AM96" s="73">
        <f t="shared" si="44"/>
        <v>0</v>
      </c>
      <c r="AN96" s="73">
        <f t="shared" si="44"/>
        <v>0</v>
      </c>
      <c r="AO96" s="73">
        <f t="shared" si="44"/>
        <v>0</v>
      </c>
      <c r="AP96" s="73">
        <f t="shared" si="44"/>
        <v>0</v>
      </c>
      <c r="AQ96" s="73">
        <f t="shared" si="44"/>
        <v>0</v>
      </c>
      <c r="AR96" s="73">
        <f t="shared" si="44"/>
        <v>0</v>
      </c>
      <c r="AS96" s="73">
        <f t="shared" si="44"/>
        <v>0</v>
      </c>
      <c r="AT96" s="73">
        <f t="shared" si="44"/>
        <v>0</v>
      </c>
      <c r="AU96" s="73">
        <f t="shared" si="44"/>
        <v>0</v>
      </c>
      <c r="AV96" s="73">
        <f t="shared" si="44"/>
        <v>0</v>
      </c>
      <c r="AW96" s="73">
        <f t="shared" si="44"/>
        <v>0</v>
      </c>
      <c r="AX96" s="73">
        <f t="shared" si="44"/>
        <v>0</v>
      </c>
      <c r="AY96" s="73">
        <f t="shared" si="44"/>
        <v>0</v>
      </c>
      <c r="AZ96" s="73">
        <f t="shared" si="44"/>
        <v>0</v>
      </c>
      <c r="BA96" s="73">
        <f t="shared" si="44"/>
        <v>0</v>
      </c>
      <c r="BC96" s="74">
        <f t="shared" si="35"/>
        <v>0</v>
      </c>
      <c r="BD96" s="73">
        <f t="shared" si="36"/>
        <v>0</v>
      </c>
      <c r="BE96" s="74">
        <f>+AA96-'A1'!M96-'A2'!Z96-A3_RUS!Q96-A3_RUS!Y96-A3_RUS!Z96</f>
        <v>7.815970093361102E-14</v>
      </c>
    </row>
    <row r="97" spans="2:58" s="34" customFormat="1" ht="17.100000000000001" customHeight="1">
      <c r="B97" s="44"/>
      <c r="C97" s="45" t="s">
        <v>253</v>
      </c>
      <c r="D97" s="288"/>
      <c r="E97" s="288"/>
      <c r="F97" s="288"/>
      <c r="G97" s="288"/>
      <c r="H97" s="288"/>
      <c r="I97" s="288"/>
      <c r="J97" s="288"/>
      <c r="K97" s="288"/>
      <c r="L97" s="288"/>
      <c r="M97" s="288"/>
      <c r="N97" s="288"/>
      <c r="O97" s="288"/>
      <c r="P97" s="288"/>
      <c r="Q97" s="325">
        <f t="shared" si="33"/>
        <v>0</v>
      </c>
      <c r="R97" s="288"/>
      <c r="S97" s="288"/>
      <c r="T97" s="288"/>
      <c r="U97" s="288"/>
      <c r="V97" s="288"/>
      <c r="W97" s="288"/>
      <c r="X97" s="288"/>
      <c r="Y97" s="325">
        <f t="shared" si="34"/>
        <v>0</v>
      </c>
      <c r="Z97" s="288"/>
      <c r="AA97" s="291">
        <f>+'A1'!M97+'A2'!Z97+A3_RUS!Q97+A3_RUS!Y97+A3_RUS!Z97</f>
        <v>0</v>
      </c>
      <c r="AB97" s="319"/>
      <c r="AC97" s="3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C97" s="74">
        <f t="shared" si="35"/>
        <v>0</v>
      </c>
      <c r="BD97" s="73">
        <f t="shared" si="36"/>
        <v>0</v>
      </c>
      <c r="BE97" s="74">
        <f>+AA97-'A1'!M97-'A2'!Z97-A3_RUS!Q97-A3_RUS!Y97-A3_RUS!Z97</f>
        <v>0</v>
      </c>
    </row>
    <row r="98" spans="2:58" s="34" customFormat="1" ht="17.100000000000001" customHeight="1">
      <c r="B98" s="44"/>
      <c r="C98" s="45" t="s">
        <v>255</v>
      </c>
      <c r="D98" s="288"/>
      <c r="E98" s="288"/>
      <c r="F98" s="288"/>
      <c r="G98" s="288"/>
      <c r="H98" s="288"/>
      <c r="I98" s="288"/>
      <c r="J98" s="288"/>
      <c r="K98" s="288"/>
      <c r="L98" s="288"/>
      <c r="M98" s="288"/>
      <c r="N98" s="288"/>
      <c r="O98" s="288"/>
      <c r="P98" s="288"/>
      <c r="Q98" s="325">
        <f t="shared" si="33"/>
        <v>0</v>
      </c>
      <c r="R98" s="288"/>
      <c r="S98" s="288"/>
      <c r="T98" s="288"/>
      <c r="U98" s="288"/>
      <c r="V98" s="288"/>
      <c r="W98" s="288"/>
      <c r="X98" s="288"/>
      <c r="Y98" s="325">
        <f t="shared" si="34"/>
        <v>0</v>
      </c>
      <c r="Z98" s="288"/>
      <c r="AA98" s="291">
        <f>+'A1'!M98+'A2'!Z98+A3_RUS!Q98+A3_RUS!Y98+A3_RUS!Z98</f>
        <v>1999.8254120000001</v>
      </c>
      <c r="AB98" s="319"/>
      <c r="AC98" s="3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C98" s="74">
        <f t="shared" si="35"/>
        <v>0</v>
      </c>
      <c r="BD98" s="73">
        <f t="shared" si="36"/>
        <v>0</v>
      </c>
      <c r="BE98" s="74">
        <f>+AA98-'A1'!M98-'A2'!Z98-A3_RUS!Q98-A3_RUS!Y98-A3_RUS!Z98</f>
        <v>7.815970093361102E-14</v>
      </c>
    </row>
    <row r="99" spans="2:58" s="34" customFormat="1" ht="30" customHeight="1">
      <c r="B99" s="41"/>
      <c r="C99" s="42" t="s">
        <v>254</v>
      </c>
      <c r="D99" s="288"/>
      <c r="E99" s="288"/>
      <c r="F99" s="288"/>
      <c r="G99" s="288"/>
      <c r="H99" s="288"/>
      <c r="I99" s="288"/>
      <c r="J99" s="288"/>
      <c r="K99" s="288"/>
      <c r="L99" s="288"/>
      <c r="M99" s="288"/>
      <c r="N99" s="288"/>
      <c r="O99" s="288"/>
      <c r="P99" s="288"/>
      <c r="Q99" s="325">
        <f t="shared" si="33"/>
        <v>0</v>
      </c>
      <c r="R99" s="288">
        <v>3.8804479999999999</v>
      </c>
      <c r="S99" s="288"/>
      <c r="T99" s="288"/>
      <c r="U99" s="288"/>
      <c r="V99" s="288"/>
      <c r="W99" s="288"/>
      <c r="X99" s="288"/>
      <c r="Y99" s="325">
        <f t="shared" si="34"/>
        <v>3.8804479999999999</v>
      </c>
      <c r="Z99" s="288"/>
      <c r="AA99" s="291">
        <f>+'A1'!M99+'A2'!Z99+A3_RUS!Q99+A3_RUS!Y99+A3_RUS!Z99</f>
        <v>2725.929412</v>
      </c>
      <c r="AB99" s="319"/>
      <c r="AC99" s="33"/>
      <c r="AD99" s="73">
        <f t="shared" ref="AD99:BA99" si="45">+D99-SUM(D100:D101)</f>
        <v>0</v>
      </c>
      <c r="AE99" s="73">
        <f t="shared" si="45"/>
        <v>0</v>
      </c>
      <c r="AF99" s="73">
        <f t="shared" si="45"/>
        <v>0</v>
      </c>
      <c r="AG99" s="73">
        <f t="shared" si="45"/>
        <v>0</v>
      </c>
      <c r="AH99" s="73">
        <f t="shared" si="45"/>
        <v>0</v>
      </c>
      <c r="AI99" s="73">
        <f t="shared" si="45"/>
        <v>0</v>
      </c>
      <c r="AJ99" s="73">
        <f t="shared" si="45"/>
        <v>0</v>
      </c>
      <c r="AK99" s="73">
        <f t="shared" si="45"/>
        <v>0</v>
      </c>
      <c r="AL99" s="73">
        <f t="shared" si="45"/>
        <v>0</v>
      </c>
      <c r="AM99" s="73">
        <f t="shared" si="45"/>
        <v>0</v>
      </c>
      <c r="AN99" s="73">
        <f t="shared" si="45"/>
        <v>0</v>
      </c>
      <c r="AO99" s="73">
        <f t="shared" si="45"/>
        <v>0</v>
      </c>
      <c r="AP99" s="73">
        <f t="shared" si="45"/>
        <v>0</v>
      </c>
      <c r="AQ99" s="73">
        <f t="shared" si="45"/>
        <v>0</v>
      </c>
      <c r="AR99" s="73">
        <f t="shared" si="45"/>
        <v>0</v>
      </c>
      <c r="AS99" s="73">
        <f t="shared" si="45"/>
        <v>0</v>
      </c>
      <c r="AT99" s="73">
        <f t="shared" si="45"/>
        <v>0</v>
      </c>
      <c r="AU99" s="73">
        <f t="shared" si="45"/>
        <v>0</v>
      </c>
      <c r="AV99" s="73">
        <f t="shared" si="45"/>
        <v>0</v>
      </c>
      <c r="AW99" s="73">
        <f t="shared" si="45"/>
        <v>0</v>
      </c>
      <c r="AX99" s="73">
        <f t="shared" si="45"/>
        <v>0</v>
      </c>
      <c r="AY99" s="73">
        <f t="shared" si="45"/>
        <v>0</v>
      </c>
      <c r="AZ99" s="73">
        <f t="shared" si="45"/>
        <v>0</v>
      </c>
      <c r="BA99" s="73">
        <f t="shared" si="45"/>
        <v>0</v>
      </c>
      <c r="BC99" s="74">
        <f t="shared" si="35"/>
        <v>0</v>
      </c>
      <c r="BD99" s="73">
        <f t="shared" si="36"/>
        <v>0</v>
      </c>
      <c r="BE99" s="74">
        <f>+AA99-'A1'!M99-'A2'!Z99-A3_RUS!Q99-A3_RUS!Y99-A3_RUS!Z99</f>
        <v>-1.6386891843467311E-13</v>
      </c>
    </row>
    <row r="100" spans="2:58" s="34" customFormat="1" ht="17.100000000000001" customHeight="1">
      <c r="B100" s="41"/>
      <c r="C100" s="45" t="s">
        <v>253</v>
      </c>
      <c r="D100" s="288"/>
      <c r="E100" s="288"/>
      <c r="F100" s="288"/>
      <c r="G100" s="288"/>
      <c r="H100" s="288"/>
      <c r="I100" s="288"/>
      <c r="J100" s="288"/>
      <c r="K100" s="288"/>
      <c r="L100" s="288"/>
      <c r="M100" s="288"/>
      <c r="N100" s="288"/>
      <c r="O100" s="288"/>
      <c r="P100" s="288"/>
      <c r="Q100" s="325">
        <f t="shared" si="33"/>
        <v>0</v>
      </c>
      <c r="R100" s="288">
        <v>3.8804479999999999</v>
      </c>
      <c r="S100" s="288"/>
      <c r="T100" s="288"/>
      <c r="U100" s="288"/>
      <c r="V100" s="288"/>
      <c r="W100" s="288"/>
      <c r="X100" s="288"/>
      <c r="Y100" s="325">
        <f t="shared" si="34"/>
        <v>3.8804479999999999</v>
      </c>
      <c r="Z100" s="288"/>
      <c r="AA100" s="291">
        <f>+'A1'!M100+'A2'!Z100+A3_RUS!Q100+A3_RUS!Y100+A3_RUS!Z100</f>
        <v>28.118818000000001</v>
      </c>
      <c r="AB100" s="319"/>
      <c r="AC100" s="3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C100" s="74">
        <f t="shared" si="35"/>
        <v>0</v>
      </c>
      <c r="BD100" s="73">
        <f t="shared" si="36"/>
        <v>0</v>
      </c>
      <c r="BE100" s="74">
        <f>+AA100-'A1'!M100-'A2'!Z100-A3_RUS!Q100-A3_RUS!Y100-A3_RUS!Z100</f>
        <v>-4.4408920985006262E-16</v>
      </c>
    </row>
    <row r="101" spans="2:58" s="34" customFormat="1" ht="17.100000000000001" customHeight="1">
      <c r="B101" s="41"/>
      <c r="C101" s="45" t="s">
        <v>255</v>
      </c>
      <c r="D101" s="288"/>
      <c r="E101" s="288"/>
      <c r="F101" s="288"/>
      <c r="G101" s="288"/>
      <c r="H101" s="288"/>
      <c r="I101" s="288"/>
      <c r="J101" s="288"/>
      <c r="K101" s="288"/>
      <c r="L101" s="288"/>
      <c r="M101" s="288"/>
      <c r="N101" s="288"/>
      <c r="O101" s="288"/>
      <c r="P101" s="288"/>
      <c r="Q101" s="325">
        <f t="shared" si="33"/>
        <v>0</v>
      </c>
      <c r="R101" s="288"/>
      <c r="S101" s="288"/>
      <c r="T101" s="288"/>
      <c r="U101" s="288"/>
      <c r="V101" s="288"/>
      <c r="W101" s="288"/>
      <c r="X101" s="288"/>
      <c r="Y101" s="325">
        <f t="shared" si="34"/>
        <v>0</v>
      </c>
      <c r="Z101" s="288"/>
      <c r="AA101" s="291">
        <f>+'A1'!M101+'A2'!Z101+A3_RUS!Q101+A3_RUS!Y101+A3_RUS!Z101</f>
        <v>2697.810594</v>
      </c>
      <c r="AB101" s="319"/>
      <c r="AC101" s="3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C101" s="74">
        <f t="shared" si="35"/>
        <v>0</v>
      </c>
      <c r="BD101" s="73">
        <f t="shared" si="36"/>
        <v>0</v>
      </c>
      <c r="BE101" s="74">
        <f>+AA101-'A1'!M101-'A2'!Z101-A3_RUS!Q101-A3_RUS!Y101-A3_RUS!Z101</f>
        <v>0</v>
      </c>
    </row>
    <row r="102" spans="2:58" s="40" customFormat="1" ht="30" customHeight="1">
      <c r="B102" s="263"/>
      <c r="C102" s="264" t="s">
        <v>256</v>
      </c>
      <c r="D102" s="292"/>
      <c r="E102" s="292"/>
      <c r="F102" s="292"/>
      <c r="G102" s="292"/>
      <c r="H102" s="292"/>
      <c r="I102" s="292"/>
      <c r="J102" s="292"/>
      <c r="K102" s="292"/>
      <c r="L102" s="292"/>
      <c r="M102" s="292"/>
      <c r="N102" s="292"/>
      <c r="O102" s="292"/>
      <c r="P102" s="292"/>
      <c r="Q102" s="293">
        <f t="shared" si="33"/>
        <v>0</v>
      </c>
      <c r="R102" s="292">
        <v>3.8804479999999999</v>
      </c>
      <c r="S102" s="292"/>
      <c r="T102" s="292"/>
      <c r="U102" s="292"/>
      <c r="V102" s="292"/>
      <c r="W102" s="292"/>
      <c r="X102" s="292"/>
      <c r="Y102" s="293">
        <f t="shared" si="34"/>
        <v>3.8804479999999999</v>
      </c>
      <c r="Z102" s="292"/>
      <c r="AA102" s="291">
        <f>+'A1'!M102+'A2'!Z102+A3_RUS!Q102+A3_RUS!Y102+A3_RUS!Z102</f>
        <v>2725.9294110000001</v>
      </c>
      <c r="AB102" s="320"/>
      <c r="AC102" s="39"/>
      <c r="AD102" s="229">
        <f>+D99-SUM(D102:D107)</f>
        <v>0</v>
      </c>
      <c r="AE102" s="229">
        <f t="shared" ref="AE102:BA102" si="46">+E99-SUM(E102:E107)</f>
        <v>0</v>
      </c>
      <c r="AF102" s="229">
        <f t="shared" si="46"/>
        <v>0</v>
      </c>
      <c r="AG102" s="229">
        <f t="shared" si="46"/>
        <v>0</v>
      </c>
      <c r="AH102" s="229">
        <f t="shared" si="46"/>
        <v>0</v>
      </c>
      <c r="AI102" s="229">
        <f t="shared" si="46"/>
        <v>0</v>
      </c>
      <c r="AJ102" s="229">
        <f t="shared" si="46"/>
        <v>0</v>
      </c>
      <c r="AK102" s="229">
        <f t="shared" si="46"/>
        <v>0</v>
      </c>
      <c r="AL102" s="229">
        <f t="shared" si="46"/>
        <v>0</v>
      </c>
      <c r="AM102" s="229">
        <f t="shared" si="46"/>
        <v>0</v>
      </c>
      <c r="AN102" s="229">
        <f t="shared" si="46"/>
        <v>0</v>
      </c>
      <c r="AO102" s="229">
        <f t="shared" si="46"/>
        <v>0</v>
      </c>
      <c r="AP102" s="229">
        <f t="shared" si="46"/>
        <v>0</v>
      </c>
      <c r="AQ102" s="229">
        <f t="shared" si="46"/>
        <v>0</v>
      </c>
      <c r="AR102" s="229">
        <f t="shared" si="46"/>
        <v>0</v>
      </c>
      <c r="AS102" s="229">
        <f t="shared" si="46"/>
        <v>0</v>
      </c>
      <c r="AT102" s="229">
        <f t="shared" si="46"/>
        <v>0</v>
      </c>
      <c r="AU102" s="229">
        <f t="shared" si="46"/>
        <v>0</v>
      </c>
      <c r="AV102" s="229">
        <f t="shared" si="46"/>
        <v>0</v>
      </c>
      <c r="AW102" s="229">
        <f t="shared" si="46"/>
        <v>0</v>
      </c>
      <c r="AX102" s="229">
        <f t="shared" si="46"/>
        <v>0</v>
      </c>
      <c r="AY102" s="229">
        <f t="shared" si="46"/>
        <v>0</v>
      </c>
      <c r="AZ102" s="229">
        <f t="shared" si="46"/>
        <v>0</v>
      </c>
      <c r="BA102" s="229">
        <f t="shared" si="46"/>
        <v>9.9999988378840499E-7</v>
      </c>
      <c r="BC102" s="76">
        <f t="shared" si="35"/>
        <v>0</v>
      </c>
      <c r="BD102" s="229">
        <f t="shared" si="36"/>
        <v>0</v>
      </c>
      <c r="BE102" s="76">
        <f>+AA102-'A1'!M102-'A2'!Z102-A3_RUS!Q102-A3_RUS!Y102-A3_RUS!Z102</f>
        <v>-1.6386891843467311E-13</v>
      </c>
    </row>
    <row r="103" spans="2:58" s="34" customFormat="1" ht="17.100000000000001" customHeight="1">
      <c r="B103" s="270"/>
      <c r="C103" s="271" t="s">
        <v>257</v>
      </c>
      <c r="D103" s="288"/>
      <c r="E103" s="288"/>
      <c r="F103" s="288"/>
      <c r="G103" s="288"/>
      <c r="H103" s="288"/>
      <c r="I103" s="288"/>
      <c r="J103" s="288"/>
      <c r="K103" s="288"/>
      <c r="L103" s="288"/>
      <c r="M103" s="288"/>
      <c r="N103" s="288"/>
      <c r="O103" s="288"/>
      <c r="P103" s="288"/>
      <c r="Q103" s="325">
        <f t="shared" si="33"/>
        <v>0</v>
      </c>
      <c r="R103" s="288"/>
      <c r="S103" s="288"/>
      <c r="T103" s="288"/>
      <c r="U103" s="288"/>
      <c r="V103" s="288"/>
      <c r="W103" s="288"/>
      <c r="X103" s="288"/>
      <c r="Y103" s="325">
        <f t="shared" si="34"/>
        <v>0</v>
      </c>
      <c r="Z103" s="288"/>
      <c r="AA103" s="291">
        <f>+'A1'!M103+'A2'!Z103+A3_RUS!Q103+A3_RUS!Y103+A3_RUS!Z103</f>
        <v>0</v>
      </c>
      <c r="AB103" s="319"/>
      <c r="AC103" s="3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C103" s="74">
        <f>+Q103-SUM(D103:P103)</f>
        <v>0</v>
      </c>
      <c r="BD103" s="73">
        <f>+Y103-SUM(R103:X103)</f>
        <v>0</v>
      </c>
      <c r="BE103" s="74">
        <f>+AA103-'A1'!M103-'A2'!Z103-A3_RUS!Q103-A3_RUS!Y103-A3_RUS!Z103</f>
        <v>0</v>
      </c>
    </row>
    <row r="104" spans="2:58" s="34" customFormat="1" ht="17.100000000000001" customHeight="1">
      <c r="B104" s="270"/>
      <c r="C104" s="271" t="s">
        <v>261</v>
      </c>
      <c r="D104" s="288"/>
      <c r="E104" s="288"/>
      <c r="F104" s="288"/>
      <c r="G104" s="288"/>
      <c r="H104" s="288"/>
      <c r="I104" s="288"/>
      <c r="J104" s="288"/>
      <c r="K104" s="288"/>
      <c r="L104" s="288"/>
      <c r="M104" s="288"/>
      <c r="N104" s="288"/>
      <c r="O104" s="288"/>
      <c r="P104" s="288"/>
      <c r="Q104" s="325">
        <f t="shared" si="33"/>
        <v>0</v>
      </c>
      <c r="R104" s="288"/>
      <c r="S104" s="288"/>
      <c r="T104" s="288"/>
      <c r="U104" s="288"/>
      <c r="V104" s="288"/>
      <c r="W104" s="288"/>
      <c r="X104" s="288"/>
      <c r="Y104" s="325">
        <f t="shared" si="34"/>
        <v>0</v>
      </c>
      <c r="Z104" s="288"/>
      <c r="AA104" s="291">
        <f>+'A1'!M104+'A2'!Z104+A3_RUS!Q104+A3_RUS!Y104+A3_RUS!Z104</f>
        <v>0</v>
      </c>
      <c r="AB104" s="319"/>
      <c r="AC104" s="3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C104" s="74">
        <f t="shared" si="35"/>
        <v>0</v>
      </c>
      <c r="BD104" s="73">
        <f t="shared" si="36"/>
        <v>0</v>
      </c>
      <c r="BE104" s="74">
        <f>+AA104-'A1'!M104-'A2'!Z104-A3_RUS!Q104-A3_RUS!Y104-A3_RUS!Z104</f>
        <v>0</v>
      </c>
    </row>
    <row r="105" spans="2:58" s="34" customFormat="1" ht="17.100000000000001" customHeight="1">
      <c r="B105" s="270"/>
      <c r="C105" s="271" t="s">
        <v>262</v>
      </c>
      <c r="D105" s="288"/>
      <c r="E105" s="288"/>
      <c r="F105" s="288"/>
      <c r="G105" s="288"/>
      <c r="H105" s="288"/>
      <c r="I105" s="288"/>
      <c r="J105" s="288"/>
      <c r="K105" s="288"/>
      <c r="L105" s="288"/>
      <c r="M105" s="288"/>
      <c r="N105" s="288"/>
      <c r="O105" s="288"/>
      <c r="P105" s="288"/>
      <c r="Q105" s="325">
        <f t="shared" si="33"/>
        <v>0</v>
      </c>
      <c r="R105" s="288"/>
      <c r="S105" s="288"/>
      <c r="T105" s="288"/>
      <c r="U105" s="288"/>
      <c r="V105" s="288"/>
      <c r="W105" s="288"/>
      <c r="X105" s="288"/>
      <c r="Y105" s="325">
        <f t="shared" si="34"/>
        <v>0</v>
      </c>
      <c r="Z105" s="288"/>
      <c r="AA105" s="291">
        <f>+'A1'!M105+'A2'!Z105+A3_RUS!Q105+A3_RUS!Y105+A3_RUS!Z105</f>
        <v>0</v>
      </c>
      <c r="AB105" s="319"/>
      <c r="AC105" s="3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C105" s="74">
        <f t="shared" si="35"/>
        <v>0</v>
      </c>
      <c r="BD105" s="73">
        <f t="shared" si="36"/>
        <v>0</v>
      </c>
      <c r="BE105" s="74">
        <f>+AA105-'A1'!M105-'A2'!Z105-A3_RUS!Q105-A3_RUS!Y105-A3_RUS!Z105</f>
        <v>0</v>
      </c>
    </row>
    <row r="106" spans="2:58" s="34" customFormat="1" ht="17.100000000000001" customHeight="1">
      <c r="B106" s="270"/>
      <c r="C106" s="272" t="s">
        <v>258</v>
      </c>
      <c r="D106" s="288"/>
      <c r="E106" s="288"/>
      <c r="F106" s="288"/>
      <c r="G106" s="288"/>
      <c r="H106" s="288"/>
      <c r="I106" s="288"/>
      <c r="J106" s="288"/>
      <c r="K106" s="288"/>
      <c r="L106" s="288"/>
      <c r="M106" s="288"/>
      <c r="N106" s="288"/>
      <c r="O106" s="288"/>
      <c r="P106" s="288"/>
      <c r="Q106" s="325">
        <f t="shared" si="33"/>
        <v>0</v>
      </c>
      <c r="R106" s="288"/>
      <c r="S106" s="288"/>
      <c r="T106" s="288"/>
      <c r="U106" s="288"/>
      <c r="V106" s="288"/>
      <c r="W106" s="288"/>
      <c r="X106" s="288"/>
      <c r="Y106" s="325">
        <f t="shared" si="34"/>
        <v>0</v>
      </c>
      <c r="Z106" s="288"/>
      <c r="AA106" s="291">
        <f>+'A1'!M106+'A2'!Z106+A3_RUS!Q106+A3_RUS!Y106+A3_RUS!Z106</f>
        <v>0</v>
      </c>
      <c r="AB106" s="319"/>
      <c r="AC106" s="3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C106" s="74">
        <f t="shared" si="35"/>
        <v>0</v>
      </c>
      <c r="BD106" s="73">
        <f t="shared" si="36"/>
        <v>0</v>
      </c>
      <c r="BE106" s="74">
        <f>+AA106-'A1'!M106-'A2'!Z106-A3_RUS!Q106-A3_RUS!Y106-A3_RUS!Z106</f>
        <v>0</v>
      </c>
    </row>
    <row r="107" spans="2:58" s="34" customFormat="1" ht="17.100000000000001" customHeight="1">
      <c r="B107" s="270"/>
      <c r="C107" s="265" t="s">
        <v>259</v>
      </c>
      <c r="D107" s="288"/>
      <c r="E107" s="288"/>
      <c r="F107" s="288"/>
      <c r="G107" s="288"/>
      <c r="H107" s="288"/>
      <c r="I107" s="288"/>
      <c r="J107" s="288"/>
      <c r="K107" s="288"/>
      <c r="L107" s="288"/>
      <c r="M107" s="288"/>
      <c r="N107" s="288"/>
      <c r="O107" s="288"/>
      <c r="P107" s="288"/>
      <c r="Q107" s="325">
        <f t="shared" si="33"/>
        <v>0</v>
      </c>
      <c r="R107" s="288"/>
      <c r="S107" s="288"/>
      <c r="T107" s="288"/>
      <c r="U107" s="288"/>
      <c r="V107" s="288"/>
      <c r="W107" s="288"/>
      <c r="X107" s="288"/>
      <c r="Y107" s="325">
        <f t="shared" si="34"/>
        <v>0</v>
      </c>
      <c r="Z107" s="288"/>
      <c r="AA107" s="291">
        <f>+'A1'!M107+'A2'!Z107+A3_RUS!Q107+A3_RUS!Y107+A3_RUS!Z107</f>
        <v>0</v>
      </c>
      <c r="AB107" s="319"/>
      <c r="AC107" s="3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C107" s="74"/>
      <c r="BD107" s="73"/>
      <c r="BE107" s="74">
        <f>+AA107-'A1'!M107-'A2'!Z107-A3_RUS!Q107-A3_RUS!Y107-A3_RUS!Z107</f>
        <v>0</v>
      </c>
    </row>
    <row r="108" spans="2:58" s="40" customFormat="1" ht="24.95" customHeight="1">
      <c r="B108" s="101"/>
      <c r="C108" s="104" t="s">
        <v>260</v>
      </c>
      <c r="D108" s="292"/>
      <c r="E108" s="292"/>
      <c r="F108" s="292"/>
      <c r="G108" s="292"/>
      <c r="H108" s="292"/>
      <c r="I108" s="292"/>
      <c r="J108" s="292"/>
      <c r="K108" s="292"/>
      <c r="L108" s="292"/>
      <c r="M108" s="292"/>
      <c r="N108" s="292"/>
      <c r="O108" s="292"/>
      <c r="P108" s="292"/>
      <c r="Q108" s="293">
        <f t="shared" si="33"/>
        <v>0</v>
      </c>
      <c r="R108" s="292"/>
      <c r="S108" s="292"/>
      <c r="T108" s="292"/>
      <c r="U108" s="292"/>
      <c r="V108" s="292"/>
      <c r="W108" s="292"/>
      <c r="X108" s="292"/>
      <c r="Y108" s="293">
        <f t="shared" si="34"/>
        <v>0</v>
      </c>
      <c r="Z108" s="292"/>
      <c r="AA108" s="291">
        <f>+'A1'!M108+'A2'!Z108+A3_RUS!Q108+A3_RUS!Y108+A3_RUS!Z108</f>
        <v>1442.5013349999999</v>
      </c>
      <c r="AB108" s="320"/>
      <c r="AC108" s="39"/>
      <c r="AD108" s="229">
        <f t="shared" ref="AD108:BA108" si="47">+D108-SUM(D109:D110)</f>
        <v>0</v>
      </c>
      <c r="AE108" s="229">
        <f t="shared" si="47"/>
        <v>0</v>
      </c>
      <c r="AF108" s="229">
        <f t="shared" si="47"/>
        <v>0</v>
      </c>
      <c r="AG108" s="229">
        <f t="shared" si="47"/>
        <v>0</v>
      </c>
      <c r="AH108" s="229">
        <f t="shared" si="47"/>
        <v>0</v>
      </c>
      <c r="AI108" s="229">
        <f t="shared" si="47"/>
        <v>0</v>
      </c>
      <c r="AJ108" s="229">
        <f t="shared" si="47"/>
        <v>0</v>
      </c>
      <c r="AK108" s="229">
        <f t="shared" si="47"/>
        <v>0</v>
      </c>
      <c r="AL108" s="229">
        <f t="shared" si="47"/>
        <v>0</v>
      </c>
      <c r="AM108" s="229">
        <f t="shared" si="47"/>
        <v>0</v>
      </c>
      <c r="AN108" s="229">
        <f t="shared" si="47"/>
        <v>0</v>
      </c>
      <c r="AO108" s="229">
        <f t="shared" si="47"/>
        <v>0</v>
      </c>
      <c r="AP108" s="229">
        <f t="shared" si="47"/>
        <v>0</v>
      </c>
      <c r="AQ108" s="229">
        <f t="shared" si="47"/>
        <v>0</v>
      </c>
      <c r="AR108" s="229">
        <f t="shared" si="47"/>
        <v>0</v>
      </c>
      <c r="AS108" s="229">
        <f t="shared" si="47"/>
        <v>0</v>
      </c>
      <c r="AT108" s="229">
        <f t="shared" si="47"/>
        <v>0</v>
      </c>
      <c r="AU108" s="229">
        <f t="shared" si="47"/>
        <v>0</v>
      </c>
      <c r="AV108" s="229">
        <f t="shared" si="47"/>
        <v>0</v>
      </c>
      <c r="AW108" s="229">
        <f t="shared" si="47"/>
        <v>0</v>
      </c>
      <c r="AX108" s="229">
        <f t="shared" si="47"/>
        <v>0</v>
      </c>
      <c r="AY108" s="229">
        <f t="shared" si="47"/>
        <v>0</v>
      </c>
      <c r="AZ108" s="229">
        <f t="shared" si="47"/>
        <v>0</v>
      </c>
      <c r="BA108" s="229">
        <f t="shared" si="47"/>
        <v>0</v>
      </c>
      <c r="BC108" s="76">
        <f t="shared" si="35"/>
        <v>0</v>
      </c>
      <c r="BD108" s="229">
        <f t="shared" si="36"/>
        <v>0</v>
      </c>
      <c r="BE108" s="76">
        <f>+AA108-'A1'!M108-'A2'!Z108-A3_RUS!Q108-A3_RUS!Y108-A3_RUS!Z108</f>
        <v>-9.2370555648813024E-14</v>
      </c>
    </row>
    <row r="109" spans="2:58" s="89" customFormat="1" ht="17.100000000000001" customHeight="1">
      <c r="B109" s="83"/>
      <c r="C109" s="45" t="s">
        <v>253</v>
      </c>
      <c r="D109" s="294"/>
      <c r="E109" s="294"/>
      <c r="F109" s="294"/>
      <c r="G109" s="294"/>
      <c r="H109" s="294"/>
      <c r="I109" s="294"/>
      <c r="J109" s="294"/>
      <c r="K109" s="294"/>
      <c r="L109" s="294"/>
      <c r="M109" s="294"/>
      <c r="N109" s="294"/>
      <c r="O109" s="294"/>
      <c r="P109" s="294"/>
      <c r="Q109" s="294">
        <f t="shared" si="33"/>
        <v>0</v>
      </c>
      <c r="R109" s="294"/>
      <c r="S109" s="294"/>
      <c r="T109" s="294"/>
      <c r="U109" s="294"/>
      <c r="V109" s="294"/>
      <c r="W109" s="294"/>
      <c r="X109" s="294"/>
      <c r="Y109" s="294">
        <f t="shared" si="34"/>
        <v>0</v>
      </c>
      <c r="Z109" s="294"/>
      <c r="AA109" s="291">
        <f>+'A1'!M109+'A2'!Z109+A3_RUS!Q109+A3_RUS!Y109+A3_RUS!Z109</f>
        <v>1211.258707</v>
      </c>
      <c r="AB109" s="322"/>
      <c r="AC109" s="88"/>
      <c r="AD109" s="230"/>
      <c r="AE109" s="230"/>
      <c r="AF109" s="230"/>
      <c r="AG109" s="230"/>
      <c r="AH109" s="230"/>
      <c r="AI109" s="230"/>
      <c r="AJ109" s="230"/>
      <c r="AK109" s="230"/>
      <c r="AL109" s="230"/>
      <c r="AM109" s="230"/>
      <c r="AN109" s="230"/>
      <c r="AO109" s="230"/>
      <c r="AP109" s="230"/>
      <c r="AQ109" s="230"/>
      <c r="AR109" s="230"/>
      <c r="AS109" s="230"/>
      <c r="AT109" s="230"/>
      <c r="AU109" s="230"/>
      <c r="AV109" s="230"/>
      <c r="AW109" s="230"/>
      <c r="AX109" s="230"/>
      <c r="AY109" s="230"/>
      <c r="AZ109" s="230"/>
      <c r="BA109" s="230"/>
      <c r="BB109" s="34"/>
      <c r="BC109" s="74">
        <f t="shared" si="35"/>
        <v>0</v>
      </c>
      <c r="BD109" s="73">
        <f t="shared" si="36"/>
        <v>0</v>
      </c>
      <c r="BE109" s="74">
        <f>+AA109-'A1'!M109-'A2'!Z109-A3_RUS!Q109-A3_RUS!Y109-A3_RUS!Z109</f>
        <v>-9.2370555648813024E-14</v>
      </c>
      <c r="BF109" s="34"/>
    </row>
    <row r="110" spans="2:58" s="34" customFormat="1" ht="17.100000000000001" customHeight="1">
      <c r="B110" s="44"/>
      <c r="C110" s="45" t="s">
        <v>255</v>
      </c>
      <c r="D110" s="288"/>
      <c r="E110" s="288"/>
      <c r="F110" s="288"/>
      <c r="G110" s="288"/>
      <c r="H110" s="288"/>
      <c r="I110" s="288"/>
      <c r="J110" s="288"/>
      <c r="K110" s="288"/>
      <c r="L110" s="288"/>
      <c r="M110" s="288"/>
      <c r="N110" s="288"/>
      <c r="O110" s="288"/>
      <c r="P110" s="288"/>
      <c r="Q110" s="325">
        <f t="shared" si="33"/>
        <v>0</v>
      </c>
      <c r="R110" s="288"/>
      <c r="S110" s="288"/>
      <c r="T110" s="288"/>
      <c r="U110" s="288"/>
      <c r="V110" s="288"/>
      <c r="W110" s="288"/>
      <c r="X110" s="288"/>
      <c r="Y110" s="325">
        <f t="shared" si="34"/>
        <v>0</v>
      </c>
      <c r="Z110" s="288"/>
      <c r="AA110" s="291">
        <f>+'A1'!M110+'A2'!Z110+A3_RUS!Q110+A3_RUS!Y110+A3_RUS!Z110</f>
        <v>231.242628</v>
      </c>
      <c r="AB110" s="319"/>
      <c r="AC110" s="3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C110" s="74">
        <f t="shared" si="35"/>
        <v>0</v>
      </c>
      <c r="BD110" s="73">
        <f t="shared" si="36"/>
        <v>0</v>
      </c>
      <c r="BE110" s="74">
        <f>+AA110-'A1'!M110-'A2'!Z110-A3_RUS!Q110-A3_RUS!Y110-A3_RUS!Z110</f>
        <v>0</v>
      </c>
    </row>
    <row r="111" spans="2:58" s="40" customFormat="1" ht="30" customHeight="1">
      <c r="B111" s="103"/>
      <c r="C111" s="104" t="s">
        <v>249</v>
      </c>
      <c r="D111" s="293">
        <f t="shared" ref="D111:Z111" si="48">+SUM(D108,D99,D96)</f>
        <v>0</v>
      </c>
      <c r="E111" s="293">
        <f t="shared" si="48"/>
        <v>0</v>
      </c>
      <c r="F111" s="293">
        <f t="shared" si="48"/>
        <v>0</v>
      </c>
      <c r="G111" s="293">
        <f t="shared" si="48"/>
        <v>0</v>
      </c>
      <c r="H111" s="293">
        <f t="shared" si="48"/>
        <v>0</v>
      </c>
      <c r="I111" s="293">
        <f t="shared" si="48"/>
        <v>0</v>
      </c>
      <c r="J111" s="293">
        <f t="shared" si="48"/>
        <v>0</v>
      </c>
      <c r="K111" s="293">
        <f t="shared" si="48"/>
        <v>0</v>
      </c>
      <c r="L111" s="293">
        <f t="shared" si="48"/>
        <v>0</v>
      </c>
      <c r="M111" s="293">
        <f t="shared" si="48"/>
        <v>0</v>
      </c>
      <c r="N111" s="293">
        <f t="shared" si="48"/>
        <v>0</v>
      </c>
      <c r="O111" s="293">
        <f t="shared" si="48"/>
        <v>0</v>
      </c>
      <c r="P111" s="293">
        <f t="shared" si="48"/>
        <v>0</v>
      </c>
      <c r="Q111" s="293">
        <f t="shared" si="33"/>
        <v>0</v>
      </c>
      <c r="R111" s="293">
        <f t="shared" si="48"/>
        <v>3.8804479999999999</v>
      </c>
      <c r="S111" s="293">
        <f t="shared" si="48"/>
        <v>0</v>
      </c>
      <c r="T111" s="293">
        <f t="shared" si="48"/>
        <v>0</v>
      </c>
      <c r="U111" s="293">
        <f t="shared" si="48"/>
        <v>0</v>
      </c>
      <c r="V111" s="293">
        <f>+SUM(V108,V99,V96)</f>
        <v>0</v>
      </c>
      <c r="W111" s="293">
        <f t="shared" si="48"/>
        <v>0</v>
      </c>
      <c r="X111" s="293">
        <f t="shared" si="48"/>
        <v>0</v>
      </c>
      <c r="Y111" s="293">
        <f t="shared" si="34"/>
        <v>3.8804479999999999</v>
      </c>
      <c r="Z111" s="293">
        <f t="shared" si="48"/>
        <v>0</v>
      </c>
      <c r="AA111" s="291">
        <f>+'A1'!M111+'A2'!Z111+A3_RUS!Q111+A3_RUS!Y111+A3_RUS!Z111</f>
        <v>6168.2561590000005</v>
      </c>
      <c r="AB111" s="318"/>
      <c r="AC111" s="39"/>
      <c r="AD111" s="229">
        <f t="shared" ref="AD111:BA111" si="49">+D111-D96-D99-D108</f>
        <v>0</v>
      </c>
      <c r="AE111" s="229">
        <f t="shared" si="49"/>
        <v>0</v>
      </c>
      <c r="AF111" s="229">
        <f t="shared" si="49"/>
        <v>0</v>
      </c>
      <c r="AG111" s="229">
        <f t="shared" si="49"/>
        <v>0</v>
      </c>
      <c r="AH111" s="229">
        <f t="shared" si="49"/>
        <v>0</v>
      </c>
      <c r="AI111" s="229">
        <f t="shared" si="49"/>
        <v>0</v>
      </c>
      <c r="AJ111" s="229">
        <f t="shared" si="49"/>
        <v>0</v>
      </c>
      <c r="AK111" s="229">
        <f t="shared" si="49"/>
        <v>0</v>
      </c>
      <c r="AL111" s="229">
        <f t="shared" si="49"/>
        <v>0</v>
      </c>
      <c r="AM111" s="229">
        <f t="shared" si="49"/>
        <v>0</v>
      </c>
      <c r="AN111" s="229">
        <f t="shared" si="49"/>
        <v>0</v>
      </c>
      <c r="AO111" s="229">
        <f t="shared" si="49"/>
        <v>0</v>
      </c>
      <c r="AP111" s="229">
        <f t="shared" si="49"/>
        <v>0</v>
      </c>
      <c r="AQ111" s="229">
        <f t="shared" si="49"/>
        <v>0</v>
      </c>
      <c r="AR111" s="229">
        <f t="shared" si="49"/>
        <v>0</v>
      </c>
      <c r="AS111" s="229">
        <f t="shared" si="49"/>
        <v>0</v>
      </c>
      <c r="AT111" s="229">
        <f t="shared" si="49"/>
        <v>0</v>
      </c>
      <c r="AU111" s="229">
        <f t="shared" si="49"/>
        <v>0</v>
      </c>
      <c r="AV111" s="229">
        <f t="shared" si="49"/>
        <v>0</v>
      </c>
      <c r="AW111" s="229">
        <f t="shared" si="49"/>
        <v>0</v>
      </c>
      <c r="AX111" s="229">
        <f t="shared" si="49"/>
        <v>0</v>
      </c>
      <c r="AY111" s="229">
        <f t="shared" si="49"/>
        <v>0</v>
      </c>
      <c r="AZ111" s="229">
        <f t="shared" si="49"/>
        <v>0</v>
      </c>
      <c r="BA111" s="229">
        <f t="shared" si="49"/>
        <v>0</v>
      </c>
      <c r="BC111" s="76">
        <f t="shared" si="35"/>
        <v>0</v>
      </c>
      <c r="BD111" s="229">
        <f t="shared" si="36"/>
        <v>0</v>
      </c>
      <c r="BE111" s="76">
        <f>+AA111-'A1'!M111-'A2'!Z111-A3_RUS!Q111-A3_RUS!Y111-A3_RUS!Z111</f>
        <v>2.7844393457598926E-13</v>
      </c>
    </row>
    <row r="112" spans="2:58" s="89" customFormat="1" ht="17.100000000000001" customHeight="1">
      <c r="B112" s="266"/>
      <c r="C112" s="267" t="s">
        <v>287</v>
      </c>
      <c r="D112" s="294"/>
      <c r="E112" s="294"/>
      <c r="F112" s="294"/>
      <c r="G112" s="294"/>
      <c r="H112" s="294"/>
      <c r="I112" s="294"/>
      <c r="J112" s="294"/>
      <c r="K112" s="294"/>
      <c r="L112" s="294"/>
      <c r="M112" s="294"/>
      <c r="N112" s="294"/>
      <c r="O112" s="294"/>
      <c r="P112" s="294"/>
      <c r="Q112" s="294">
        <f t="shared" si="33"/>
        <v>0</v>
      </c>
      <c r="R112" s="294"/>
      <c r="S112" s="294"/>
      <c r="T112" s="294"/>
      <c r="U112" s="294"/>
      <c r="V112" s="294"/>
      <c r="W112" s="294"/>
      <c r="X112" s="294"/>
      <c r="Y112" s="294">
        <f t="shared" si="34"/>
        <v>0</v>
      </c>
      <c r="Z112" s="294"/>
      <c r="AA112" s="295">
        <f>+'A1'!M112+'A2'!Z112+A3_RUS!Q112+A3_RUS!Y112+A3_RUS!Z112</f>
        <v>0</v>
      </c>
      <c r="AB112" s="321"/>
      <c r="AC112" s="88"/>
      <c r="AD112" s="85">
        <f t="shared" ref="AD112:BA112" si="50">+IF((D112&gt;D111),111,0)</f>
        <v>0</v>
      </c>
      <c r="AE112" s="85">
        <f t="shared" si="50"/>
        <v>0</v>
      </c>
      <c r="AF112" s="85">
        <f t="shared" si="50"/>
        <v>0</v>
      </c>
      <c r="AG112" s="85">
        <f t="shared" si="50"/>
        <v>0</v>
      </c>
      <c r="AH112" s="85">
        <f t="shared" si="50"/>
        <v>0</v>
      </c>
      <c r="AI112" s="85">
        <f t="shared" si="50"/>
        <v>0</v>
      </c>
      <c r="AJ112" s="85">
        <f t="shared" si="50"/>
        <v>0</v>
      </c>
      <c r="AK112" s="85">
        <f t="shared" si="50"/>
        <v>0</v>
      </c>
      <c r="AL112" s="85">
        <f t="shared" si="50"/>
        <v>0</v>
      </c>
      <c r="AM112" s="85">
        <f t="shared" si="50"/>
        <v>0</v>
      </c>
      <c r="AN112" s="85">
        <f t="shared" si="50"/>
        <v>0</v>
      </c>
      <c r="AO112" s="85">
        <f t="shared" si="50"/>
        <v>0</v>
      </c>
      <c r="AP112" s="85">
        <f t="shared" si="50"/>
        <v>0</v>
      </c>
      <c r="AQ112" s="85">
        <f t="shared" si="50"/>
        <v>0</v>
      </c>
      <c r="AR112" s="85">
        <f t="shared" si="50"/>
        <v>0</v>
      </c>
      <c r="AS112" s="85">
        <f t="shared" si="50"/>
        <v>0</v>
      </c>
      <c r="AT112" s="85">
        <f t="shared" si="50"/>
        <v>0</v>
      </c>
      <c r="AU112" s="85">
        <f t="shared" si="50"/>
        <v>0</v>
      </c>
      <c r="AV112" s="85">
        <f t="shared" si="50"/>
        <v>0</v>
      </c>
      <c r="AW112" s="85">
        <f t="shared" si="50"/>
        <v>0</v>
      </c>
      <c r="AX112" s="85">
        <f t="shared" si="50"/>
        <v>0</v>
      </c>
      <c r="AY112" s="85">
        <f t="shared" si="50"/>
        <v>0</v>
      </c>
      <c r="AZ112" s="85">
        <f t="shared" si="50"/>
        <v>0</v>
      </c>
      <c r="BA112" s="85">
        <f t="shared" si="50"/>
        <v>0</v>
      </c>
      <c r="BC112" s="85">
        <f t="shared" si="35"/>
        <v>0</v>
      </c>
      <c r="BD112" s="230">
        <f t="shared" si="36"/>
        <v>0</v>
      </c>
      <c r="BE112" s="85">
        <f>+AA112-'A1'!M112-'A2'!Z112-A3_RUS!Q112-A3_RUS!Y112-A3_RUS!Z112</f>
        <v>0</v>
      </c>
    </row>
    <row r="113" spans="2:57" s="89" customFormat="1" ht="17.100000000000001" customHeight="1">
      <c r="B113" s="268"/>
      <c r="C113" s="269" t="s">
        <v>288</v>
      </c>
      <c r="D113" s="296"/>
      <c r="E113" s="296"/>
      <c r="F113" s="296"/>
      <c r="G113" s="296"/>
      <c r="H113" s="296"/>
      <c r="I113" s="296"/>
      <c r="J113" s="296"/>
      <c r="K113" s="296"/>
      <c r="L113" s="296"/>
      <c r="M113" s="296"/>
      <c r="N113" s="296"/>
      <c r="O113" s="296"/>
      <c r="P113" s="296"/>
      <c r="Q113" s="294">
        <f t="shared" si="33"/>
        <v>0</v>
      </c>
      <c r="R113" s="296"/>
      <c r="S113" s="296"/>
      <c r="T113" s="296"/>
      <c r="U113" s="296"/>
      <c r="V113" s="296"/>
      <c r="W113" s="296"/>
      <c r="X113" s="296"/>
      <c r="Y113" s="294">
        <f t="shared" si="34"/>
        <v>0</v>
      </c>
      <c r="Z113" s="296"/>
      <c r="AA113" s="295">
        <f>+'A1'!M113+'A2'!Z113+A3_RUS!Q113+A3_RUS!Y113+A3_RUS!Z113</f>
        <v>0</v>
      </c>
      <c r="AB113" s="322"/>
      <c r="AC113" s="88"/>
      <c r="AD113" s="85">
        <f t="shared" ref="AD113:BA113" si="51">+IF((D113&gt;D111),111,0)</f>
        <v>0</v>
      </c>
      <c r="AE113" s="85">
        <f t="shared" si="51"/>
        <v>0</v>
      </c>
      <c r="AF113" s="85">
        <f t="shared" si="51"/>
        <v>0</v>
      </c>
      <c r="AG113" s="85">
        <f t="shared" si="51"/>
        <v>0</v>
      </c>
      <c r="AH113" s="85">
        <f t="shared" si="51"/>
        <v>0</v>
      </c>
      <c r="AI113" s="85">
        <f t="shared" si="51"/>
        <v>0</v>
      </c>
      <c r="AJ113" s="85">
        <f t="shared" si="51"/>
        <v>0</v>
      </c>
      <c r="AK113" s="85">
        <f t="shared" si="51"/>
        <v>0</v>
      </c>
      <c r="AL113" s="85">
        <f t="shared" si="51"/>
        <v>0</v>
      </c>
      <c r="AM113" s="85">
        <f t="shared" si="51"/>
        <v>0</v>
      </c>
      <c r="AN113" s="85">
        <f t="shared" si="51"/>
        <v>0</v>
      </c>
      <c r="AO113" s="85">
        <f t="shared" si="51"/>
        <v>0</v>
      </c>
      <c r="AP113" s="85">
        <f t="shared" si="51"/>
        <v>0</v>
      </c>
      <c r="AQ113" s="85">
        <f t="shared" si="51"/>
        <v>0</v>
      </c>
      <c r="AR113" s="85">
        <f t="shared" si="51"/>
        <v>0</v>
      </c>
      <c r="AS113" s="85">
        <f t="shared" si="51"/>
        <v>0</v>
      </c>
      <c r="AT113" s="85">
        <f t="shared" si="51"/>
        <v>0</v>
      </c>
      <c r="AU113" s="85">
        <f t="shared" si="51"/>
        <v>0</v>
      </c>
      <c r="AV113" s="85">
        <f t="shared" si="51"/>
        <v>0</v>
      </c>
      <c r="AW113" s="85">
        <f t="shared" si="51"/>
        <v>0</v>
      </c>
      <c r="AX113" s="85">
        <f t="shared" si="51"/>
        <v>0</v>
      </c>
      <c r="AY113" s="85">
        <f t="shared" si="51"/>
        <v>0</v>
      </c>
      <c r="AZ113" s="85">
        <f t="shared" si="51"/>
        <v>0</v>
      </c>
      <c r="BA113" s="85">
        <f t="shared" si="51"/>
        <v>0</v>
      </c>
      <c r="BC113" s="85">
        <f t="shared" si="35"/>
        <v>0</v>
      </c>
      <c r="BD113" s="230">
        <f t="shared" si="36"/>
        <v>0</v>
      </c>
      <c r="BE113" s="85">
        <f>+AA113-'A1'!M113-'A2'!Z113-A3_RUS!Q113-A3_RUS!Y113-A3_RUS!Z113</f>
        <v>0</v>
      </c>
    </row>
    <row r="114" spans="2:57" s="40" customFormat="1" ht="30" customHeight="1">
      <c r="B114" s="46"/>
      <c r="C114" s="47" t="s">
        <v>283</v>
      </c>
      <c r="D114" s="300"/>
      <c r="E114" s="300"/>
      <c r="F114" s="300"/>
      <c r="G114" s="300"/>
      <c r="H114" s="300"/>
      <c r="I114" s="300"/>
      <c r="J114" s="300"/>
      <c r="K114" s="300"/>
      <c r="L114" s="300"/>
      <c r="M114" s="300"/>
      <c r="N114" s="300"/>
      <c r="O114" s="300"/>
      <c r="P114" s="300"/>
      <c r="Q114" s="302"/>
      <c r="R114" s="300"/>
      <c r="S114" s="300"/>
      <c r="T114" s="300"/>
      <c r="U114" s="300"/>
      <c r="V114" s="300"/>
      <c r="W114" s="300"/>
      <c r="X114" s="300"/>
      <c r="Y114" s="302"/>
      <c r="Z114" s="300"/>
      <c r="AA114" s="305"/>
      <c r="AB114" s="318"/>
      <c r="AC114" s="39"/>
      <c r="AD114" s="229"/>
      <c r="AE114" s="229"/>
      <c r="AF114" s="229"/>
      <c r="AG114" s="229"/>
      <c r="AH114" s="229"/>
      <c r="AI114" s="229"/>
      <c r="AJ114" s="229"/>
      <c r="AK114" s="229"/>
      <c r="AL114" s="229"/>
      <c r="AM114" s="229"/>
      <c r="AN114" s="229"/>
      <c r="AO114" s="229"/>
      <c r="AP114" s="229"/>
      <c r="AQ114" s="229"/>
      <c r="AR114" s="229"/>
      <c r="AS114" s="229"/>
      <c r="AT114" s="229"/>
      <c r="AU114" s="229"/>
      <c r="AV114" s="229"/>
      <c r="AW114" s="229"/>
      <c r="AX114" s="229"/>
      <c r="AY114" s="229"/>
      <c r="AZ114" s="229"/>
      <c r="BA114" s="229"/>
      <c r="BC114" s="80"/>
      <c r="BD114" s="80"/>
      <c r="BE114" s="80"/>
    </row>
    <row r="115" spans="2:57" s="34" customFormat="1" ht="17.100000000000001" customHeight="1">
      <c r="B115" s="41"/>
      <c r="C115" s="42" t="s">
        <v>252</v>
      </c>
      <c r="D115" s="288"/>
      <c r="E115" s="288"/>
      <c r="F115" s="288"/>
      <c r="G115" s="288"/>
      <c r="H115" s="288"/>
      <c r="I115" s="288"/>
      <c r="J115" s="288"/>
      <c r="K115" s="288"/>
      <c r="L115" s="288"/>
      <c r="M115" s="288"/>
      <c r="N115" s="288"/>
      <c r="O115" s="288"/>
      <c r="P115" s="288"/>
      <c r="Q115" s="325">
        <f t="shared" si="33"/>
        <v>0</v>
      </c>
      <c r="R115" s="288"/>
      <c r="S115" s="288"/>
      <c r="T115" s="288"/>
      <c r="U115" s="288"/>
      <c r="V115" s="288"/>
      <c r="W115" s="288"/>
      <c r="X115" s="288"/>
      <c r="Y115" s="325">
        <f t="shared" si="34"/>
        <v>0</v>
      </c>
      <c r="Z115" s="288"/>
      <c r="AA115" s="291">
        <f>+'A1'!M115+'A2'!Z115+A3_RUS!Q115+A3_RUS!Y115+A3_RUS!Z115</f>
        <v>910.29049300000008</v>
      </c>
      <c r="AB115" s="319"/>
      <c r="AC115" s="33"/>
      <c r="AD115" s="73">
        <f t="shared" ref="AD115:BA115" si="52">+D115-SUM(D116:D117)</f>
        <v>0</v>
      </c>
      <c r="AE115" s="73">
        <f t="shared" si="52"/>
        <v>0</v>
      </c>
      <c r="AF115" s="73">
        <f t="shared" si="52"/>
        <v>0</v>
      </c>
      <c r="AG115" s="73">
        <f t="shared" si="52"/>
        <v>0</v>
      </c>
      <c r="AH115" s="73">
        <f t="shared" si="52"/>
        <v>0</v>
      </c>
      <c r="AI115" s="73">
        <f t="shared" si="52"/>
        <v>0</v>
      </c>
      <c r="AJ115" s="73">
        <f t="shared" si="52"/>
        <v>0</v>
      </c>
      <c r="AK115" s="73">
        <f t="shared" si="52"/>
        <v>0</v>
      </c>
      <c r="AL115" s="73">
        <f t="shared" si="52"/>
        <v>0</v>
      </c>
      <c r="AM115" s="73">
        <f t="shared" si="52"/>
        <v>0</v>
      </c>
      <c r="AN115" s="73">
        <f t="shared" si="52"/>
        <v>0</v>
      </c>
      <c r="AO115" s="73">
        <f t="shared" si="52"/>
        <v>0</v>
      </c>
      <c r="AP115" s="73">
        <f t="shared" si="52"/>
        <v>0</v>
      </c>
      <c r="AQ115" s="73">
        <f t="shared" si="52"/>
        <v>0</v>
      </c>
      <c r="AR115" s="73">
        <f t="shared" si="52"/>
        <v>0</v>
      </c>
      <c r="AS115" s="73">
        <f t="shared" si="52"/>
        <v>0</v>
      </c>
      <c r="AT115" s="73">
        <f t="shared" si="52"/>
        <v>0</v>
      </c>
      <c r="AU115" s="73">
        <f t="shared" si="52"/>
        <v>0</v>
      </c>
      <c r="AV115" s="73">
        <f t="shared" si="52"/>
        <v>0</v>
      </c>
      <c r="AW115" s="73">
        <f t="shared" si="52"/>
        <v>0</v>
      </c>
      <c r="AX115" s="73">
        <f t="shared" si="52"/>
        <v>0</v>
      </c>
      <c r="AY115" s="73">
        <f t="shared" si="52"/>
        <v>0</v>
      </c>
      <c r="AZ115" s="73">
        <f t="shared" si="52"/>
        <v>0</v>
      </c>
      <c r="BA115" s="73">
        <f t="shared" si="52"/>
        <v>0</v>
      </c>
      <c r="BC115" s="74">
        <f t="shared" si="35"/>
        <v>0</v>
      </c>
      <c r="BD115" s="73">
        <f t="shared" si="36"/>
        <v>0</v>
      </c>
      <c r="BE115" s="74">
        <f>+AA115-'A1'!M115-'A2'!Z115-A3_RUS!Q115-A3_RUS!Y115-A3_RUS!Z115</f>
        <v>4.2632564145606011E-14</v>
      </c>
    </row>
    <row r="116" spans="2:57" s="34" customFormat="1" ht="17.100000000000001" customHeight="1">
      <c r="B116" s="44"/>
      <c r="C116" s="45" t="s">
        <v>253</v>
      </c>
      <c r="D116" s="288"/>
      <c r="E116" s="288"/>
      <c r="F116" s="288"/>
      <c r="G116" s="288"/>
      <c r="H116" s="288"/>
      <c r="I116" s="288"/>
      <c r="J116" s="288"/>
      <c r="K116" s="288"/>
      <c r="L116" s="288"/>
      <c r="M116" s="288"/>
      <c r="N116" s="288"/>
      <c r="O116" s="288"/>
      <c r="P116" s="288"/>
      <c r="Q116" s="325">
        <f t="shared" si="33"/>
        <v>0</v>
      </c>
      <c r="R116" s="288"/>
      <c r="S116" s="288"/>
      <c r="T116" s="288"/>
      <c r="U116" s="288"/>
      <c r="V116" s="288"/>
      <c r="W116" s="288"/>
      <c r="X116" s="288"/>
      <c r="Y116" s="325">
        <f t="shared" si="34"/>
        <v>0</v>
      </c>
      <c r="Z116" s="288"/>
      <c r="AA116" s="291">
        <f>+'A1'!M116+'A2'!Z116+A3_RUS!Q116+A3_RUS!Y116+A3_RUS!Z116</f>
        <v>0</v>
      </c>
      <c r="AB116" s="319"/>
      <c r="AC116" s="3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C116" s="74">
        <f t="shared" si="35"/>
        <v>0</v>
      </c>
      <c r="BD116" s="73">
        <f t="shared" si="36"/>
        <v>0</v>
      </c>
      <c r="BE116" s="74">
        <f>+AA116-'A1'!M116-'A2'!Z116-A3_RUS!Q116-A3_RUS!Y116-A3_RUS!Z116</f>
        <v>0</v>
      </c>
    </row>
    <row r="117" spans="2:57" s="34" customFormat="1" ht="17.100000000000001" customHeight="1">
      <c r="B117" s="44"/>
      <c r="C117" s="45" t="s">
        <v>255</v>
      </c>
      <c r="D117" s="288"/>
      <c r="E117" s="288"/>
      <c r="F117" s="288"/>
      <c r="G117" s="288"/>
      <c r="H117" s="288"/>
      <c r="I117" s="288"/>
      <c r="J117" s="288"/>
      <c r="K117" s="288"/>
      <c r="L117" s="288"/>
      <c r="M117" s="288"/>
      <c r="N117" s="288"/>
      <c r="O117" s="288"/>
      <c r="P117" s="288"/>
      <c r="Q117" s="325">
        <f t="shared" si="33"/>
        <v>0</v>
      </c>
      <c r="R117" s="288"/>
      <c r="S117" s="288"/>
      <c r="T117" s="288"/>
      <c r="U117" s="288"/>
      <c r="V117" s="288"/>
      <c r="W117" s="288"/>
      <c r="X117" s="288"/>
      <c r="Y117" s="325">
        <f t="shared" si="34"/>
        <v>0</v>
      </c>
      <c r="Z117" s="288"/>
      <c r="AA117" s="291">
        <f>+'A1'!M117+'A2'!Z117+A3_RUS!Q117+A3_RUS!Y117+A3_RUS!Z117</f>
        <v>910.29049300000008</v>
      </c>
      <c r="AB117" s="319"/>
      <c r="AC117" s="3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C117" s="74">
        <f t="shared" si="35"/>
        <v>0</v>
      </c>
      <c r="BD117" s="73">
        <f t="shared" si="36"/>
        <v>0</v>
      </c>
      <c r="BE117" s="74">
        <f>+AA117-'A1'!M117-'A2'!Z117-A3_RUS!Q117-A3_RUS!Y117-A3_RUS!Z117</f>
        <v>4.2632564145606011E-14</v>
      </c>
    </row>
    <row r="118" spans="2:57" s="34" customFormat="1" ht="30" customHeight="1">
      <c r="B118" s="41"/>
      <c r="C118" s="42" t="s">
        <v>254</v>
      </c>
      <c r="D118" s="288"/>
      <c r="E118" s="288"/>
      <c r="F118" s="288"/>
      <c r="G118" s="288"/>
      <c r="H118" s="288"/>
      <c r="I118" s="288"/>
      <c r="J118" s="288"/>
      <c r="K118" s="288"/>
      <c r="L118" s="288"/>
      <c r="M118" s="288"/>
      <c r="N118" s="288"/>
      <c r="O118" s="288"/>
      <c r="P118" s="288"/>
      <c r="Q118" s="325">
        <f t="shared" si="33"/>
        <v>0</v>
      </c>
      <c r="R118" s="288">
        <v>3.8804479999999999</v>
      </c>
      <c r="S118" s="288"/>
      <c r="T118" s="288"/>
      <c r="U118" s="288"/>
      <c r="V118" s="288"/>
      <c r="W118" s="288"/>
      <c r="X118" s="288"/>
      <c r="Y118" s="325">
        <f t="shared" si="34"/>
        <v>3.8804479999999999</v>
      </c>
      <c r="Z118" s="288"/>
      <c r="AA118" s="291">
        <f>+'A1'!M118+'A2'!Z118+A3_RUS!Q118+A3_RUS!Y118+A3_RUS!Z118</f>
        <v>1936.3441739999998</v>
      </c>
      <c r="AB118" s="319"/>
      <c r="AC118" s="33"/>
      <c r="AD118" s="73">
        <f t="shared" ref="AD118:BA118" si="53">+D118-SUM(D119:D120)</f>
        <v>0</v>
      </c>
      <c r="AE118" s="73">
        <f t="shared" si="53"/>
        <v>0</v>
      </c>
      <c r="AF118" s="73">
        <f t="shared" si="53"/>
        <v>0</v>
      </c>
      <c r="AG118" s="73">
        <f t="shared" si="53"/>
        <v>0</v>
      </c>
      <c r="AH118" s="73">
        <f t="shared" si="53"/>
        <v>0</v>
      </c>
      <c r="AI118" s="73">
        <f t="shared" si="53"/>
        <v>0</v>
      </c>
      <c r="AJ118" s="73">
        <f t="shared" si="53"/>
        <v>0</v>
      </c>
      <c r="AK118" s="73">
        <f t="shared" si="53"/>
        <v>0</v>
      </c>
      <c r="AL118" s="73">
        <f t="shared" si="53"/>
        <v>0</v>
      </c>
      <c r="AM118" s="73">
        <f t="shared" si="53"/>
        <v>0</v>
      </c>
      <c r="AN118" s="73">
        <f t="shared" si="53"/>
        <v>0</v>
      </c>
      <c r="AO118" s="73">
        <f t="shared" si="53"/>
        <v>0</v>
      </c>
      <c r="AP118" s="73">
        <f t="shared" si="53"/>
        <v>0</v>
      </c>
      <c r="AQ118" s="73">
        <f t="shared" si="53"/>
        <v>0</v>
      </c>
      <c r="AR118" s="73">
        <f t="shared" si="53"/>
        <v>0</v>
      </c>
      <c r="AS118" s="73">
        <f t="shared" si="53"/>
        <v>0</v>
      </c>
      <c r="AT118" s="73">
        <f t="shared" si="53"/>
        <v>0</v>
      </c>
      <c r="AU118" s="73">
        <f t="shared" si="53"/>
        <v>0</v>
      </c>
      <c r="AV118" s="73">
        <f t="shared" si="53"/>
        <v>0</v>
      </c>
      <c r="AW118" s="73">
        <f t="shared" si="53"/>
        <v>0</v>
      </c>
      <c r="AX118" s="73">
        <f t="shared" si="53"/>
        <v>0</v>
      </c>
      <c r="AY118" s="73">
        <f t="shared" si="53"/>
        <v>0</v>
      </c>
      <c r="AZ118" s="73">
        <f t="shared" si="53"/>
        <v>0</v>
      </c>
      <c r="BA118" s="73">
        <f t="shared" si="53"/>
        <v>0</v>
      </c>
      <c r="BC118" s="74">
        <f t="shared" si="35"/>
        <v>0</v>
      </c>
      <c r="BD118" s="73">
        <f t="shared" si="36"/>
        <v>0</v>
      </c>
      <c r="BE118" s="74">
        <f>+AA118-'A1'!M118-'A2'!Z118-A3_RUS!Q118-A3_RUS!Y118-A3_RUS!Z118</f>
        <v>-1.1235457009206584E-13</v>
      </c>
    </row>
    <row r="119" spans="2:57" s="34" customFormat="1" ht="17.100000000000001" customHeight="1">
      <c r="B119" s="41"/>
      <c r="C119" s="45" t="s">
        <v>253</v>
      </c>
      <c r="D119" s="288"/>
      <c r="E119" s="288"/>
      <c r="F119" s="288"/>
      <c r="G119" s="288"/>
      <c r="H119" s="288"/>
      <c r="I119" s="288"/>
      <c r="J119" s="288"/>
      <c r="K119" s="288"/>
      <c r="L119" s="288"/>
      <c r="M119" s="288"/>
      <c r="N119" s="288"/>
      <c r="O119" s="288"/>
      <c r="P119" s="288"/>
      <c r="Q119" s="325">
        <f t="shared" si="33"/>
        <v>0</v>
      </c>
      <c r="R119" s="288">
        <v>3.8804479999999999</v>
      </c>
      <c r="S119" s="288"/>
      <c r="T119" s="288"/>
      <c r="U119" s="288"/>
      <c r="V119" s="288"/>
      <c r="W119" s="288"/>
      <c r="X119" s="288"/>
      <c r="Y119" s="325">
        <f t="shared" si="34"/>
        <v>3.8804479999999999</v>
      </c>
      <c r="Z119" s="288"/>
      <c r="AA119" s="291">
        <f>+'A1'!M119+'A2'!Z119+A3_RUS!Q119+A3_RUS!Y119+A3_RUS!Z119</f>
        <v>3.8804479999999999</v>
      </c>
      <c r="AB119" s="319"/>
      <c r="AC119" s="3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C119" s="74">
        <f t="shared" si="35"/>
        <v>0</v>
      </c>
      <c r="BD119" s="73">
        <f t="shared" si="36"/>
        <v>0</v>
      </c>
      <c r="BE119" s="74">
        <f>+AA119-'A1'!M119-'A2'!Z119-A3_RUS!Q119-A3_RUS!Y119-A3_RUS!Z119</f>
        <v>0</v>
      </c>
    </row>
    <row r="120" spans="2:57" s="34" customFormat="1" ht="17.100000000000001" customHeight="1">
      <c r="B120" s="41"/>
      <c r="C120" s="45" t="s">
        <v>255</v>
      </c>
      <c r="D120" s="288"/>
      <c r="E120" s="288"/>
      <c r="F120" s="288"/>
      <c r="G120" s="288"/>
      <c r="H120" s="288"/>
      <c r="I120" s="288"/>
      <c r="J120" s="288"/>
      <c r="K120" s="288"/>
      <c r="L120" s="288"/>
      <c r="M120" s="288"/>
      <c r="N120" s="288"/>
      <c r="O120" s="288"/>
      <c r="P120" s="288"/>
      <c r="Q120" s="325">
        <f t="shared" si="33"/>
        <v>0</v>
      </c>
      <c r="R120" s="288"/>
      <c r="S120" s="288"/>
      <c r="T120" s="288"/>
      <c r="U120" s="288"/>
      <c r="V120" s="288"/>
      <c r="W120" s="288"/>
      <c r="X120" s="288"/>
      <c r="Y120" s="325">
        <f t="shared" si="34"/>
        <v>0</v>
      </c>
      <c r="Z120" s="288"/>
      <c r="AA120" s="291">
        <f>+'A1'!M120+'A2'!Z120+A3_RUS!Q120+A3_RUS!Y120+A3_RUS!Z120</f>
        <v>1932.463726</v>
      </c>
      <c r="AB120" s="319"/>
      <c r="AC120" s="3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C120" s="74">
        <f t="shared" si="35"/>
        <v>0</v>
      </c>
      <c r="BD120" s="73">
        <f t="shared" si="36"/>
        <v>0</v>
      </c>
      <c r="BE120" s="74">
        <f>+AA120-'A1'!M120-'A2'!Z120-A3_RUS!Q120-A3_RUS!Y120-A3_RUS!Z120</f>
        <v>0</v>
      </c>
    </row>
    <row r="121" spans="2:57" s="34" customFormat="1" ht="17.100000000000001" customHeight="1">
      <c r="B121" s="270"/>
      <c r="C121" s="264" t="s">
        <v>256</v>
      </c>
      <c r="D121" s="288"/>
      <c r="E121" s="288"/>
      <c r="F121" s="288"/>
      <c r="G121" s="288"/>
      <c r="H121" s="288"/>
      <c r="I121" s="288"/>
      <c r="J121" s="288"/>
      <c r="K121" s="288"/>
      <c r="L121" s="288"/>
      <c r="M121" s="288"/>
      <c r="N121" s="288"/>
      <c r="O121" s="288"/>
      <c r="P121" s="288"/>
      <c r="Q121" s="325">
        <f t="shared" si="33"/>
        <v>0</v>
      </c>
      <c r="R121" s="288">
        <v>3.8804479999999999</v>
      </c>
      <c r="S121" s="288"/>
      <c r="T121" s="288"/>
      <c r="U121" s="288"/>
      <c r="V121" s="288"/>
      <c r="W121" s="288"/>
      <c r="X121" s="288"/>
      <c r="Y121" s="325">
        <f t="shared" si="34"/>
        <v>3.8804479999999999</v>
      </c>
      <c r="Z121" s="288"/>
      <c r="AA121" s="291">
        <f>+'A1'!M121+'A2'!Z121+A3_RUS!Q121+A3_RUS!Y121+A3_RUS!Z121</f>
        <v>1936.3441739999998</v>
      </c>
      <c r="AB121" s="319"/>
      <c r="AC121" s="33"/>
      <c r="AD121" s="229">
        <f t="shared" ref="AD121:BA121" si="54">+D118-SUM(D121:D126)</f>
        <v>0</v>
      </c>
      <c r="AE121" s="229">
        <f t="shared" si="54"/>
        <v>0</v>
      </c>
      <c r="AF121" s="229">
        <f t="shared" si="54"/>
        <v>0</v>
      </c>
      <c r="AG121" s="229">
        <f t="shared" si="54"/>
        <v>0</v>
      </c>
      <c r="AH121" s="229">
        <f t="shared" si="54"/>
        <v>0</v>
      </c>
      <c r="AI121" s="229">
        <f t="shared" si="54"/>
        <v>0</v>
      </c>
      <c r="AJ121" s="229">
        <f t="shared" si="54"/>
        <v>0</v>
      </c>
      <c r="AK121" s="229">
        <f t="shared" si="54"/>
        <v>0</v>
      </c>
      <c r="AL121" s="229">
        <f t="shared" si="54"/>
        <v>0</v>
      </c>
      <c r="AM121" s="229">
        <f t="shared" si="54"/>
        <v>0</v>
      </c>
      <c r="AN121" s="229">
        <f t="shared" si="54"/>
        <v>0</v>
      </c>
      <c r="AO121" s="229">
        <f t="shared" si="54"/>
        <v>0</v>
      </c>
      <c r="AP121" s="229">
        <f t="shared" si="54"/>
        <v>0</v>
      </c>
      <c r="AQ121" s="229">
        <f t="shared" si="54"/>
        <v>0</v>
      </c>
      <c r="AR121" s="229">
        <f t="shared" si="54"/>
        <v>0</v>
      </c>
      <c r="AS121" s="229">
        <f t="shared" si="54"/>
        <v>0</v>
      </c>
      <c r="AT121" s="229">
        <f t="shared" si="54"/>
        <v>0</v>
      </c>
      <c r="AU121" s="229">
        <f t="shared" si="54"/>
        <v>0</v>
      </c>
      <c r="AV121" s="229">
        <f t="shared" si="54"/>
        <v>0</v>
      </c>
      <c r="AW121" s="229">
        <f t="shared" si="54"/>
        <v>0</v>
      </c>
      <c r="AX121" s="229">
        <f t="shared" si="54"/>
        <v>0</v>
      </c>
      <c r="AY121" s="229">
        <f t="shared" si="54"/>
        <v>0</v>
      </c>
      <c r="AZ121" s="229">
        <f t="shared" si="54"/>
        <v>0</v>
      </c>
      <c r="BA121" s="229">
        <f t="shared" si="54"/>
        <v>0</v>
      </c>
      <c r="BC121" s="74">
        <f>+Q121-SUM(D121:P121)</f>
        <v>0</v>
      </c>
      <c r="BD121" s="73">
        <f>+Y121-SUM(R121:X121)</f>
        <v>0</v>
      </c>
      <c r="BE121" s="74">
        <f>+AA121-'A1'!M121-'A2'!Z121-A3_RUS!Q121-A3_RUS!Y121-A3_RUS!Z121</f>
        <v>-1.1235457009206584E-13</v>
      </c>
    </row>
    <row r="122" spans="2:57" s="34" customFormat="1" ht="17.100000000000001" customHeight="1">
      <c r="B122" s="270"/>
      <c r="C122" s="271" t="s">
        <v>257</v>
      </c>
      <c r="D122" s="288"/>
      <c r="E122" s="288"/>
      <c r="F122" s="288"/>
      <c r="G122" s="288"/>
      <c r="H122" s="288"/>
      <c r="I122" s="288"/>
      <c r="J122" s="288"/>
      <c r="K122" s="288"/>
      <c r="L122" s="288"/>
      <c r="M122" s="288"/>
      <c r="N122" s="288"/>
      <c r="O122" s="288"/>
      <c r="P122" s="288"/>
      <c r="Q122" s="325">
        <f t="shared" si="33"/>
        <v>0</v>
      </c>
      <c r="R122" s="288"/>
      <c r="S122" s="288"/>
      <c r="T122" s="288"/>
      <c r="U122" s="288"/>
      <c r="V122" s="288"/>
      <c r="W122" s="288"/>
      <c r="X122" s="288"/>
      <c r="Y122" s="325">
        <f t="shared" si="34"/>
        <v>0</v>
      </c>
      <c r="Z122" s="288"/>
      <c r="AA122" s="291">
        <f>+'A1'!M122+'A2'!Z122+A3_RUS!Q122+A3_RUS!Y122+A3_RUS!Z122</f>
        <v>0</v>
      </c>
      <c r="AB122" s="319"/>
      <c r="AC122" s="3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C122" s="74">
        <f t="shared" si="35"/>
        <v>0</v>
      </c>
      <c r="BD122" s="73">
        <f t="shared" si="36"/>
        <v>0</v>
      </c>
      <c r="BE122" s="74">
        <f>+AA122-'A1'!M122-'A2'!Z122-A3_RUS!Q122-A3_RUS!Y122-A3_RUS!Z122</f>
        <v>0</v>
      </c>
    </row>
    <row r="123" spans="2:57" s="34" customFormat="1" ht="17.100000000000001" customHeight="1">
      <c r="B123" s="270"/>
      <c r="C123" s="271" t="s">
        <v>261</v>
      </c>
      <c r="D123" s="288"/>
      <c r="E123" s="288"/>
      <c r="F123" s="288"/>
      <c r="G123" s="288"/>
      <c r="H123" s="288"/>
      <c r="I123" s="288"/>
      <c r="J123" s="288"/>
      <c r="K123" s="288"/>
      <c r="L123" s="288"/>
      <c r="M123" s="288"/>
      <c r="N123" s="288"/>
      <c r="O123" s="288"/>
      <c r="P123" s="288"/>
      <c r="Q123" s="325">
        <f t="shared" si="33"/>
        <v>0</v>
      </c>
      <c r="R123" s="288"/>
      <c r="S123" s="288"/>
      <c r="T123" s="288"/>
      <c r="U123" s="288"/>
      <c r="V123" s="288"/>
      <c r="W123" s="288"/>
      <c r="X123" s="288"/>
      <c r="Y123" s="325">
        <f t="shared" si="34"/>
        <v>0</v>
      </c>
      <c r="Z123" s="288"/>
      <c r="AA123" s="291">
        <f>+'A1'!M123+'A2'!Z123+A3_RUS!Q123+A3_RUS!Y123+A3_RUS!Z123</f>
        <v>0</v>
      </c>
      <c r="AB123" s="319"/>
      <c r="AC123" s="3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C123" s="74">
        <f t="shared" si="35"/>
        <v>0</v>
      </c>
      <c r="BD123" s="73">
        <f t="shared" si="36"/>
        <v>0</v>
      </c>
      <c r="BE123" s="74">
        <f>+AA123-'A1'!M123-'A2'!Z123-A3_RUS!Q123-A3_RUS!Y123-A3_RUS!Z123</f>
        <v>0</v>
      </c>
    </row>
    <row r="124" spans="2:57" s="34" customFormat="1" ht="17.100000000000001" customHeight="1">
      <c r="B124" s="270"/>
      <c r="C124" s="271" t="s">
        <v>262</v>
      </c>
      <c r="D124" s="288"/>
      <c r="E124" s="288"/>
      <c r="F124" s="288"/>
      <c r="G124" s="288"/>
      <c r="H124" s="288"/>
      <c r="I124" s="288"/>
      <c r="J124" s="288"/>
      <c r="K124" s="288"/>
      <c r="L124" s="288"/>
      <c r="M124" s="288"/>
      <c r="N124" s="288"/>
      <c r="O124" s="288"/>
      <c r="P124" s="288"/>
      <c r="Q124" s="325">
        <f t="shared" si="33"/>
        <v>0</v>
      </c>
      <c r="R124" s="288"/>
      <c r="S124" s="288"/>
      <c r="T124" s="288"/>
      <c r="U124" s="288"/>
      <c r="V124" s="288"/>
      <c r="W124" s="288"/>
      <c r="X124" s="288"/>
      <c r="Y124" s="325">
        <f t="shared" si="34"/>
        <v>0</v>
      </c>
      <c r="Z124" s="288"/>
      <c r="AA124" s="291">
        <f>+'A1'!M124+'A2'!Z124+A3_RUS!Q124+A3_RUS!Y124+A3_RUS!Z124</f>
        <v>0</v>
      </c>
      <c r="AB124" s="319"/>
      <c r="AC124" s="3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C124" s="74">
        <f t="shared" si="35"/>
        <v>0</v>
      </c>
      <c r="BD124" s="73">
        <f t="shared" si="36"/>
        <v>0</v>
      </c>
      <c r="BE124" s="74">
        <f>+AA124-'A1'!M124-'A2'!Z124-A3_RUS!Q124-A3_RUS!Y124-A3_RUS!Z124</f>
        <v>0</v>
      </c>
    </row>
    <row r="125" spans="2:57" s="34" customFormat="1" ht="17.100000000000001" customHeight="1">
      <c r="B125" s="270"/>
      <c r="C125" s="272" t="s">
        <v>258</v>
      </c>
      <c r="D125" s="288"/>
      <c r="E125" s="288"/>
      <c r="F125" s="288"/>
      <c r="G125" s="288"/>
      <c r="H125" s="288"/>
      <c r="I125" s="288"/>
      <c r="J125" s="288"/>
      <c r="K125" s="288"/>
      <c r="L125" s="288"/>
      <c r="M125" s="288"/>
      <c r="N125" s="288"/>
      <c r="O125" s="288"/>
      <c r="P125" s="288"/>
      <c r="Q125" s="325">
        <f t="shared" si="33"/>
        <v>0</v>
      </c>
      <c r="R125" s="288"/>
      <c r="S125" s="288"/>
      <c r="T125" s="288"/>
      <c r="U125" s="288"/>
      <c r="V125" s="288"/>
      <c r="W125" s="288"/>
      <c r="X125" s="288"/>
      <c r="Y125" s="325">
        <f t="shared" si="34"/>
        <v>0</v>
      </c>
      <c r="Z125" s="288"/>
      <c r="AA125" s="291">
        <f>+'A1'!M125+'A2'!Z125+A3_RUS!Q125+A3_RUS!Y125+A3_RUS!Z125</f>
        <v>0</v>
      </c>
      <c r="AB125" s="319"/>
      <c r="AC125" s="3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C125" s="74">
        <f t="shared" si="35"/>
        <v>0</v>
      </c>
      <c r="BD125" s="73">
        <f t="shared" si="36"/>
        <v>0</v>
      </c>
      <c r="BE125" s="74">
        <f>+AA125-'A1'!M125-'A2'!Z125-A3_RUS!Q125-A3_RUS!Y125-A3_RUS!Z125</f>
        <v>0</v>
      </c>
    </row>
    <row r="126" spans="2:57" s="34" customFormat="1" ht="17.100000000000001" customHeight="1">
      <c r="B126" s="270"/>
      <c r="C126" s="265" t="s">
        <v>259</v>
      </c>
      <c r="D126" s="288"/>
      <c r="E126" s="288"/>
      <c r="F126" s="288"/>
      <c r="G126" s="288"/>
      <c r="H126" s="288"/>
      <c r="I126" s="288"/>
      <c r="J126" s="288"/>
      <c r="K126" s="288"/>
      <c r="L126" s="288"/>
      <c r="M126" s="288"/>
      <c r="N126" s="288"/>
      <c r="O126" s="288"/>
      <c r="P126" s="288"/>
      <c r="Q126" s="325">
        <f t="shared" si="33"/>
        <v>0</v>
      </c>
      <c r="R126" s="288"/>
      <c r="S126" s="288"/>
      <c r="T126" s="288"/>
      <c r="U126" s="288"/>
      <c r="V126" s="288"/>
      <c r="W126" s="288"/>
      <c r="X126" s="288"/>
      <c r="Y126" s="325">
        <f t="shared" si="34"/>
        <v>0</v>
      </c>
      <c r="Z126" s="288"/>
      <c r="AA126" s="291">
        <f>+'A1'!M126+'A2'!Z126+A3_RUS!Q126+A3_RUS!Y126+A3_RUS!Z126</f>
        <v>0</v>
      </c>
      <c r="AB126" s="319"/>
      <c r="AC126" s="3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C126" s="74"/>
      <c r="BD126" s="73"/>
      <c r="BE126" s="74">
        <f>+AA126-'A1'!M126-'A2'!Z126-A3_RUS!Q126-A3_RUS!Y126-A3_RUS!Z126</f>
        <v>0</v>
      </c>
    </row>
    <row r="127" spans="2:57" s="40" customFormat="1" ht="24.95" customHeight="1">
      <c r="B127" s="101"/>
      <c r="C127" s="104" t="s">
        <v>260</v>
      </c>
      <c r="D127" s="292"/>
      <c r="E127" s="292"/>
      <c r="F127" s="292"/>
      <c r="G127" s="292"/>
      <c r="H127" s="292"/>
      <c r="I127" s="292"/>
      <c r="J127" s="292"/>
      <c r="K127" s="292"/>
      <c r="L127" s="292"/>
      <c r="M127" s="292"/>
      <c r="N127" s="292"/>
      <c r="O127" s="292"/>
      <c r="P127" s="292"/>
      <c r="Q127" s="293">
        <f t="shared" si="33"/>
        <v>0</v>
      </c>
      <c r="R127" s="292"/>
      <c r="S127" s="292"/>
      <c r="T127" s="292"/>
      <c r="U127" s="292"/>
      <c r="V127" s="292"/>
      <c r="W127" s="292"/>
      <c r="X127" s="292"/>
      <c r="Y127" s="293">
        <f t="shared" si="34"/>
        <v>0</v>
      </c>
      <c r="Z127" s="292"/>
      <c r="AA127" s="291">
        <f>+'A1'!M127+'A2'!Z127+A3_RUS!Q127+A3_RUS!Y127+A3_RUS!Z127</f>
        <v>2039.0515800000001</v>
      </c>
      <c r="AB127" s="320"/>
      <c r="AC127" s="39"/>
      <c r="AD127" s="229">
        <f t="shared" ref="AD127:BA127" si="55">+D127-SUM(D128:D129)</f>
        <v>0</v>
      </c>
      <c r="AE127" s="229">
        <f t="shared" si="55"/>
        <v>0</v>
      </c>
      <c r="AF127" s="229">
        <f t="shared" si="55"/>
        <v>0</v>
      </c>
      <c r="AG127" s="229">
        <f t="shared" si="55"/>
        <v>0</v>
      </c>
      <c r="AH127" s="229">
        <f t="shared" si="55"/>
        <v>0</v>
      </c>
      <c r="AI127" s="229">
        <f t="shared" si="55"/>
        <v>0</v>
      </c>
      <c r="AJ127" s="229">
        <f t="shared" si="55"/>
        <v>0</v>
      </c>
      <c r="AK127" s="229">
        <f t="shared" si="55"/>
        <v>0</v>
      </c>
      <c r="AL127" s="229">
        <f t="shared" si="55"/>
        <v>0</v>
      </c>
      <c r="AM127" s="229">
        <f t="shared" si="55"/>
        <v>0</v>
      </c>
      <c r="AN127" s="229">
        <f t="shared" si="55"/>
        <v>0</v>
      </c>
      <c r="AO127" s="229">
        <f t="shared" si="55"/>
        <v>0</v>
      </c>
      <c r="AP127" s="229">
        <f t="shared" si="55"/>
        <v>0</v>
      </c>
      <c r="AQ127" s="229">
        <f t="shared" si="55"/>
        <v>0</v>
      </c>
      <c r="AR127" s="229">
        <f t="shared" si="55"/>
        <v>0</v>
      </c>
      <c r="AS127" s="229">
        <f t="shared" si="55"/>
        <v>0</v>
      </c>
      <c r="AT127" s="229">
        <f t="shared" si="55"/>
        <v>0</v>
      </c>
      <c r="AU127" s="229">
        <f t="shared" si="55"/>
        <v>0</v>
      </c>
      <c r="AV127" s="229">
        <f t="shared" si="55"/>
        <v>0</v>
      </c>
      <c r="AW127" s="229">
        <f t="shared" si="55"/>
        <v>0</v>
      </c>
      <c r="AX127" s="229">
        <f t="shared" si="55"/>
        <v>0</v>
      </c>
      <c r="AY127" s="229">
        <f t="shared" si="55"/>
        <v>0</v>
      </c>
      <c r="AZ127" s="229">
        <f t="shared" si="55"/>
        <v>0</v>
      </c>
      <c r="BA127" s="229">
        <f t="shared" si="55"/>
        <v>0</v>
      </c>
      <c r="BC127" s="76">
        <f t="shared" si="35"/>
        <v>0</v>
      </c>
      <c r="BD127" s="229">
        <f t="shared" si="36"/>
        <v>0</v>
      </c>
      <c r="BE127" s="76">
        <f>+AA127-'A1'!M127-'A2'!Z127-A3_RUS!Q127-A3_RUS!Y127-A3_RUS!Z127</f>
        <v>3.6415315207705135E-14</v>
      </c>
    </row>
    <row r="128" spans="2:57" s="89" customFormat="1" ht="17.100000000000001" customHeight="1">
      <c r="B128" s="83"/>
      <c r="C128" s="45" t="s">
        <v>253</v>
      </c>
      <c r="D128" s="294"/>
      <c r="E128" s="294"/>
      <c r="F128" s="294"/>
      <c r="G128" s="294"/>
      <c r="H128" s="294"/>
      <c r="I128" s="294"/>
      <c r="J128" s="294"/>
      <c r="K128" s="294"/>
      <c r="L128" s="294"/>
      <c r="M128" s="294"/>
      <c r="N128" s="294"/>
      <c r="O128" s="294"/>
      <c r="P128" s="294"/>
      <c r="Q128" s="294">
        <f t="shared" si="33"/>
        <v>0</v>
      </c>
      <c r="R128" s="294"/>
      <c r="S128" s="294"/>
      <c r="T128" s="294"/>
      <c r="U128" s="294"/>
      <c r="V128" s="294"/>
      <c r="W128" s="294"/>
      <c r="X128" s="294"/>
      <c r="Y128" s="294">
        <f t="shared" si="34"/>
        <v>0</v>
      </c>
      <c r="Z128" s="294"/>
      <c r="AA128" s="291">
        <f>+'A1'!M128+'A2'!Z128+A3_RUS!Q128+A3_RUS!Y128+A3_RUS!Z128</f>
        <v>1792.9216930000002</v>
      </c>
      <c r="AB128" s="322"/>
      <c r="AC128" s="88"/>
      <c r="AD128" s="230"/>
      <c r="AE128" s="230"/>
      <c r="AF128" s="230"/>
      <c r="AG128" s="230"/>
      <c r="AH128" s="230"/>
      <c r="AI128" s="230"/>
      <c r="AJ128" s="230"/>
      <c r="AK128" s="230"/>
      <c r="AL128" s="230"/>
      <c r="AM128" s="230"/>
      <c r="AN128" s="230"/>
      <c r="AO128" s="230"/>
      <c r="AP128" s="230"/>
      <c r="AQ128" s="230"/>
      <c r="AR128" s="230"/>
      <c r="AS128" s="230"/>
      <c r="AT128" s="230"/>
      <c r="AU128" s="230"/>
      <c r="AV128" s="230"/>
      <c r="AW128" s="230"/>
      <c r="AX128" s="230"/>
      <c r="AY128" s="230"/>
      <c r="AZ128" s="230"/>
      <c r="BA128" s="230"/>
      <c r="BC128" s="74">
        <f t="shared" si="35"/>
        <v>0</v>
      </c>
      <c r="BD128" s="73">
        <f t="shared" si="36"/>
        <v>0</v>
      </c>
      <c r="BE128" s="74">
        <f>+AA128-'A1'!M128-'A2'!Z128-A3_RUS!Q128-A3_RUS!Y128-A3_RUS!Z128</f>
        <v>3.6415315207705135E-14</v>
      </c>
    </row>
    <row r="129" spans="2:58" s="34" customFormat="1" ht="17.100000000000001" customHeight="1">
      <c r="B129" s="44"/>
      <c r="C129" s="45" t="s">
        <v>255</v>
      </c>
      <c r="D129" s="288"/>
      <c r="E129" s="288"/>
      <c r="F129" s="288"/>
      <c r="G129" s="288"/>
      <c r="H129" s="288"/>
      <c r="I129" s="288"/>
      <c r="J129" s="288"/>
      <c r="K129" s="288"/>
      <c r="L129" s="288"/>
      <c r="M129" s="288"/>
      <c r="N129" s="288"/>
      <c r="O129" s="288"/>
      <c r="P129" s="288"/>
      <c r="Q129" s="325">
        <f t="shared" si="33"/>
        <v>0</v>
      </c>
      <c r="R129" s="288"/>
      <c r="S129" s="288"/>
      <c r="T129" s="288"/>
      <c r="U129" s="288"/>
      <c r="V129" s="288"/>
      <c r="W129" s="288"/>
      <c r="X129" s="288"/>
      <c r="Y129" s="325">
        <f t="shared" si="34"/>
        <v>0</v>
      </c>
      <c r="Z129" s="288"/>
      <c r="AA129" s="291">
        <f>+'A1'!M129+'A2'!Z129+A3_RUS!Q129+A3_RUS!Y129+A3_RUS!Z129</f>
        <v>246.129887</v>
      </c>
      <c r="AB129" s="319"/>
      <c r="AC129" s="3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C129" s="74">
        <f t="shared" si="35"/>
        <v>0</v>
      </c>
      <c r="BD129" s="73">
        <f t="shared" si="36"/>
        <v>0</v>
      </c>
      <c r="BE129" s="74">
        <f>+AA129-'A1'!M129-'A2'!Z129-A3_RUS!Q129-A3_RUS!Y129-A3_RUS!Z129</f>
        <v>0</v>
      </c>
    </row>
    <row r="130" spans="2:58" s="40" customFormat="1" ht="30" customHeight="1">
      <c r="B130" s="103"/>
      <c r="C130" s="104" t="s">
        <v>249</v>
      </c>
      <c r="D130" s="293">
        <f t="shared" ref="D130:Z130" si="56">+SUM(D127,D118,D115)</f>
        <v>0</v>
      </c>
      <c r="E130" s="293">
        <f t="shared" si="56"/>
        <v>0</v>
      </c>
      <c r="F130" s="293">
        <f t="shared" si="56"/>
        <v>0</v>
      </c>
      <c r="G130" s="293">
        <f t="shared" si="56"/>
        <v>0</v>
      </c>
      <c r="H130" s="293">
        <f t="shared" si="56"/>
        <v>0</v>
      </c>
      <c r="I130" s="293">
        <f t="shared" si="56"/>
        <v>0</v>
      </c>
      <c r="J130" s="293">
        <f t="shared" si="56"/>
        <v>0</v>
      </c>
      <c r="K130" s="293">
        <f t="shared" si="56"/>
        <v>0</v>
      </c>
      <c r="L130" s="293">
        <f t="shared" si="56"/>
        <v>0</v>
      </c>
      <c r="M130" s="293">
        <f t="shared" si="56"/>
        <v>0</v>
      </c>
      <c r="N130" s="293">
        <f t="shared" si="56"/>
        <v>0</v>
      </c>
      <c r="O130" s="293">
        <f t="shared" si="56"/>
        <v>0</v>
      </c>
      <c r="P130" s="293">
        <f t="shared" si="56"/>
        <v>0</v>
      </c>
      <c r="Q130" s="293">
        <f t="shared" si="33"/>
        <v>0</v>
      </c>
      <c r="R130" s="293">
        <f t="shared" si="56"/>
        <v>3.8804479999999999</v>
      </c>
      <c r="S130" s="293">
        <f t="shared" si="56"/>
        <v>0</v>
      </c>
      <c r="T130" s="293">
        <f t="shared" si="56"/>
        <v>0</v>
      </c>
      <c r="U130" s="293">
        <f t="shared" si="56"/>
        <v>0</v>
      </c>
      <c r="V130" s="293">
        <f>+SUM(V127,V118,V115)</f>
        <v>0</v>
      </c>
      <c r="W130" s="293">
        <f t="shared" si="56"/>
        <v>0</v>
      </c>
      <c r="X130" s="293">
        <f t="shared" si="56"/>
        <v>0</v>
      </c>
      <c r="Y130" s="293">
        <f t="shared" si="34"/>
        <v>3.8804479999999999</v>
      </c>
      <c r="Z130" s="293">
        <f t="shared" si="56"/>
        <v>0</v>
      </c>
      <c r="AA130" s="291">
        <f>+'A1'!M130+'A2'!Z130+A3_RUS!Q130+A3_RUS!Y130+A3_RUS!Z130</f>
        <v>4885.6862470000005</v>
      </c>
      <c r="AB130" s="318"/>
      <c r="AC130" s="39"/>
      <c r="AD130" s="229">
        <f t="shared" ref="AD130:BA130" si="57">+D130-D115-D118-D127</f>
        <v>0</v>
      </c>
      <c r="AE130" s="229">
        <f t="shared" si="57"/>
        <v>0</v>
      </c>
      <c r="AF130" s="229">
        <f t="shared" si="57"/>
        <v>0</v>
      </c>
      <c r="AG130" s="229">
        <f t="shared" si="57"/>
        <v>0</v>
      </c>
      <c r="AH130" s="229">
        <f t="shared" si="57"/>
        <v>0</v>
      </c>
      <c r="AI130" s="229">
        <f t="shared" si="57"/>
        <v>0</v>
      </c>
      <c r="AJ130" s="229">
        <f t="shared" si="57"/>
        <v>0</v>
      </c>
      <c r="AK130" s="229">
        <f t="shared" si="57"/>
        <v>0</v>
      </c>
      <c r="AL130" s="229">
        <f t="shared" si="57"/>
        <v>0</v>
      </c>
      <c r="AM130" s="229">
        <f t="shared" si="57"/>
        <v>0</v>
      </c>
      <c r="AN130" s="229">
        <f t="shared" si="57"/>
        <v>0</v>
      </c>
      <c r="AO130" s="229">
        <f t="shared" si="57"/>
        <v>0</v>
      </c>
      <c r="AP130" s="229">
        <f t="shared" si="57"/>
        <v>0</v>
      </c>
      <c r="AQ130" s="229">
        <f t="shared" si="57"/>
        <v>0</v>
      </c>
      <c r="AR130" s="229">
        <f t="shared" si="57"/>
        <v>0</v>
      </c>
      <c r="AS130" s="229">
        <f t="shared" si="57"/>
        <v>0</v>
      </c>
      <c r="AT130" s="229">
        <f t="shared" si="57"/>
        <v>0</v>
      </c>
      <c r="AU130" s="229">
        <f t="shared" si="57"/>
        <v>0</v>
      </c>
      <c r="AV130" s="229">
        <f t="shared" si="57"/>
        <v>0</v>
      </c>
      <c r="AW130" s="229">
        <f t="shared" si="57"/>
        <v>0</v>
      </c>
      <c r="AX130" s="229">
        <f t="shared" si="57"/>
        <v>0</v>
      </c>
      <c r="AY130" s="229">
        <f t="shared" si="57"/>
        <v>0</v>
      </c>
      <c r="AZ130" s="229">
        <f t="shared" si="57"/>
        <v>0</v>
      </c>
      <c r="BA130" s="229">
        <f t="shared" si="57"/>
        <v>0</v>
      </c>
      <c r="BC130" s="76">
        <f t="shared" si="35"/>
        <v>0</v>
      </c>
      <c r="BD130" s="229">
        <f t="shared" si="36"/>
        <v>0</v>
      </c>
      <c r="BE130" s="76">
        <f>+AA130-'A1'!M130-'A2'!Z130-A3_RUS!Q130-A3_RUS!Y130-A3_RUS!Z130</f>
        <v>-1.4077627952246985E-13</v>
      </c>
    </row>
    <row r="131" spans="2:58" s="89" customFormat="1" ht="17.100000000000001" customHeight="1">
      <c r="B131" s="266"/>
      <c r="C131" s="267" t="s">
        <v>287</v>
      </c>
      <c r="D131" s="294"/>
      <c r="E131" s="294"/>
      <c r="F131" s="294"/>
      <c r="G131" s="294"/>
      <c r="H131" s="294"/>
      <c r="I131" s="294"/>
      <c r="J131" s="294"/>
      <c r="K131" s="294"/>
      <c r="L131" s="294"/>
      <c r="M131" s="294"/>
      <c r="N131" s="294"/>
      <c r="O131" s="294"/>
      <c r="P131" s="294"/>
      <c r="Q131" s="294">
        <f t="shared" si="33"/>
        <v>0</v>
      </c>
      <c r="R131" s="294"/>
      <c r="S131" s="294"/>
      <c r="T131" s="294"/>
      <c r="U131" s="294"/>
      <c r="V131" s="294"/>
      <c r="W131" s="294"/>
      <c r="X131" s="294"/>
      <c r="Y131" s="294">
        <f t="shared" si="34"/>
        <v>0</v>
      </c>
      <c r="Z131" s="294"/>
      <c r="AA131" s="295">
        <f>+'A1'!M131+'A2'!Z131+A3_RUS!Q131+A3_RUS!Y131+A3_RUS!Z131</f>
        <v>0</v>
      </c>
      <c r="AB131" s="321"/>
      <c r="AC131" s="88"/>
      <c r="AD131" s="85">
        <f t="shared" ref="AD131:BA131" si="58">+IF((D131&gt;D130),111,0)</f>
        <v>0</v>
      </c>
      <c r="AE131" s="85">
        <f t="shared" si="58"/>
        <v>0</v>
      </c>
      <c r="AF131" s="85">
        <f t="shared" si="58"/>
        <v>0</v>
      </c>
      <c r="AG131" s="85">
        <f t="shared" si="58"/>
        <v>0</v>
      </c>
      <c r="AH131" s="85">
        <f t="shared" si="58"/>
        <v>0</v>
      </c>
      <c r="AI131" s="85">
        <f t="shared" si="58"/>
        <v>0</v>
      </c>
      <c r="AJ131" s="85">
        <f t="shared" si="58"/>
        <v>0</v>
      </c>
      <c r="AK131" s="85">
        <f t="shared" si="58"/>
        <v>0</v>
      </c>
      <c r="AL131" s="85">
        <f t="shared" si="58"/>
        <v>0</v>
      </c>
      <c r="AM131" s="85">
        <f t="shared" si="58"/>
        <v>0</v>
      </c>
      <c r="AN131" s="85">
        <f t="shared" si="58"/>
        <v>0</v>
      </c>
      <c r="AO131" s="85">
        <f t="shared" si="58"/>
        <v>0</v>
      </c>
      <c r="AP131" s="85">
        <f t="shared" si="58"/>
        <v>0</v>
      </c>
      <c r="AQ131" s="85">
        <f t="shared" si="58"/>
        <v>0</v>
      </c>
      <c r="AR131" s="85">
        <f t="shared" si="58"/>
        <v>0</v>
      </c>
      <c r="AS131" s="85">
        <f t="shared" si="58"/>
        <v>0</v>
      </c>
      <c r="AT131" s="85">
        <f t="shared" si="58"/>
        <v>0</v>
      </c>
      <c r="AU131" s="85">
        <f t="shared" si="58"/>
        <v>0</v>
      </c>
      <c r="AV131" s="85">
        <f t="shared" si="58"/>
        <v>0</v>
      </c>
      <c r="AW131" s="85">
        <f t="shared" si="58"/>
        <v>0</v>
      </c>
      <c r="AX131" s="85">
        <f t="shared" si="58"/>
        <v>0</v>
      </c>
      <c r="AY131" s="85">
        <f t="shared" si="58"/>
        <v>0</v>
      </c>
      <c r="AZ131" s="85">
        <f t="shared" si="58"/>
        <v>0</v>
      </c>
      <c r="BA131" s="85">
        <f t="shared" si="58"/>
        <v>0</v>
      </c>
      <c r="BC131" s="85">
        <f t="shared" si="35"/>
        <v>0</v>
      </c>
      <c r="BD131" s="230">
        <f t="shared" si="36"/>
        <v>0</v>
      </c>
      <c r="BE131" s="85">
        <f>+AA131-'A1'!M131-'A2'!Z131-A3_RUS!Q131-A3_RUS!Y131-A3_RUS!Z131</f>
        <v>0</v>
      </c>
    </row>
    <row r="132" spans="2:58" s="89" customFormat="1" ht="17.100000000000001" customHeight="1">
      <c r="B132" s="268"/>
      <c r="C132" s="269" t="s">
        <v>288</v>
      </c>
      <c r="D132" s="296"/>
      <c r="E132" s="296"/>
      <c r="F132" s="296"/>
      <c r="G132" s="296"/>
      <c r="H132" s="296"/>
      <c r="I132" s="296"/>
      <c r="J132" s="296"/>
      <c r="K132" s="296"/>
      <c r="L132" s="296"/>
      <c r="M132" s="296"/>
      <c r="N132" s="296"/>
      <c r="O132" s="296"/>
      <c r="P132" s="296"/>
      <c r="Q132" s="294">
        <f t="shared" si="33"/>
        <v>0</v>
      </c>
      <c r="R132" s="296"/>
      <c r="S132" s="296"/>
      <c r="T132" s="296"/>
      <c r="U132" s="296"/>
      <c r="V132" s="296"/>
      <c r="W132" s="296"/>
      <c r="X132" s="296"/>
      <c r="Y132" s="294">
        <f t="shared" si="34"/>
        <v>0</v>
      </c>
      <c r="Z132" s="296"/>
      <c r="AA132" s="295">
        <f>+'A1'!M132+'A2'!Z132+A3_RUS!Q132+A3_RUS!Y132+A3_RUS!Z132</f>
        <v>0</v>
      </c>
      <c r="AB132" s="322"/>
      <c r="AC132" s="88"/>
      <c r="AD132" s="85">
        <f t="shared" ref="AD132:BA132" si="59">+IF((D132&gt;D130),111,0)</f>
        <v>0</v>
      </c>
      <c r="AE132" s="85">
        <f t="shared" si="59"/>
        <v>0</v>
      </c>
      <c r="AF132" s="85">
        <f t="shared" si="59"/>
        <v>0</v>
      </c>
      <c r="AG132" s="85">
        <f t="shared" si="59"/>
        <v>0</v>
      </c>
      <c r="AH132" s="85">
        <f t="shared" si="59"/>
        <v>0</v>
      </c>
      <c r="AI132" s="85">
        <f t="shared" si="59"/>
        <v>0</v>
      </c>
      <c r="AJ132" s="85">
        <f t="shared" si="59"/>
        <v>0</v>
      </c>
      <c r="AK132" s="85">
        <f t="shared" si="59"/>
        <v>0</v>
      </c>
      <c r="AL132" s="85">
        <f t="shared" si="59"/>
        <v>0</v>
      </c>
      <c r="AM132" s="85">
        <f t="shared" si="59"/>
        <v>0</v>
      </c>
      <c r="AN132" s="85">
        <f t="shared" si="59"/>
        <v>0</v>
      </c>
      <c r="AO132" s="85">
        <f t="shared" si="59"/>
        <v>0</v>
      </c>
      <c r="AP132" s="85">
        <f t="shared" si="59"/>
        <v>0</v>
      </c>
      <c r="AQ132" s="85">
        <f t="shared" si="59"/>
        <v>0</v>
      </c>
      <c r="AR132" s="85">
        <f t="shared" si="59"/>
        <v>0</v>
      </c>
      <c r="AS132" s="85">
        <f t="shared" si="59"/>
        <v>0</v>
      </c>
      <c r="AT132" s="85">
        <f t="shared" si="59"/>
        <v>0</v>
      </c>
      <c r="AU132" s="85">
        <f t="shared" si="59"/>
        <v>0</v>
      </c>
      <c r="AV132" s="85">
        <f t="shared" si="59"/>
        <v>0</v>
      </c>
      <c r="AW132" s="85">
        <f t="shared" si="59"/>
        <v>0</v>
      </c>
      <c r="AX132" s="85">
        <f t="shared" si="59"/>
        <v>0</v>
      </c>
      <c r="AY132" s="85">
        <f t="shared" si="59"/>
        <v>0</v>
      </c>
      <c r="AZ132" s="85">
        <f t="shared" si="59"/>
        <v>0</v>
      </c>
      <c r="BA132" s="85">
        <f t="shared" si="59"/>
        <v>0</v>
      </c>
      <c r="BC132" s="85">
        <f t="shared" si="35"/>
        <v>0</v>
      </c>
      <c r="BD132" s="230">
        <f t="shared" si="36"/>
        <v>0</v>
      </c>
      <c r="BE132" s="85">
        <f>+AA132-'A1'!M132-'A2'!Z132-A3_RUS!Q132-A3_RUS!Y132-A3_RUS!Z132</f>
        <v>0</v>
      </c>
    </row>
    <row r="133" spans="2:58" s="40" customFormat="1" ht="30" customHeight="1">
      <c r="B133" s="46"/>
      <c r="C133" s="47" t="s">
        <v>306</v>
      </c>
      <c r="D133" s="302">
        <f>+D130+D111</f>
        <v>0</v>
      </c>
      <c r="E133" s="302">
        <f t="shared" ref="E133:P133" si="60">+E130+E111</f>
        <v>0</v>
      </c>
      <c r="F133" s="302">
        <f t="shared" si="60"/>
        <v>0</v>
      </c>
      <c r="G133" s="302">
        <f t="shared" si="60"/>
        <v>0</v>
      </c>
      <c r="H133" s="302">
        <f t="shared" si="60"/>
        <v>0</v>
      </c>
      <c r="I133" s="302">
        <f t="shared" si="60"/>
        <v>0</v>
      </c>
      <c r="J133" s="302">
        <f t="shared" si="60"/>
        <v>0</v>
      </c>
      <c r="K133" s="302">
        <f t="shared" si="60"/>
        <v>0</v>
      </c>
      <c r="L133" s="302">
        <f t="shared" si="60"/>
        <v>0</v>
      </c>
      <c r="M133" s="302">
        <f t="shared" si="60"/>
        <v>0</v>
      </c>
      <c r="N133" s="302">
        <f t="shared" si="60"/>
        <v>0</v>
      </c>
      <c r="O133" s="302">
        <f t="shared" si="60"/>
        <v>0</v>
      </c>
      <c r="P133" s="302">
        <f t="shared" si="60"/>
        <v>0</v>
      </c>
      <c r="Q133" s="302">
        <f t="shared" si="33"/>
        <v>0</v>
      </c>
      <c r="R133" s="302">
        <f>+R130+R111</f>
        <v>7.7608959999999998</v>
      </c>
      <c r="S133" s="302">
        <f t="shared" ref="S133:Z133" si="61">+S130+S111</f>
        <v>0</v>
      </c>
      <c r="T133" s="302">
        <f t="shared" si="61"/>
        <v>0</v>
      </c>
      <c r="U133" s="302">
        <f t="shared" si="61"/>
        <v>0</v>
      </c>
      <c r="V133" s="302">
        <f t="shared" si="61"/>
        <v>0</v>
      </c>
      <c r="W133" s="302">
        <f t="shared" si="61"/>
        <v>0</v>
      </c>
      <c r="X133" s="302">
        <f t="shared" si="61"/>
        <v>0</v>
      </c>
      <c r="Y133" s="302">
        <f t="shared" si="34"/>
        <v>7.7608959999999998</v>
      </c>
      <c r="Z133" s="302">
        <f t="shared" si="61"/>
        <v>0</v>
      </c>
      <c r="AA133" s="314">
        <f>+'A1'!M133+'A2'!Z133+A3_RUS!Q133+A3_RUS!Y133+A3_RUS!Z133</f>
        <v>11053.942406</v>
      </c>
      <c r="AB133" s="318"/>
      <c r="AC133" s="39"/>
      <c r="AD133" s="229">
        <f t="shared" ref="AD133:BA133" si="62">+D133-D130-D111</f>
        <v>0</v>
      </c>
      <c r="AE133" s="229">
        <f t="shared" si="62"/>
        <v>0</v>
      </c>
      <c r="AF133" s="229">
        <f t="shared" si="62"/>
        <v>0</v>
      </c>
      <c r="AG133" s="229">
        <f t="shared" si="62"/>
        <v>0</v>
      </c>
      <c r="AH133" s="229">
        <f t="shared" si="62"/>
        <v>0</v>
      </c>
      <c r="AI133" s="229">
        <f t="shared" si="62"/>
        <v>0</v>
      </c>
      <c r="AJ133" s="229">
        <f t="shared" si="62"/>
        <v>0</v>
      </c>
      <c r="AK133" s="229">
        <f t="shared" si="62"/>
        <v>0</v>
      </c>
      <c r="AL133" s="229">
        <f t="shared" si="62"/>
        <v>0</v>
      </c>
      <c r="AM133" s="229">
        <f t="shared" si="62"/>
        <v>0</v>
      </c>
      <c r="AN133" s="229">
        <f t="shared" si="62"/>
        <v>0</v>
      </c>
      <c r="AO133" s="229">
        <f t="shared" si="62"/>
        <v>0</v>
      </c>
      <c r="AP133" s="229">
        <f t="shared" si="62"/>
        <v>0</v>
      </c>
      <c r="AQ133" s="229">
        <f t="shared" si="62"/>
        <v>0</v>
      </c>
      <c r="AR133" s="229">
        <f t="shared" si="62"/>
        <v>0</v>
      </c>
      <c r="AS133" s="229">
        <f t="shared" si="62"/>
        <v>0</v>
      </c>
      <c r="AT133" s="229">
        <f t="shared" si="62"/>
        <v>0</v>
      </c>
      <c r="AU133" s="229">
        <f>+U133-U130-U111</f>
        <v>0</v>
      </c>
      <c r="AV133" s="229">
        <f>+V133-V130-V111</f>
        <v>0</v>
      </c>
      <c r="AW133" s="229">
        <f t="shared" si="62"/>
        <v>0</v>
      </c>
      <c r="AX133" s="229">
        <f t="shared" si="62"/>
        <v>0</v>
      </c>
      <c r="AY133" s="229">
        <f t="shared" si="62"/>
        <v>0</v>
      </c>
      <c r="AZ133" s="229">
        <f t="shared" si="62"/>
        <v>0</v>
      </c>
      <c r="BA133" s="229">
        <f t="shared" si="62"/>
        <v>0</v>
      </c>
      <c r="BC133" s="76">
        <f t="shared" si="35"/>
        <v>0</v>
      </c>
      <c r="BD133" s="229">
        <f t="shared" si="36"/>
        <v>0</v>
      </c>
      <c r="BE133" s="76">
        <f>+AA133-'A1'!M133-'A2'!Z133-A3_RUS!Q133-A3_RUS!Y133-A3_RUS!Z133</f>
        <v>1.3056222769591841E-13</v>
      </c>
    </row>
    <row r="134" spans="2:58" s="40" customFormat="1" ht="30" customHeight="1">
      <c r="B134" s="46"/>
      <c r="C134" s="47" t="s">
        <v>312</v>
      </c>
      <c r="D134" s="327"/>
      <c r="E134" s="327"/>
      <c r="F134" s="327"/>
      <c r="G134" s="327"/>
      <c r="H134" s="327"/>
      <c r="I134" s="327"/>
      <c r="J134" s="327"/>
      <c r="K134" s="327"/>
      <c r="L134" s="327"/>
      <c r="M134" s="327"/>
      <c r="N134" s="327"/>
      <c r="O134" s="327"/>
      <c r="P134" s="327"/>
      <c r="Q134" s="327"/>
      <c r="R134" s="327"/>
      <c r="S134" s="327"/>
      <c r="T134" s="327"/>
      <c r="U134" s="327"/>
      <c r="V134" s="327"/>
      <c r="W134" s="327"/>
      <c r="X134" s="327"/>
      <c r="Y134" s="327"/>
      <c r="Z134" s="327"/>
      <c r="AA134" s="314"/>
      <c r="AB134" s="318"/>
      <c r="AC134" s="3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c r="BA134" s="229"/>
      <c r="BC134" s="76"/>
      <c r="BD134" s="229"/>
      <c r="BE134" s="76"/>
    </row>
    <row r="135" spans="2:58" s="40" customFormat="1" ht="30" customHeight="1">
      <c r="B135" s="46"/>
      <c r="C135" s="47" t="s">
        <v>281</v>
      </c>
      <c r="D135" s="302">
        <f t="shared" ref="D135:Z135" si="63">+D25+D44+D68+D91+D133</f>
        <v>348.45843799999994</v>
      </c>
      <c r="E135" s="302">
        <f t="shared" si="63"/>
        <v>99.424144000000013</v>
      </c>
      <c r="F135" s="302">
        <f t="shared" si="63"/>
        <v>6893.0517660000005</v>
      </c>
      <c r="G135" s="302">
        <f t="shared" si="63"/>
        <v>0</v>
      </c>
      <c r="H135" s="302">
        <f t="shared" si="63"/>
        <v>1.448847</v>
      </c>
      <c r="I135" s="302">
        <f t="shared" si="63"/>
        <v>2127.8897630000001</v>
      </c>
      <c r="J135" s="302">
        <f t="shared" si="63"/>
        <v>0</v>
      </c>
      <c r="K135" s="302">
        <f t="shared" si="63"/>
        <v>3455.4001259999995</v>
      </c>
      <c r="L135" s="302">
        <f t="shared" si="63"/>
        <v>64.524785000000008</v>
      </c>
      <c r="M135" s="302">
        <f t="shared" si="63"/>
        <v>1.087261</v>
      </c>
      <c r="N135" s="302">
        <f t="shared" si="63"/>
        <v>191.90282500000001</v>
      </c>
      <c r="O135" s="302">
        <f t="shared" si="63"/>
        <v>0</v>
      </c>
      <c r="P135" s="302">
        <f t="shared" si="63"/>
        <v>141.363823</v>
      </c>
      <c r="Q135" s="302">
        <f t="shared" si="33"/>
        <v>13324.551778000001</v>
      </c>
      <c r="R135" s="302">
        <f t="shared" si="63"/>
        <v>141.73943600000001</v>
      </c>
      <c r="S135" s="302">
        <f t="shared" si="63"/>
        <v>0</v>
      </c>
      <c r="T135" s="302">
        <f t="shared" si="63"/>
        <v>1.6371610000000001</v>
      </c>
      <c r="U135" s="302">
        <f>+U25+U44+U68+U91+U133</f>
        <v>0</v>
      </c>
      <c r="V135" s="302">
        <f>+V25+V44+V68+V91+V133</f>
        <v>0</v>
      </c>
      <c r="W135" s="302">
        <f t="shared" si="63"/>
        <v>0</v>
      </c>
      <c r="X135" s="302">
        <f t="shared" si="63"/>
        <v>1160.9565219999999</v>
      </c>
      <c r="Y135" s="302">
        <f t="shared" si="34"/>
        <v>1304.3331189999999</v>
      </c>
      <c r="Z135" s="302">
        <f t="shared" si="63"/>
        <v>816.01359200000002</v>
      </c>
      <c r="AA135" s="314">
        <f>+'A1'!M134+'A2'!Z134+A3_RUS!Q135+A3_RUS!Y135+A3_RUS!Z135+AA134</f>
        <v>1630777.1010210002</v>
      </c>
      <c r="AB135" s="318"/>
      <c r="AC135" s="39"/>
      <c r="AD135" s="229">
        <f>+D135-D25-D44-D68-D91-D111-D130-D134</f>
        <v>-1.9539925233402755E-14</v>
      </c>
      <c r="AE135" s="229">
        <f t="shared" ref="AE135:BA135" si="64">+E135-E25-E44-E68-E91-E111-E130-E134</f>
        <v>7.1054273576010019E-15</v>
      </c>
      <c r="AF135" s="229">
        <f t="shared" si="64"/>
        <v>0</v>
      </c>
      <c r="AG135" s="229">
        <f t="shared" si="64"/>
        <v>0</v>
      </c>
      <c r="AH135" s="229">
        <f t="shared" si="64"/>
        <v>0</v>
      </c>
      <c r="AI135" s="229">
        <f t="shared" si="64"/>
        <v>2.2737367544323206E-13</v>
      </c>
      <c r="AJ135" s="229">
        <f t="shared" si="64"/>
        <v>0</v>
      </c>
      <c r="AK135" s="229">
        <f t="shared" si="64"/>
        <v>0</v>
      </c>
      <c r="AL135" s="229">
        <f t="shared" si="64"/>
        <v>6.2172489379008766E-15</v>
      </c>
      <c r="AM135" s="229">
        <f t="shared" si="64"/>
        <v>0</v>
      </c>
      <c r="AN135" s="229">
        <f t="shared" si="64"/>
        <v>7.1054273576010019E-15</v>
      </c>
      <c r="AO135" s="229">
        <f t="shared" si="64"/>
        <v>0</v>
      </c>
      <c r="AP135" s="229">
        <f t="shared" si="64"/>
        <v>0</v>
      </c>
      <c r="AQ135" s="229">
        <f t="shared" si="64"/>
        <v>9.0949470177292824E-13</v>
      </c>
      <c r="AR135" s="229">
        <f t="shared" si="64"/>
        <v>1.5099033134902129E-14</v>
      </c>
      <c r="AS135" s="229">
        <f t="shared" si="64"/>
        <v>0</v>
      </c>
      <c r="AT135" s="229">
        <f t="shared" si="64"/>
        <v>0</v>
      </c>
      <c r="AU135" s="229">
        <f t="shared" si="64"/>
        <v>0</v>
      </c>
      <c r="AV135" s="229">
        <f t="shared" si="64"/>
        <v>0</v>
      </c>
      <c r="AW135" s="229">
        <f t="shared" si="64"/>
        <v>0</v>
      </c>
      <c r="AX135" s="229">
        <f t="shared" si="64"/>
        <v>-9.9475983006414026E-14</v>
      </c>
      <c r="AY135" s="229">
        <f t="shared" si="64"/>
        <v>-5.4178883601707639E-14</v>
      </c>
      <c r="AZ135" s="229">
        <f t="shared" si="64"/>
        <v>5.6843418860808015E-14</v>
      </c>
      <c r="BA135" s="229">
        <f t="shared" si="64"/>
        <v>7.0031092036515474E-11</v>
      </c>
      <c r="BC135" s="76">
        <f t="shared" si="35"/>
        <v>0</v>
      </c>
      <c r="BD135" s="229">
        <f t="shared" si="36"/>
        <v>0</v>
      </c>
      <c r="BE135" s="76">
        <f>+AA135-'A1'!M134-'A2'!Z134-A3_RUS!Q135-A3_RUS!Y135-A3_RUS!Z135-AA134</f>
        <v>1.0027179087046534E-10</v>
      </c>
      <c r="BF135" s="89"/>
    </row>
    <row r="136" spans="2:58" s="89" customFormat="1" ht="17.100000000000001" customHeight="1">
      <c r="B136" s="266"/>
      <c r="C136" s="267" t="s">
        <v>287</v>
      </c>
      <c r="D136" s="294">
        <f t="shared" ref="D136:Z137" si="65">+D26+D45+D69+D92+D112+D131</f>
        <v>0</v>
      </c>
      <c r="E136" s="294">
        <f t="shared" si="65"/>
        <v>0</v>
      </c>
      <c r="F136" s="294">
        <f t="shared" si="65"/>
        <v>0</v>
      </c>
      <c r="G136" s="294">
        <f t="shared" si="65"/>
        <v>0</v>
      </c>
      <c r="H136" s="294">
        <f t="shared" si="65"/>
        <v>0</v>
      </c>
      <c r="I136" s="294">
        <f t="shared" si="65"/>
        <v>0</v>
      </c>
      <c r="J136" s="294">
        <f t="shared" si="65"/>
        <v>0</v>
      </c>
      <c r="K136" s="294">
        <f t="shared" si="65"/>
        <v>0</v>
      </c>
      <c r="L136" s="294">
        <f t="shared" si="65"/>
        <v>0</v>
      </c>
      <c r="M136" s="294">
        <f t="shared" si="65"/>
        <v>0</v>
      </c>
      <c r="N136" s="294">
        <f t="shared" si="65"/>
        <v>0</v>
      </c>
      <c r="O136" s="294">
        <f t="shared" si="65"/>
        <v>0</v>
      </c>
      <c r="P136" s="294">
        <f t="shared" si="65"/>
        <v>0</v>
      </c>
      <c r="Q136" s="294">
        <f t="shared" si="33"/>
        <v>0</v>
      </c>
      <c r="R136" s="294">
        <f t="shared" si="65"/>
        <v>0</v>
      </c>
      <c r="S136" s="294">
        <f t="shared" si="65"/>
        <v>0</v>
      </c>
      <c r="T136" s="294">
        <f t="shared" si="65"/>
        <v>0</v>
      </c>
      <c r="U136" s="294">
        <f t="shared" si="65"/>
        <v>0</v>
      </c>
      <c r="V136" s="294">
        <f>+V26+V45+V69+V92+V112+V131</f>
        <v>0</v>
      </c>
      <c r="W136" s="294">
        <f t="shared" si="65"/>
        <v>0</v>
      </c>
      <c r="X136" s="294">
        <f t="shared" si="65"/>
        <v>0</v>
      </c>
      <c r="Y136" s="294">
        <f t="shared" si="34"/>
        <v>0</v>
      </c>
      <c r="Z136" s="294">
        <f t="shared" si="65"/>
        <v>0</v>
      </c>
      <c r="AA136" s="309">
        <f>+'A1'!M135+'A2'!Z135+A3_RUS!Q136+A3_RUS!Y136+A3_RUS!Z136</f>
        <v>1562.0307824000001</v>
      </c>
      <c r="AB136" s="321"/>
      <c r="AC136" s="88"/>
      <c r="AD136" s="230">
        <f t="shared" ref="AD136:AS137" si="66">+D136-(D26+D45+D69+D92+D112+D131)</f>
        <v>0</v>
      </c>
      <c r="AE136" s="230">
        <f t="shared" si="66"/>
        <v>0</v>
      </c>
      <c r="AF136" s="230">
        <f t="shared" si="66"/>
        <v>0</v>
      </c>
      <c r="AG136" s="230">
        <f t="shared" si="66"/>
        <v>0</v>
      </c>
      <c r="AH136" s="230">
        <f t="shared" si="66"/>
        <v>0</v>
      </c>
      <c r="AI136" s="230">
        <f t="shared" si="66"/>
        <v>0</v>
      </c>
      <c r="AJ136" s="230">
        <f t="shared" si="66"/>
        <v>0</v>
      </c>
      <c r="AK136" s="230">
        <f t="shared" si="66"/>
        <v>0</v>
      </c>
      <c r="AL136" s="230">
        <f t="shared" si="66"/>
        <v>0</v>
      </c>
      <c r="AM136" s="230">
        <f t="shared" si="66"/>
        <v>0</v>
      </c>
      <c r="AN136" s="230">
        <f t="shared" si="66"/>
        <v>0</v>
      </c>
      <c r="AO136" s="230">
        <f t="shared" si="66"/>
        <v>0</v>
      </c>
      <c r="AP136" s="230">
        <f t="shared" si="66"/>
        <v>0</v>
      </c>
      <c r="AQ136" s="230">
        <f t="shared" si="66"/>
        <v>0</v>
      </c>
      <c r="AR136" s="230">
        <f t="shared" si="66"/>
        <v>0</v>
      </c>
      <c r="AS136" s="230">
        <f t="shared" si="66"/>
        <v>0</v>
      </c>
      <c r="AT136" s="230">
        <f t="shared" ref="AN136:BA137" si="67">+T136-(T26+T45+T69+T92+T112+T131)</f>
        <v>0</v>
      </c>
      <c r="AU136" s="230">
        <f t="shared" si="67"/>
        <v>0</v>
      </c>
      <c r="AV136" s="230">
        <f t="shared" si="67"/>
        <v>0</v>
      </c>
      <c r="AW136" s="230">
        <f t="shared" si="67"/>
        <v>0</v>
      </c>
      <c r="AX136" s="230">
        <f t="shared" si="67"/>
        <v>0</v>
      </c>
      <c r="AY136" s="230">
        <f t="shared" si="67"/>
        <v>0</v>
      </c>
      <c r="AZ136" s="230">
        <f t="shared" si="67"/>
        <v>0</v>
      </c>
      <c r="BA136" s="230">
        <f t="shared" si="67"/>
        <v>0</v>
      </c>
      <c r="BC136" s="202">
        <f>+Q136-SUM(D136:P136)</f>
        <v>0</v>
      </c>
      <c r="BD136" s="233">
        <f>+Y136-SUM(R136:X136)</f>
        <v>0</v>
      </c>
      <c r="BE136" s="202">
        <f>+AA136-'A1'!M135-'A2'!Z135-A3_RUS!Q136-A3_RUS!Y136-A3_RUS!Z136</f>
        <v>0</v>
      </c>
    </row>
    <row r="137" spans="2:58" s="89" customFormat="1" ht="17.100000000000001" customHeight="1">
      <c r="B137" s="266"/>
      <c r="C137" s="267" t="s">
        <v>288</v>
      </c>
      <c r="D137" s="294">
        <f t="shared" si="65"/>
        <v>0</v>
      </c>
      <c r="E137" s="294">
        <f t="shared" si="65"/>
        <v>0</v>
      </c>
      <c r="F137" s="294">
        <f t="shared" si="65"/>
        <v>0</v>
      </c>
      <c r="G137" s="294">
        <f t="shared" si="65"/>
        <v>0</v>
      </c>
      <c r="H137" s="294">
        <f t="shared" si="65"/>
        <v>0</v>
      </c>
      <c r="I137" s="294">
        <f t="shared" si="65"/>
        <v>0</v>
      </c>
      <c r="J137" s="294">
        <f t="shared" si="65"/>
        <v>0</v>
      </c>
      <c r="K137" s="294">
        <f t="shared" si="65"/>
        <v>0</v>
      </c>
      <c r="L137" s="294">
        <f t="shared" si="65"/>
        <v>0</v>
      </c>
      <c r="M137" s="294">
        <f t="shared" si="65"/>
        <v>0</v>
      </c>
      <c r="N137" s="294">
        <f t="shared" si="65"/>
        <v>0</v>
      </c>
      <c r="O137" s="294">
        <f t="shared" si="65"/>
        <v>0</v>
      </c>
      <c r="P137" s="294">
        <f t="shared" si="65"/>
        <v>0</v>
      </c>
      <c r="Q137" s="294">
        <f t="shared" si="33"/>
        <v>0</v>
      </c>
      <c r="R137" s="294">
        <f t="shared" si="65"/>
        <v>0</v>
      </c>
      <c r="S137" s="294">
        <f t="shared" si="65"/>
        <v>0</v>
      </c>
      <c r="T137" s="294">
        <f t="shared" si="65"/>
        <v>0</v>
      </c>
      <c r="U137" s="294">
        <f t="shared" si="65"/>
        <v>0</v>
      </c>
      <c r="V137" s="294">
        <f>+V27+V46+V70+V93+V113+V132</f>
        <v>0</v>
      </c>
      <c r="W137" s="294">
        <f t="shared" si="65"/>
        <v>0</v>
      </c>
      <c r="X137" s="294">
        <f t="shared" si="65"/>
        <v>0</v>
      </c>
      <c r="Y137" s="294">
        <f t="shared" si="34"/>
        <v>0</v>
      </c>
      <c r="Z137" s="294">
        <f t="shared" si="65"/>
        <v>0</v>
      </c>
      <c r="AA137" s="309">
        <f>+'A1'!M136+'A2'!Z136+A3_RUS!Q137+A3_RUS!Y137+A3_RUS!Z137</f>
        <v>4093.8947997931996</v>
      </c>
      <c r="AB137" s="321"/>
      <c r="AC137" s="88"/>
      <c r="AD137" s="230">
        <f t="shared" si="66"/>
        <v>0</v>
      </c>
      <c r="AE137" s="230">
        <f t="shared" si="66"/>
        <v>0</v>
      </c>
      <c r="AF137" s="230">
        <f t="shared" si="66"/>
        <v>0</v>
      </c>
      <c r="AG137" s="230">
        <f t="shared" si="66"/>
        <v>0</v>
      </c>
      <c r="AH137" s="230">
        <f t="shared" si="66"/>
        <v>0</v>
      </c>
      <c r="AI137" s="230">
        <f t="shared" si="66"/>
        <v>0</v>
      </c>
      <c r="AJ137" s="230">
        <f t="shared" si="66"/>
        <v>0</v>
      </c>
      <c r="AK137" s="230">
        <f t="shared" si="66"/>
        <v>0</v>
      </c>
      <c r="AL137" s="230">
        <f t="shared" si="66"/>
        <v>0</v>
      </c>
      <c r="AM137" s="230">
        <f t="shared" si="66"/>
        <v>0</v>
      </c>
      <c r="AN137" s="230">
        <f t="shared" si="67"/>
        <v>0</v>
      </c>
      <c r="AO137" s="230">
        <f t="shared" si="67"/>
        <v>0</v>
      </c>
      <c r="AP137" s="230">
        <f t="shared" si="67"/>
        <v>0</v>
      </c>
      <c r="AQ137" s="230">
        <f t="shared" si="67"/>
        <v>0</v>
      </c>
      <c r="AR137" s="230">
        <f t="shared" si="67"/>
        <v>0</v>
      </c>
      <c r="AS137" s="230">
        <f t="shared" si="67"/>
        <v>0</v>
      </c>
      <c r="AT137" s="230">
        <f t="shared" si="67"/>
        <v>0</v>
      </c>
      <c r="AU137" s="230">
        <f t="shared" si="67"/>
        <v>0</v>
      </c>
      <c r="AV137" s="230">
        <f t="shared" si="67"/>
        <v>0</v>
      </c>
      <c r="AW137" s="230">
        <f t="shared" si="67"/>
        <v>0</v>
      </c>
      <c r="AX137" s="230">
        <f t="shared" si="67"/>
        <v>0</v>
      </c>
      <c r="AY137" s="230">
        <f t="shared" si="67"/>
        <v>0</v>
      </c>
      <c r="AZ137" s="230">
        <f t="shared" si="67"/>
        <v>0</v>
      </c>
      <c r="BA137" s="230">
        <f t="shared" si="67"/>
        <v>0</v>
      </c>
      <c r="BB137" s="182"/>
      <c r="BC137" s="202">
        <f>+Q137-SUM(D137:P137)</f>
        <v>0</v>
      </c>
      <c r="BD137" s="233">
        <f>+Y137-SUM(R137:X137)</f>
        <v>0</v>
      </c>
      <c r="BE137" s="202">
        <f>+AA137-'A1'!M136-'A2'!Z136-A3_RUS!Q137-A3_RUS!Y137-A3_RUS!Z137</f>
        <v>0</v>
      </c>
      <c r="BF137" s="182"/>
    </row>
    <row r="138" spans="2:58" s="201" customFormat="1" ht="16.5" customHeight="1">
      <c r="B138" s="286"/>
      <c r="C138" s="287" t="s">
        <v>303</v>
      </c>
      <c r="D138" s="302">
        <v>6.4697461000000001</v>
      </c>
      <c r="E138" s="302">
        <v>16.860910000000001</v>
      </c>
      <c r="F138" s="302">
        <v>223.94426999999999</v>
      </c>
      <c r="G138" s="328"/>
      <c r="H138" s="328"/>
      <c r="I138" s="302">
        <v>21.763670000000001</v>
      </c>
      <c r="J138" s="328"/>
      <c r="K138" s="302">
        <v>291.82160499999998</v>
      </c>
      <c r="L138" s="302">
        <v>2.2322999999999999E-2</v>
      </c>
      <c r="M138" s="302">
        <v>0.15923000000000001</v>
      </c>
      <c r="N138" s="302">
        <v>31.088447000000002</v>
      </c>
      <c r="O138" s="328"/>
      <c r="P138" s="302">
        <v>68.883667300000013</v>
      </c>
      <c r="Q138" s="302">
        <f>P138+N138+M138+L138+K138+I138+F138+E138+D138</f>
        <v>661.01386839999986</v>
      </c>
      <c r="R138" s="328"/>
      <c r="S138" s="328"/>
      <c r="T138" s="328"/>
      <c r="U138" s="328"/>
      <c r="V138" s="328"/>
      <c r="W138" s="328"/>
      <c r="X138" s="328"/>
      <c r="Y138" s="328"/>
      <c r="Z138" s="328"/>
      <c r="AA138" s="309">
        <f>+'A1'!M137+'A2'!Z137+A3_RUS!Q138+A3_RUS!Y138+A3_RUS!Z138</f>
        <v>362263.55568260001</v>
      </c>
      <c r="AB138" s="321"/>
      <c r="AC138" s="200"/>
      <c r="AD138" s="230"/>
      <c r="AE138" s="230"/>
      <c r="AF138" s="230"/>
      <c r="AG138" s="230"/>
      <c r="AH138" s="230"/>
      <c r="AI138" s="230"/>
      <c r="AJ138" s="230"/>
      <c r="AK138" s="230"/>
      <c r="AL138" s="230"/>
      <c r="AM138" s="230"/>
      <c r="AN138" s="230"/>
      <c r="AO138" s="230"/>
      <c r="AP138" s="230"/>
      <c r="AQ138" s="230"/>
      <c r="AR138" s="230"/>
      <c r="AS138" s="230"/>
      <c r="AT138" s="230"/>
      <c r="AU138" s="230"/>
      <c r="AV138" s="230"/>
      <c r="AW138" s="230"/>
      <c r="AX138" s="230"/>
      <c r="AY138" s="230"/>
      <c r="AZ138" s="230"/>
      <c r="BA138" s="230"/>
      <c r="BB138" s="52"/>
      <c r="BC138" s="230"/>
      <c r="BD138" s="230"/>
      <c r="BE138" s="230">
        <f>+IF(SUM(AA135)&gt;0,IF(OR(AA138=0,AA138=""),0,IF((AA138&gt;AA135),111,0)),0)</f>
        <v>0</v>
      </c>
      <c r="BF138" s="52"/>
    </row>
    <row r="139" spans="2:58" s="184" customFormat="1" ht="9.9499999999999993" customHeight="1">
      <c r="B139" s="183"/>
      <c r="C139" s="186"/>
      <c r="D139" s="315"/>
      <c r="E139" s="315"/>
      <c r="F139" s="315"/>
      <c r="G139" s="315"/>
      <c r="H139" s="315"/>
      <c r="I139" s="315"/>
      <c r="J139" s="315"/>
      <c r="K139" s="315"/>
      <c r="L139" s="315"/>
      <c r="M139" s="315"/>
      <c r="N139" s="315"/>
      <c r="O139" s="315"/>
      <c r="P139" s="315"/>
      <c r="Q139" s="315"/>
      <c r="R139" s="315"/>
      <c r="S139" s="315"/>
      <c r="T139" s="315"/>
      <c r="U139" s="315"/>
      <c r="V139" s="315"/>
      <c r="W139" s="315"/>
      <c r="X139" s="315"/>
      <c r="Y139" s="315"/>
      <c r="Z139" s="315"/>
      <c r="AA139" s="316"/>
      <c r="AB139" s="329"/>
      <c r="AC139" s="187"/>
      <c r="AD139" s="231"/>
      <c r="AE139" s="231"/>
      <c r="AF139" s="231"/>
      <c r="AG139" s="231"/>
      <c r="AH139" s="231"/>
      <c r="AI139" s="231"/>
      <c r="AJ139" s="231"/>
      <c r="AK139" s="231"/>
      <c r="AL139" s="231"/>
      <c r="AM139" s="231"/>
      <c r="AN139" s="231"/>
      <c r="AO139" s="231"/>
      <c r="AP139" s="231"/>
      <c r="AQ139" s="231"/>
      <c r="AR139" s="231"/>
      <c r="AS139" s="231"/>
      <c r="AT139" s="231"/>
      <c r="AU139" s="231"/>
      <c r="AV139" s="231"/>
      <c r="AW139" s="231"/>
      <c r="AX139" s="231"/>
      <c r="AY139" s="231"/>
      <c r="AZ139" s="231"/>
      <c r="BA139" s="231"/>
      <c r="BB139" s="52"/>
      <c r="BC139" s="231"/>
      <c r="BD139" s="231"/>
      <c r="BE139" s="231"/>
      <c r="BF139" s="52"/>
    </row>
    <row r="140" spans="2:58" ht="81" customHeight="1">
      <c r="B140" s="203"/>
      <c r="C140" s="444" t="s">
        <v>319</v>
      </c>
      <c r="D140" s="444"/>
      <c r="E140" s="444"/>
      <c r="F140" s="444"/>
      <c r="G140" s="444"/>
      <c r="H140" s="444"/>
      <c r="I140" s="444"/>
      <c r="J140" s="444"/>
      <c r="K140" s="444"/>
      <c r="L140" s="444"/>
      <c r="M140" s="444"/>
      <c r="N140" s="444"/>
      <c r="O140" s="444"/>
      <c r="P140" s="444"/>
      <c r="Q140" s="444"/>
      <c r="R140" s="444"/>
      <c r="S140" s="444"/>
      <c r="T140" s="444"/>
      <c r="U140" s="444"/>
      <c r="V140" s="444"/>
      <c r="W140" s="444"/>
      <c r="X140" s="444"/>
      <c r="Y140" s="444"/>
      <c r="Z140" s="444"/>
      <c r="AA140" s="444"/>
      <c r="AB140" s="204"/>
    </row>
    <row r="141" spans="2:58" ht="18.75" customHeight="1">
      <c r="B141" s="205"/>
      <c r="C141" s="442"/>
      <c r="D141" s="443"/>
      <c r="E141" s="443"/>
      <c r="F141" s="443"/>
      <c r="G141" s="443"/>
      <c r="H141" s="443"/>
      <c r="I141" s="443"/>
      <c r="J141" s="443"/>
      <c r="K141" s="443"/>
      <c r="L141" s="443"/>
      <c r="M141" s="443"/>
      <c r="N141" s="443"/>
      <c r="O141" s="443"/>
      <c r="P141" s="443"/>
      <c r="Q141" s="443"/>
      <c r="R141" s="443"/>
      <c r="S141" s="443"/>
      <c r="T141" s="443"/>
      <c r="U141" s="443"/>
      <c r="V141" s="443"/>
      <c r="W141" s="443"/>
      <c r="X141" s="443"/>
      <c r="Y141" s="443"/>
      <c r="Z141" s="443"/>
      <c r="AA141" s="443"/>
      <c r="AB141" s="206"/>
    </row>
  </sheetData>
  <dataConsolidate/>
  <mergeCells count="14">
    <mergeCell ref="C140:AA140"/>
    <mergeCell ref="C141:AA141"/>
    <mergeCell ref="D7:Q7"/>
    <mergeCell ref="R7:Y7"/>
    <mergeCell ref="Z7:Z8"/>
    <mergeCell ref="AA7:AA8"/>
    <mergeCell ref="AD7:AQ7"/>
    <mergeCell ref="AR7:AY7"/>
    <mergeCell ref="C2:AA2"/>
    <mergeCell ref="C3:AA3"/>
    <mergeCell ref="C4:AA4"/>
    <mergeCell ref="C5:AA5"/>
    <mergeCell ref="AD5:BE5"/>
    <mergeCell ref="D6:AB6"/>
  </mergeCells>
  <conditionalFormatting sqref="AB132 AB29:AB43 AB113 AB93 AB70 AB53:AB67 AB27 AB46 AB76:AB90 AB96:AB110 AB115:AB129 AB10:AB24">
    <cfRule type="expression" dxfId="18" priority="1" stopIfTrue="1">
      <formula>AB10=1</formula>
    </cfRule>
  </conditionalFormatting>
  <conditionalFormatting sqref="D9:AA139">
    <cfRule type="expression" dxfId="17" priority="2" stopIfTrue="1">
      <formula>AND(D9&lt;&gt;"",OR(D9&lt;0,NOT(ISNUMBER(D9))))</formula>
    </cfRule>
  </conditionalFormatting>
  <conditionalFormatting sqref="D6:AB6">
    <cfRule type="expression" dxfId="16" priority="3" stopIfTrue="1">
      <formula>COUNTA(D10:AA138)&lt;&gt;COUNTIF(D10:AA138,"&gt;=0")</formula>
    </cfRule>
  </conditionalFormatting>
  <conditionalFormatting sqref="AD9:BE139">
    <cfRule type="expression" dxfId="15" priority="4" stopIfTrue="1">
      <formula>ABS(AD9)&gt;10</formula>
    </cfRule>
  </conditionalFormatting>
  <pageMargins left="0.74803149606299213" right="0.43307086614173229" top="0.98425196850393704" bottom="0.98425196850393704" header="0.51181102362204722" footer="0.51181102362204722"/>
  <pageSetup paperSize="9" scale="30" fitToHeight="0" orientation="portrait" r:id="rId1"/>
  <headerFooter alignWithMargins="0"/>
  <rowBreaks count="1" manualBreakCount="1">
    <brk id="74" min="1" max="2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CO139"/>
  <sheetViews>
    <sheetView showGridLines="0" zoomScale="75" zoomScaleNormal="75" zoomScaleSheetLayoutView="70" workbookViewId="0">
      <pane xSplit="3" ySplit="8" topLeftCell="U135" activePane="bottomRight" state="frozen"/>
      <selection pane="topRight" activeCell="D1" sqref="D1"/>
      <selection pane="bottomLeft" activeCell="A9" sqref="A9"/>
      <selection pane="bottomRight" activeCell="AC145" sqref="AC145"/>
    </sheetView>
  </sheetViews>
  <sheetFormatPr defaultRowHeight="12"/>
  <cols>
    <col min="1" max="2" width="1.7109375" style="52" customWidth="1"/>
    <col min="3" max="3" width="62" style="52" customWidth="1"/>
    <col min="4" max="28" width="7.7109375" style="52" customWidth="1"/>
    <col min="29" max="29" width="7.7109375" customWidth="1"/>
    <col min="30" max="40" width="7.7109375" style="55" customWidth="1"/>
    <col min="41" max="41" width="11" style="55" customWidth="1"/>
    <col min="42" max="42" width="1.7109375" style="52" customWidth="1"/>
    <col min="43" max="43" width="1.7109375" style="52" hidden="1" customWidth="1"/>
    <col min="44" max="53" width="6.7109375" style="58" hidden="1" customWidth="1"/>
    <col min="54" max="81" width="6.7109375" style="52" hidden="1" customWidth="1"/>
    <col min="82" max="82" width="1.7109375" style="52" hidden="1" customWidth="1"/>
    <col min="83" max="83" width="10.7109375" style="52" hidden="1" customWidth="1"/>
    <col min="84" max="85" width="0" style="52" hidden="1" customWidth="1"/>
    <col min="86" max="16384" width="9.140625" style="52"/>
  </cols>
  <sheetData>
    <row r="1" spans="2:93" s="24" customFormat="1" ht="20.100000000000001" customHeight="1">
      <c r="B1" s="20" t="s">
        <v>285</v>
      </c>
      <c r="C1" s="21"/>
      <c r="D1" s="22"/>
      <c r="E1" s="22"/>
      <c r="F1" s="22"/>
      <c r="G1" s="22"/>
      <c r="H1" s="22"/>
      <c r="I1" s="22"/>
      <c r="J1" s="22"/>
      <c r="K1" s="22"/>
      <c r="L1" s="22"/>
      <c r="M1" s="22"/>
      <c r="N1" s="22"/>
      <c r="O1" s="22"/>
      <c r="P1" s="22"/>
      <c r="Q1" s="22"/>
      <c r="R1" s="22"/>
      <c r="S1" s="22"/>
      <c r="T1" s="22"/>
      <c r="U1" s="22"/>
      <c r="V1" s="22"/>
      <c r="W1" s="22"/>
      <c r="X1" s="22"/>
      <c r="Y1" s="22"/>
      <c r="Z1" s="22"/>
      <c r="AA1" s="22"/>
      <c r="AB1" s="22"/>
      <c r="AD1" s="28"/>
      <c r="AE1" s="28"/>
      <c r="AF1" s="28"/>
      <c r="AG1" s="28"/>
      <c r="AH1" s="28"/>
      <c r="AI1" s="28"/>
      <c r="AJ1" s="28"/>
      <c r="AK1" s="28"/>
      <c r="AL1" s="28"/>
      <c r="AM1" s="28"/>
      <c r="AN1" s="28"/>
      <c r="AO1" s="215"/>
      <c r="AP1" s="23"/>
      <c r="AQ1" s="22"/>
      <c r="AR1" s="60"/>
      <c r="AS1" s="60"/>
      <c r="AT1" s="23"/>
      <c r="CD1" s="23"/>
      <c r="CE1" s="51"/>
    </row>
    <row r="2" spans="2:93" s="24" customFormat="1" ht="20.100000000000001" customHeight="1">
      <c r="B2" s="25"/>
      <c r="C2" s="408" t="s">
        <v>251</v>
      </c>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23"/>
      <c r="AQ2" s="15"/>
      <c r="AR2" s="191" t="s">
        <v>62</v>
      </c>
      <c r="AS2" s="192">
        <f>MAX(AR9:CE137)</f>
        <v>0.31440871759999833</v>
      </c>
      <c r="AT2" s="23"/>
    </row>
    <row r="3" spans="2:93" s="24" customFormat="1" ht="20.100000000000001" customHeight="1">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23"/>
      <c r="AQ3" s="15"/>
      <c r="AR3" s="193" t="s">
        <v>63</v>
      </c>
      <c r="AS3" s="194">
        <f>MIN(AR9:CE137)</f>
        <v>-0.65845499999932144</v>
      </c>
      <c r="AT3" s="23"/>
      <c r="CD3" s="23"/>
      <c r="CE3" s="51"/>
    </row>
    <row r="4" spans="2:93" s="24" customFormat="1" ht="20.100000000000001" customHeight="1">
      <c r="C4" s="408" t="s">
        <v>284</v>
      </c>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23"/>
      <c r="AQ4" s="63"/>
      <c r="AT4" s="63"/>
      <c r="AU4" s="63"/>
      <c r="AV4" s="63"/>
      <c r="AW4" s="63"/>
      <c r="AX4" s="23"/>
      <c r="AY4" s="51"/>
      <c r="AZ4" s="23"/>
      <c r="BA4" s="23"/>
      <c r="CD4" s="23"/>
      <c r="CE4" s="51"/>
    </row>
    <row r="5" spans="2:93" s="24" customFormat="1" ht="20.100000000000001" customHeight="1">
      <c r="C5" s="408" t="s">
        <v>250</v>
      </c>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Q5" s="63"/>
      <c r="AR5" s="429" t="s">
        <v>60</v>
      </c>
      <c r="AS5" s="430"/>
      <c r="AT5" s="430"/>
      <c r="AU5" s="430"/>
      <c r="AV5" s="430"/>
      <c r="AW5" s="430"/>
      <c r="AX5" s="430"/>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c r="BW5" s="430"/>
      <c r="BX5" s="430"/>
      <c r="BY5" s="430"/>
      <c r="BZ5" s="430"/>
      <c r="CA5" s="430"/>
      <c r="CB5" s="430"/>
      <c r="CC5" s="430"/>
      <c r="CD5" s="430"/>
      <c r="CE5" s="431"/>
      <c r="CF5" s="63"/>
      <c r="CG5" s="63"/>
      <c r="CH5" s="63"/>
      <c r="CI5" s="63"/>
      <c r="CJ5" s="63"/>
      <c r="CK5" s="63"/>
      <c r="CL5" s="63"/>
      <c r="CM5" s="63"/>
      <c r="CN5" s="63"/>
      <c r="CO5" s="63"/>
    </row>
    <row r="6" spans="2:93" s="24" customFormat="1" ht="39.950000000000003" customHeight="1">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22"/>
      <c r="AT6" s="60"/>
      <c r="AU6" s="60"/>
      <c r="AV6" s="60"/>
      <c r="AW6" s="60"/>
      <c r="AX6" s="60"/>
      <c r="AY6" s="60"/>
      <c r="AZ6" s="60"/>
      <c r="BA6" s="60"/>
      <c r="BB6" s="23"/>
      <c r="BC6" s="51"/>
      <c r="BD6" s="23"/>
      <c r="BE6" s="23"/>
    </row>
    <row r="7" spans="2:93" s="34" customFormat="1" ht="27.95" customHeight="1">
      <c r="B7" s="30"/>
      <c r="C7" s="31" t="s">
        <v>246</v>
      </c>
      <c r="D7" s="433" t="s">
        <v>317</v>
      </c>
      <c r="E7" s="434"/>
      <c r="F7" s="434"/>
      <c r="G7" s="434"/>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4"/>
      <c r="AL7" s="434"/>
      <c r="AM7" s="434"/>
      <c r="AN7" s="434"/>
      <c r="AO7" s="434"/>
      <c r="AP7" s="105"/>
      <c r="AQ7" s="32"/>
      <c r="AR7" s="429" t="str">
        <f>+D7</f>
        <v>По каждой из валют, против всех валют 5</v>
      </c>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431"/>
      <c r="CD7" s="33"/>
      <c r="CE7" s="447" t="s">
        <v>112</v>
      </c>
    </row>
    <row r="8" spans="2:93" s="34" customFormat="1" ht="36" customHeight="1">
      <c r="B8" s="81"/>
      <c r="C8" s="82"/>
      <c r="D8" s="190" t="s">
        <v>78</v>
      </c>
      <c r="E8" s="386" t="s">
        <v>7</v>
      </c>
      <c r="F8" s="190" t="s">
        <v>192</v>
      </c>
      <c r="G8" s="190" t="s">
        <v>79</v>
      </c>
      <c r="H8" s="386" t="s">
        <v>26</v>
      </c>
      <c r="I8" s="386" t="s">
        <v>6</v>
      </c>
      <c r="J8" s="386" t="s">
        <v>5</v>
      </c>
      <c r="K8" s="190" t="s">
        <v>77</v>
      </c>
      <c r="L8" s="386" t="s">
        <v>38</v>
      </c>
      <c r="M8" s="190" t="s">
        <v>80</v>
      </c>
      <c r="N8" s="190" t="s">
        <v>27</v>
      </c>
      <c r="O8" s="386" t="s">
        <v>24</v>
      </c>
      <c r="P8" s="386" t="s">
        <v>4</v>
      </c>
      <c r="Q8" s="386" t="s">
        <v>28</v>
      </c>
      <c r="R8" s="386" t="s">
        <v>29</v>
      </c>
      <c r="S8" s="190" t="s">
        <v>39</v>
      </c>
      <c r="T8" s="190" t="s">
        <v>81</v>
      </c>
      <c r="U8" s="386" t="s">
        <v>40</v>
      </c>
      <c r="V8" s="386" t="s">
        <v>30</v>
      </c>
      <c r="W8" s="190" t="s">
        <v>82</v>
      </c>
      <c r="X8" s="190" t="s">
        <v>83</v>
      </c>
      <c r="Y8" s="386" t="s">
        <v>31</v>
      </c>
      <c r="Z8" s="190" t="s">
        <v>84</v>
      </c>
      <c r="AA8" s="386" t="s">
        <v>42</v>
      </c>
      <c r="AB8" s="386" t="s">
        <v>41</v>
      </c>
      <c r="AC8" s="190" t="s">
        <v>85</v>
      </c>
      <c r="AD8" s="190" t="s">
        <v>32</v>
      </c>
      <c r="AE8" s="387" t="s">
        <v>33</v>
      </c>
      <c r="AF8" s="190" t="s">
        <v>193</v>
      </c>
      <c r="AG8" s="386" t="s">
        <v>34</v>
      </c>
      <c r="AH8" s="190" t="s">
        <v>86</v>
      </c>
      <c r="AI8" s="386" t="s">
        <v>25</v>
      </c>
      <c r="AJ8" s="386" t="s">
        <v>43</v>
      </c>
      <c r="AK8" s="190" t="s">
        <v>35</v>
      </c>
      <c r="AL8" s="386" t="s">
        <v>198</v>
      </c>
      <c r="AM8" s="386" t="s">
        <v>36</v>
      </c>
      <c r="AN8" s="386" t="s">
        <v>37</v>
      </c>
      <c r="AO8" s="406" t="s">
        <v>296</v>
      </c>
      <c r="AP8" s="105"/>
      <c r="AQ8" s="35"/>
      <c r="AR8" s="166" t="str">
        <f>+D8</f>
        <v>ARS</v>
      </c>
      <c r="AS8" s="166" t="str">
        <f t="shared" ref="AS8:CC8" si="0">+E8</f>
        <v>AUD</v>
      </c>
      <c r="AT8" s="166" t="str">
        <f t="shared" si="0"/>
        <v>BGN</v>
      </c>
      <c r="AU8" s="166" t="str">
        <f t="shared" si="0"/>
        <v>BHD</v>
      </c>
      <c r="AV8" s="166" t="str">
        <f t="shared" si="0"/>
        <v>BRL</v>
      </c>
      <c r="AW8" s="166" t="str">
        <f t="shared" si="0"/>
        <v>CAD</v>
      </c>
      <c r="AX8" s="166" t="str">
        <f t="shared" si="0"/>
        <v>CHF</v>
      </c>
      <c r="AY8" s="166" t="str">
        <f t="shared" si="0"/>
        <v>CLP</v>
      </c>
      <c r="AZ8" s="166" t="str">
        <f t="shared" si="0"/>
        <v>CNY</v>
      </c>
      <c r="BA8" s="166" t="str">
        <f t="shared" si="0"/>
        <v>COP</v>
      </c>
      <c r="BB8" s="166" t="str">
        <f t="shared" si="0"/>
        <v>CZK</v>
      </c>
      <c r="BC8" s="166" t="str">
        <f t="shared" si="0"/>
        <v>DKK</v>
      </c>
      <c r="BD8" s="166" t="str">
        <f t="shared" si="0"/>
        <v>GBP</v>
      </c>
      <c r="BE8" s="166" t="str">
        <f t="shared" si="0"/>
        <v>HKD</v>
      </c>
      <c r="BF8" s="166" t="str">
        <f t="shared" si="0"/>
        <v>HUF</v>
      </c>
      <c r="BG8" s="166" t="str">
        <f t="shared" si="0"/>
        <v>IDR</v>
      </c>
      <c r="BH8" s="166" t="str">
        <f t="shared" si="0"/>
        <v>ILS</v>
      </c>
      <c r="BI8" s="166" t="str">
        <f t="shared" si="0"/>
        <v>INR</v>
      </c>
      <c r="BJ8" s="166" t="str">
        <f t="shared" si="0"/>
        <v>KRW</v>
      </c>
      <c r="BK8" s="166" t="str">
        <f t="shared" si="0"/>
        <v>LTL</v>
      </c>
      <c r="BL8" s="166" t="str">
        <f t="shared" si="0"/>
        <v>LVL</v>
      </c>
      <c r="BM8" s="166" t="str">
        <f t="shared" si="0"/>
        <v>MXN</v>
      </c>
      <c r="BN8" s="166" t="str">
        <f t="shared" si="0"/>
        <v>MYR</v>
      </c>
      <c r="BO8" s="166" t="str">
        <f t="shared" si="0"/>
        <v>NOK</v>
      </c>
      <c r="BP8" s="166" t="str">
        <f t="shared" si="0"/>
        <v>NZD</v>
      </c>
      <c r="BQ8" s="166" t="str">
        <f t="shared" si="0"/>
        <v>PEN</v>
      </c>
      <c r="BR8" s="166" t="str">
        <f t="shared" si="0"/>
        <v>PHP</v>
      </c>
      <c r="BS8" s="166" t="str">
        <f t="shared" si="0"/>
        <v>PLN</v>
      </c>
      <c r="BT8" s="166" t="str">
        <f t="shared" si="0"/>
        <v>RON</v>
      </c>
      <c r="BU8" s="166" t="str">
        <f t="shared" si="0"/>
        <v>RUB</v>
      </c>
      <c r="BV8" s="166" t="str">
        <f t="shared" si="0"/>
        <v>SAR</v>
      </c>
      <c r="BW8" s="166" t="str">
        <f t="shared" si="0"/>
        <v>SEK</v>
      </c>
      <c r="BX8" s="166" t="str">
        <f t="shared" si="0"/>
        <v>SGD</v>
      </c>
      <c r="BY8" s="166" t="str">
        <f t="shared" si="0"/>
        <v>THB</v>
      </c>
      <c r="BZ8" s="166" t="str">
        <f t="shared" si="0"/>
        <v>TRY</v>
      </c>
      <c r="CA8" s="166" t="str">
        <f t="shared" si="0"/>
        <v>TWD</v>
      </c>
      <c r="CB8" s="166" t="str">
        <f t="shared" si="0"/>
        <v>ZAR</v>
      </c>
      <c r="CC8" s="166" t="str">
        <f t="shared" si="0"/>
        <v>Прочие валюты</v>
      </c>
      <c r="CD8" s="33"/>
      <c r="CE8" s="448"/>
    </row>
    <row r="9" spans="2:93" s="40" customFormat="1" ht="30" customHeight="1">
      <c r="B9" s="36"/>
      <c r="C9" s="37" t="s">
        <v>307</v>
      </c>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99"/>
      <c r="AP9" s="330"/>
      <c r="AQ9" s="39"/>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39"/>
      <c r="CE9" s="65"/>
    </row>
    <row r="10" spans="2:93" s="34" customFormat="1" ht="17.100000000000001" customHeight="1">
      <c r="B10" s="41"/>
      <c r="C10" s="42" t="s">
        <v>299</v>
      </c>
      <c r="D10" s="288"/>
      <c r="E10" s="288">
        <v>37.571503</v>
      </c>
      <c r="F10" s="288">
        <v>10.095514</v>
      </c>
      <c r="G10" s="288"/>
      <c r="H10" s="288"/>
      <c r="I10" s="288">
        <v>54.144050999999997</v>
      </c>
      <c r="J10" s="288">
        <v>26.793566999999999</v>
      </c>
      <c r="K10" s="288"/>
      <c r="L10" s="288">
        <v>13.70154</v>
      </c>
      <c r="M10" s="288"/>
      <c r="N10" s="288">
        <v>3.4811930000000002</v>
      </c>
      <c r="O10" s="288">
        <v>13.735395</v>
      </c>
      <c r="P10" s="288"/>
      <c r="Q10" s="288"/>
      <c r="R10" s="288"/>
      <c r="S10" s="288"/>
      <c r="T10" s="288"/>
      <c r="U10" s="288"/>
      <c r="V10" s="288"/>
      <c r="W10" s="288"/>
      <c r="X10" s="288"/>
      <c r="Y10" s="288"/>
      <c r="Z10" s="288"/>
      <c r="AA10" s="288">
        <v>16.868400000000001</v>
      </c>
      <c r="AB10" s="288">
        <v>24.779993999999999</v>
      </c>
      <c r="AC10" s="288"/>
      <c r="AD10" s="288"/>
      <c r="AE10" s="288">
        <v>15.947217</v>
      </c>
      <c r="AF10" s="288"/>
      <c r="AG10" s="288"/>
      <c r="AH10" s="288"/>
      <c r="AI10" s="288">
        <v>4.285183</v>
      </c>
      <c r="AJ10" s="288"/>
      <c r="AK10" s="288"/>
      <c r="AL10" s="288"/>
      <c r="AM10" s="288"/>
      <c r="AN10" s="288"/>
      <c r="AO10" s="299">
        <v>637.33476299999995</v>
      </c>
      <c r="AP10" s="331"/>
      <c r="AR10" s="74">
        <f>+D10-SUM(D11:D12)</f>
        <v>0</v>
      </c>
      <c r="AS10" s="74">
        <f t="shared" ref="AS10:CC10" si="1">+E10-SUM(E11:E12)</f>
        <v>0</v>
      </c>
      <c r="AT10" s="74">
        <f t="shared" si="1"/>
        <v>0</v>
      </c>
      <c r="AU10" s="74">
        <f t="shared" si="1"/>
        <v>0</v>
      </c>
      <c r="AV10" s="74">
        <f t="shared" si="1"/>
        <v>0</v>
      </c>
      <c r="AW10" s="74">
        <f t="shared" si="1"/>
        <v>9.9999999747524271E-7</v>
      </c>
      <c r="AX10" s="74">
        <f t="shared" si="1"/>
        <v>0</v>
      </c>
      <c r="AY10" s="74">
        <f t="shared" si="1"/>
        <v>0</v>
      </c>
      <c r="AZ10" s="74">
        <f t="shared" si="1"/>
        <v>0</v>
      </c>
      <c r="BA10" s="74">
        <f t="shared" si="1"/>
        <v>0</v>
      </c>
      <c r="BB10" s="74">
        <f t="shared" si="1"/>
        <v>0</v>
      </c>
      <c r="BC10" s="74">
        <f t="shared" si="1"/>
        <v>0</v>
      </c>
      <c r="BD10" s="74">
        <f t="shared" si="1"/>
        <v>0</v>
      </c>
      <c r="BE10" s="74">
        <f t="shared" si="1"/>
        <v>0</v>
      </c>
      <c r="BF10" s="74">
        <f t="shared" si="1"/>
        <v>0</v>
      </c>
      <c r="BG10" s="74">
        <f t="shared" si="1"/>
        <v>0</v>
      </c>
      <c r="BH10" s="74">
        <f t="shared" si="1"/>
        <v>0</v>
      </c>
      <c r="BI10" s="74">
        <f t="shared" si="1"/>
        <v>0</v>
      </c>
      <c r="BJ10" s="74">
        <f t="shared" si="1"/>
        <v>0</v>
      </c>
      <c r="BK10" s="74">
        <f t="shared" si="1"/>
        <v>0</v>
      </c>
      <c r="BL10" s="74">
        <f t="shared" si="1"/>
        <v>0</v>
      </c>
      <c r="BM10" s="74">
        <f t="shared" si="1"/>
        <v>0</v>
      </c>
      <c r="BN10" s="74">
        <f t="shared" si="1"/>
        <v>0</v>
      </c>
      <c r="BO10" s="74">
        <f t="shared" si="1"/>
        <v>0</v>
      </c>
      <c r="BP10" s="74">
        <f>+AB10-SUM(AB11:AB12)</f>
        <v>0</v>
      </c>
      <c r="BQ10" s="74">
        <f t="shared" si="1"/>
        <v>0</v>
      </c>
      <c r="BR10" s="74">
        <f t="shared" si="1"/>
        <v>0</v>
      </c>
      <c r="BS10" s="74">
        <f>+AE10-SUM(AE11:AE12)</f>
        <v>0</v>
      </c>
      <c r="BT10" s="74">
        <f t="shared" si="1"/>
        <v>0</v>
      </c>
      <c r="BU10" s="74">
        <f t="shared" si="1"/>
        <v>0</v>
      </c>
      <c r="BV10" s="74">
        <f t="shared" si="1"/>
        <v>0</v>
      </c>
      <c r="BW10" s="74">
        <f t="shared" si="1"/>
        <v>0</v>
      </c>
      <c r="BX10" s="74">
        <f t="shared" si="1"/>
        <v>0</v>
      </c>
      <c r="BY10" s="74">
        <f t="shared" si="1"/>
        <v>0</v>
      </c>
      <c r="BZ10" s="74">
        <f t="shared" si="1"/>
        <v>0</v>
      </c>
      <c r="CA10" s="74">
        <f t="shared" si="1"/>
        <v>0</v>
      </c>
      <c r="CB10" s="74">
        <f t="shared" si="1"/>
        <v>0</v>
      </c>
      <c r="CC10" s="74">
        <f t="shared" si="1"/>
        <v>0</v>
      </c>
      <c r="CD10" s="33"/>
      <c r="CE10" s="74">
        <f>SUM(D10:AP10)-'A1'!L10-'A2'!Y10-'A3'!P10-'A3'!X10-'A3'!Z10*2</f>
        <v>0</v>
      </c>
    </row>
    <row r="11" spans="2:93" s="34" customFormat="1" ht="17.100000000000001" customHeight="1">
      <c r="B11" s="44"/>
      <c r="C11" s="45" t="s">
        <v>253</v>
      </c>
      <c r="D11" s="288"/>
      <c r="E11" s="288"/>
      <c r="F11" s="288"/>
      <c r="G11" s="288"/>
      <c r="H11" s="288"/>
      <c r="I11" s="288">
        <v>7.5679109999999996</v>
      </c>
      <c r="J11" s="288">
        <v>3.7849000000000001E-2</v>
      </c>
      <c r="K11" s="288"/>
      <c r="L11" s="288">
        <v>12.86154</v>
      </c>
      <c r="M11" s="288"/>
      <c r="N11" s="288"/>
      <c r="O11" s="288"/>
      <c r="P11" s="288"/>
      <c r="Q11" s="288"/>
      <c r="R11" s="288"/>
      <c r="S11" s="288"/>
      <c r="T11" s="288"/>
      <c r="U11" s="288"/>
      <c r="V11" s="288"/>
      <c r="W11" s="288"/>
      <c r="X11" s="288"/>
      <c r="Y11" s="288"/>
      <c r="Z11" s="288"/>
      <c r="AA11" s="288">
        <v>10.54</v>
      </c>
      <c r="AB11" s="288"/>
      <c r="AC11" s="288"/>
      <c r="AD11" s="288"/>
      <c r="AE11" s="288">
        <v>1.1614709999999999</v>
      </c>
      <c r="AF11" s="288"/>
      <c r="AG11" s="288"/>
      <c r="AH11" s="288"/>
      <c r="AI11" s="288"/>
      <c r="AJ11" s="288"/>
      <c r="AK11" s="288"/>
      <c r="AL11" s="288"/>
      <c r="AM11" s="288"/>
      <c r="AN11" s="288"/>
      <c r="AO11" s="299">
        <v>295.10771799999998</v>
      </c>
      <c r="AP11" s="331"/>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33"/>
      <c r="CE11" s="74">
        <f>SUM(D11:AP11)-'A1'!L11-'A2'!Y11-'A3'!P11-'A3'!X11-'A3'!Z11*2</f>
        <v>0</v>
      </c>
    </row>
    <row r="12" spans="2:93" s="34" customFormat="1" ht="17.100000000000001" customHeight="1">
      <c r="B12" s="44"/>
      <c r="C12" s="45" t="s">
        <v>255</v>
      </c>
      <c r="D12" s="288"/>
      <c r="E12" s="288">
        <v>37.571503</v>
      </c>
      <c r="F12" s="288">
        <v>10.095514</v>
      </c>
      <c r="G12" s="288"/>
      <c r="H12" s="288"/>
      <c r="I12" s="288">
        <v>46.576138999999998</v>
      </c>
      <c r="J12" s="288">
        <v>26.755718000000002</v>
      </c>
      <c r="K12" s="288"/>
      <c r="L12" s="288">
        <v>0.84</v>
      </c>
      <c r="M12" s="288"/>
      <c r="N12" s="288">
        <v>3.4811930000000002</v>
      </c>
      <c r="O12" s="288">
        <v>13.735395</v>
      </c>
      <c r="P12" s="288"/>
      <c r="Q12" s="288"/>
      <c r="R12" s="288"/>
      <c r="S12" s="288"/>
      <c r="T12" s="288"/>
      <c r="U12" s="288"/>
      <c r="V12" s="288"/>
      <c r="W12" s="288"/>
      <c r="X12" s="288"/>
      <c r="Y12" s="288"/>
      <c r="Z12" s="288"/>
      <c r="AA12" s="288">
        <v>6.3284000000000002</v>
      </c>
      <c r="AB12" s="288">
        <v>24.779993999999999</v>
      </c>
      <c r="AC12" s="288"/>
      <c r="AD12" s="288"/>
      <c r="AE12" s="288">
        <v>14.785746</v>
      </c>
      <c r="AF12" s="288"/>
      <c r="AG12" s="288"/>
      <c r="AH12" s="288"/>
      <c r="AI12" s="288">
        <v>4.285183</v>
      </c>
      <c r="AJ12" s="288"/>
      <c r="AK12" s="288"/>
      <c r="AL12" s="288"/>
      <c r="AM12" s="288"/>
      <c r="AN12" s="288"/>
      <c r="AO12" s="299">
        <v>342.22704499999998</v>
      </c>
      <c r="AP12" s="331"/>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33"/>
      <c r="CE12" s="74">
        <f>SUM(D12:AP12)-'A1'!L12-'A2'!Y12-'A3'!P12-'A3'!X12-'A3'!Z12*2</f>
        <v>0</v>
      </c>
    </row>
    <row r="13" spans="2:93" s="34" customFormat="1" ht="30" customHeight="1">
      <c r="B13" s="41"/>
      <c r="C13" s="42" t="s">
        <v>254</v>
      </c>
      <c r="D13" s="288"/>
      <c r="E13" s="288">
        <v>356.99834099999998</v>
      </c>
      <c r="F13" s="288"/>
      <c r="G13" s="288"/>
      <c r="H13" s="288"/>
      <c r="I13" s="288">
        <v>61.592916000000002</v>
      </c>
      <c r="J13" s="288">
        <v>73.823232000000004</v>
      </c>
      <c r="K13" s="288"/>
      <c r="L13" s="288"/>
      <c r="M13" s="288"/>
      <c r="N13" s="288">
        <v>9.5370000000000003E-3</v>
      </c>
      <c r="O13" s="288">
        <v>1.3860399999999999</v>
      </c>
      <c r="P13" s="288"/>
      <c r="Q13" s="288"/>
      <c r="R13" s="288"/>
      <c r="S13" s="288"/>
      <c r="T13" s="288"/>
      <c r="U13" s="288"/>
      <c r="V13" s="288"/>
      <c r="W13" s="288"/>
      <c r="X13" s="288"/>
      <c r="Y13" s="288"/>
      <c r="Z13" s="288"/>
      <c r="AA13" s="288"/>
      <c r="AB13" s="292">
        <v>7.5229699999999999</v>
      </c>
      <c r="AC13" s="288"/>
      <c r="AD13" s="288"/>
      <c r="AE13" s="288">
        <v>2.194607</v>
      </c>
      <c r="AF13" s="288"/>
      <c r="AG13" s="288"/>
      <c r="AH13" s="288"/>
      <c r="AI13" s="288"/>
      <c r="AJ13" s="288"/>
      <c r="AK13" s="288"/>
      <c r="AL13" s="288"/>
      <c r="AM13" s="288"/>
      <c r="AN13" s="288"/>
      <c r="AO13" s="299">
        <v>768.43299999999999</v>
      </c>
      <c r="AP13" s="331"/>
      <c r="AR13" s="74">
        <f>+D13-SUM(D14:D15)</f>
        <v>0</v>
      </c>
      <c r="AS13" s="74">
        <f t="shared" ref="AS13:CC13" si="2">+E13-SUM(E14:E15)</f>
        <v>9.9999999747524271E-7</v>
      </c>
      <c r="AT13" s="74">
        <f t="shared" si="2"/>
        <v>0</v>
      </c>
      <c r="AU13" s="74">
        <f t="shared" si="2"/>
        <v>0</v>
      </c>
      <c r="AV13" s="74">
        <f t="shared" si="2"/>
        <v>0</v>
      </c>
      <c r="AW13" s="74">
        <f t="shared" si="2"/>
        <v>0</v>
      </c>
      <c r="AX13" s="74">
        <f t="shared" si="2"/>
        <v>-9.9999999747524271E-7</v>
      </c>
      <c r="AY13" s="74">
        <f t="shared" si="2"/>
        <v>0</v>
      </c>
      <c r="AZ13" s="74">
        <f t="shared" si="2"/>
        <v>0</v>
      </c>
      <c r="BA13" s="74">
        <f t="shared" si="2"/>
        <v>0</v>
      </c>
      <c r="BB13" s="74">
        <f t="shared" si="2"/>
        <v>0</v>
      </c>
      <c r="BC13" s="74">
        <f t="shared" si="2"/>
        <v>0</v>
      </c>
      <c r="BD13" s="74">
        <f t="shared" si="2"/>
        <v>0</v>
      </c>
      <c r="BE13" s="74">
        <f t="shared" si="2"/>
        <v>0</v>
      </c>
      <c r="BF13" s="74">
        <f t="shared" si="2"/>
        <v>-2.2939999999999999E-2</v>
      </c>
      <c r="BG13" s="74">
        <f t="shared" si="2"/>
        <v>0</v>
      </c>
      <c r="BH13" s="74">
        <f t="shared" si="2"/>
        <v>0</v>
      </c>
      <c r="BI13" s="74">
        <f t="shared" si="2"/>
        <v>0</v>
      </c>
      <c r="BJ13" s="74">
        <f t="shared" si="2"/>
        <v>0</v>
      </c>
      <c r="BK13" s="74">
        <f>+W13-SUM(W14:W14)</f>
        <v>-2.6540000000000001E-2</v>
      </c>
      <c r="BL13" s="74">
        <f t="shared" si="2"/>
        <v>-3.7177000000000002E-2</v>
      </c>
      <c r="BM13" s="74">
        <f t="shared" si="2"/>
        <v>0</v>
      </c>
      <c r="BN13" s="74">
        <f t="shared" si="2"/>
        <v>0</v>
      </c>
      <c r="BO13" s="74">
        <f t="shared" si="2"/>
        <v>0</v>
      </c>
      <c r="BP13" s="74">
        <f>+AB13-SUM(AB14:AB15)</f>
        <v>0</v>
      </c>
      <c r="BQ13" s="74">
        <f t="shared" si="2"/>
        <v>0</v>
      </c>
      <c r="BR13" s="74">
        <f t="shared" si="2"/>
        <v>0</v>
      </c>
      <c r="BS13" s="74">
        <f t="shared" si="2"/>
        <v>0</v>
      </c>
      <c r="BT13" s="74">
        <f t="shared" si="2"/>
        <v>0</v>
      </c>
      <c r="BU13" s="74">
        <f t="shared" si="2"/>
        <v>0</v>
      </c>
      <c r="BV13" s="74">
        <f t="shared" si="2"/>
        <v>0</v>
      </c>
      <c r="BW13" s="74">
        <f t="shared" si="2"/>
        <v>0</v>
      </c>
      <c r="BX13" s="74">
        <f t="shared" si="2"/>
        <v>0</v>
      </c>
      <c r="BY13" s="74">
        <f t="shared" si="2"/>
        <v>0</v>
      </c>
      <c r="BZ13" s="74">
        <f t="shared" si="2"/>
        <v>0</v>
      </c>
      <c r="CA13" s="74">
        <f t="shared" si="2"/>
        <v>0</v>
      </c>
      <c r="CB13" s="74">
        <f t="shared" si="2"/>
        <v>0</v>
      </c>
      <c r="CC13" s="74">
        <f t="shared" si="2"/>
        <v>8.665900000005422E-2</v>
      </c>
      <c r="CD13" s="33"/>
      <c r="CE13" s="74">
        <f>SUM(D13:AP13)-'A1'!L13-'A2'!Y13-'A3'!P13-'A3'!X13-'A3'!Z13*2</f>
        <v>0</v>
      </c>
    </row>
    <row r="14" spans="2:93" s="34" customFormat="1" ht="17.100000000000001" customHeight="1">
      <c r="B14" s="41"/>
      <c r="C14" s="45" t="s">
        <v>253</v>
      </c>
      <c r="D14" s="288"/>
      <c r="E14" s="288">
        <v>346.753128</v>
      </c>
      <c r="F14" s="288"/>
      <c r="G14" s="288"/>
      <c r="H14" s="288"/>
      <c r="I14" s="288">
        <v>42.385058999999998</v>
      </c>
      <c r="J14" s="288">
        <v>39.174064999999999</v>
      </c>
      <c r="K14" s="288"/>
      <c r="L14" s="288"/>
      <c r="M14" s="288"/>
      <c r="N14" s="288"/>
      <c r="O14" s="288">
        <v>8.8053000000000006E-2</v>
      </c>
      <c r="P14" s="288"/>
      <c r="Q14" s="288"/>
      <c r="R14" s="288">
        <v>2.2939999999999999E-2</v>
      </c>
      <c r="S14" s="288"/>
      <c r="T14" s="288"/>
      <c r="U14" s="288"/>
      <c r="V14" s="288"/>
      <c r="W14" s="288">
        <v>2.6540000000000001E-2</v>
      </c>
      <c r="X14" s="288"/>
      <c r="Y14" s="288"/>
      <c r="Z14" s="288"/>
      <c r="AA14" s="288"/>
      <c r="AB14" s="288">
        <v>7.5229699999999999</v>
      </c>
      <c r="AC14" s="288"/>
      <c r="AD14" s="288"/>
      <c r="AE14" s="288">
        <v>0.51922000000000001</v>
      </c>
      <c r="AF14" s="288"/>
      <c r="AG14" s="288"/>
      <c r="AH14" s="288"/>
      <c r="AI14" s="288"/>
      <c r="AJ14" s="288"/>
      <c r="AK14" s="288"/>
      <c r="AL14" s="288"/>
      <c r="AM14" s="288"/>
      <c r="AN14" s="288"/>
      <c r="AO14" s="299">
        <v>472.73552599999999</v>
      </c>
      <c r="AP14" s="331"/>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33"/>
      <c r="CE14" s="74">
        <f>SUM(D14:AP14)-'A1'!L14-'A2'!Y14-'A3'!P14-'A3'!X14-'A3'!Z14*2</f>
        <v>0</v>
      </c>
    </row>
    <row r="15" spans="2:93" s="34" customFormat="1" ht="17.100000000000001" customHeight="1">
      <c r="B15" s="41"/>
      <c r="C15" s="45" t="s">
        <v>255</v>
      </c>
      <c r="D15" s="288"/>
      <c r="E15" s="288">
        <v>10.245212</v>
      </c>
      <c r="F15" s="288"/>
      <c r="G15" s="288"/>
      <c r="H15" s="288"/>
      <c r="I15" s="288">
        <v>19.207857000000001</v>
      </c>
      <c r="J15" s="288">
        <v>34.649168000000003</v>
      </c>
      <c r="K15" s="288"/>
      <c r="L15" s="288"/>
      <c r="M15" s="288"/>
      <c r="N15" s="288">
        <v>9.5370000000000003E-3</v>
      </c>
      <c r="O15" s="288">
        <v>1.297987</v>
      </c>
      <c r="P15" s="288"/>
      <c r="Q15" s="288"/>
      <c r="R15" s="288"/>
      <c r="S15" s="288"/>
      <c r="T15" s="288"/>
      <c r="U15" s="288"/>
      <c r="V15" s="288"/>
      <c r="X15" s="288">
        <v>3.7177000000000002E-2</v>
      </c>
      <c r="Y15" s="288"/>
      <c r="Z15" s="288"/>
      <c r="AA15" s="288"/>
      <c r="AB15" s="288"/>
      <c r="AC15" s="288"/>
      <c r="AD15" s="288"/>
      <c r="AE15" s="288">
        <v>1.675387</v>
      </c>
      <c r="AF15" s="288"/>
      <c r="AG15" s="288"/>
      <c r="AH15" s="288"/>
      <c r="AI15" s="288"/>
      <c r="AJ15" s="288"/>
      <c r="AK15" s="288"/>
      <c r="AL15" s="288"/>
      <c r="AM15" s="288"/>
      <c r="AN15" s="288"/>
      <c r="AO15" s="299">
        <v>295.610815</v>
      </c>
      <c r="AP15" s="331"/>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33"/>
      <c r="CE15" s="74">
        <f>SUM(D15:AP15)-'A1'!L15-'A2'!Y15-'A3'!P15-'A3'!X15-'A3'!Z15*2</f>
        <v>0</v>
      </c>
    </row>
    <row r="16" spans="2:93" s="40" customFormat="1" ht="30" customHeight="1">
      <c r="B16" s="263"/>
      <c r="C16" s="264" t="s">
        <v>256</v>
      </c>
      <c r="D16" s="292"/>
      <c r="E16" s="292">
        <v>356.99833999999998</v>
      </c>
      <c r="F16" s="292"/>
      <c r="G16" s="292"/>
      <c r="H16" s="292"/>
      <c r="I16" s="292">
        <v>61.592916000000002</v>
      </c>
      <c r="J16" s="292">
        <v>73.823232000000004</v>
      </c>
      <c r="K16" s="292"/>
      <c r="L16" s="292"/>
      <c r="M16" s="292"/>
      <c r="N16" s="292"/>
      <c r="O16" s="292">
        <v>1.297987</v>
      </c>
      <c r="P16" s="292"/>
      <c r="Q16" s="292"/>
      <c r="R16" s="292"/>
      <c r="S16" s="292"/>
      <c r="T16" s="292"/>
      <c r="U16" s="292"/>
      <c r="V16" s="292"/>
      <c r="W16" s="292"/>
      <c r="X16" s="292"/>
      <c r="Y16" s="292"/>
      <c r="Z16" s="292"/>
      <c r="AA16" s="292"/>
      <c r="AB16" s="292">
        <v>7.5229699999999999</v>
      </c>
      <c r="AC16" s="292"/>
      <c r="AD16" s="292"/>
      <c r="AE16" s="292">
        <v>2.194607</v>
      </c>
      <c r="AF16" s="292"/>
      <c r="AG16" s="292"/>
      <c r="AH16" s="292"/>
      <c r="AI16" s="292"/>
      <c r="AJ16" s="292"/>
      <c r="AK16" s="292"/>
      <c r="AL16" s="292"/>
      <c r="AM16" s="292"/>
      <c r="AN16" s="292"/>
      <c r="AO16" s="310">
        <v>753.43299999999999</v>
      </c>
      <c r="AP16" s="330"/>
      <c r="AR16" s="76">
        <f>+D13-SUM(D16:D21)</f>
        <v>0</v>
      </c>
      <c r="AS16" s="76">
        <f t="shared" ref="AS16:CC16" si="3">+E13-SUM(E16:E21)</f>
        <v>9.9999999747524271E-7</v>
      </c>
      <c r="AT16" s="76">
        <f t="shared" si="3"/>
        <v>0</v>
      </c>
      <c r="AU16" s="76">
        <f t="shared" si="3"/>
        <v>0</v>
      </c>
      <c r="AV16" s="76">
        <f t="shared" si="3"/>
        <v>0</v>
      </c>
      <c r="AW16" s="76">
        <f t="shared" si="3"/>
        <v>0</v>
      </c>
      <c r="AX16" s="76">
        <f t="shared" si="3"/>
        <v>0</v>
      </c>
      <c r="AY16" s="76">
        <f t="shared" si="3"/>
        <v>0</v>
      </c>
      <c r="AZ16" s="76">
        <f t="shared" si="3"/>
        <v>0</v>
      </c>
      <c r="BA16" s="76">
        <f t="shared" si="3"/>
        <v>0</v>
      </c>
      <c r="BB16" s="76">
        <f t="shared" si="3"/>
        <v>9.5370000000000003E-3</v>
      </c>
      <c r="BC16" s="76">
        <f t="shared" si="3"/>
        <v>8.8052999999999937E-2</v>
      </c>
      <c r="BD16" s="76">
        <f t="shared" si="3"/>
        <v>0</v>
      </c>
      <c r="BE16" s="76">
        <f t="shared" si="3"/>
        <v>0</v>
      </c>
      <c r="BF16" s="76">
        <f t="shared" si="3"/>
        <v>0</v>
      </c>
      <c r="BG16" s="76">
        <f t="shared" si="3"/>
        <v>0</v>
      </c>
      <c r="BH16" s="76">
        <f t="shared" si="3"/>
        <v>0</v>
      </c>
      <c r="BI16" s="76">
        <f t="shared" si="3"/>
        <v>0</v>
      </c>
      <c r="BJ16" s="76">
        <f t="shared" si="3"/>
        <v>0</v>
      </c>
      <c r="BK16" s="76">
        <f t="shared" si="3"/>
        <v>0</v>
      </c>
      <c r="BL16" s="76">
        <f t="shared" si="3"/>
        <v>0</v>
      </c>
      <c r="BM16" s="76">
        <f t="shared" si="3"/>
        <v>0</v>
      </c>
      <c r="BN16" s="76">
        <f t="shared" si="3"/>
        <v>0</v>
      </c>
      <c r="BO16" s="76">
        <f t="shared" si="3"/>
        <v>0</v>
      </c>
      <c r="BP16" s="76">
        <f>+AB13-SUM(AB16:AB21)</f>
        <v>0</v>
      </c>
      <c r="BQ16" s="76">
        <f t="shared" si="3"/>
        <v>0</v>
      </c>
      <c r="BR16" s="76">
        <f t="shared" si="3"/>
        <v>0</v>
      </c>
      <c r="BS16" s="76">
        <f t="shared" si="3"/>
        <v>0</v>
      </c>
      <c r="BT16" s="76">
        <f t="shared" si="3"/>
        <v>0</v>
      </c>
      <c r="BU16" s="76">
        <f t="shared" si="3"/>
        <v>0</v>
      </c>
      <c r="BV16" s="76">
        <f t="shared" si="3"/>
        <v>0</v>
      </c>
      <c r="BW16" s="76">
        <f t="shared" si="3"/>
        <v>0</v>
      </c>
      <c r="BX16" s="76">
        <f t="shared" si="3"/>
        <v>0</v>
      </c>
      <c r="BY16" s="76">
        <f t="shared" si="3"/>
        <v>0</v>
      </c>
      <c r="BZ16" s="76">
        <f t="shared" si="3"/>
        <v>0</v>
      </c>
      <c r="CA16" s="76">
        <f t="shared" si="3"/>
        <v>0</v>
      </c>
      <c r="CB16" s="76">
        <f t="shared" si="3"/>
        <v>0</v>
      </c>
      <c r="CC16" s="76">
        <f t="shared" si="3"/>
        <v>0</v>
      </c>
      <c r="CD16" s="39"/>
      <c r="CE16" s="76">
        <f>SUM(D16:AP16)-'A1'!L16-'A2'!Y16-'A3'!P16-'A3'!X16-'A3'!Z16*2</f>
        <v>0.25778199999990647</v>
      </c>
    </row>
    <row r="17" spans="2:83" s="34" customFormat="1" ht="17.100000000000001" customHeight="1">
      <c r="B17" s="270"/>
      <c r="C17" s="271" t="s">
        <v>257</v>
      </c>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99">
        <v>15</v>
      </c>
      <c r="AP17" s="331"/>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33"/>
      <c r="CE17" s="76">
        <f>SUM(D17:AP17)-'A1'!L17-'A2'!Y17-'A3'!P17-'A3'!X17-'A3'!Z17*2</f>
        <v>-0.35537300000000016</v>
      </c>
    </row>
    <row r="18" spans="2:83" s="34" customFormat="1" ht="17.100000000000001" customHeight="1">
      <c r="B18" s="270"/>
      <c r="C18" s="271" t="s">
        <v>261</v>
      </c>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99"/>
      <c r="AP18" s="331"/>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33"/>
      <c r="CE18" s="76">
        <f>SUM(D18:AP18)-'A1'!L18-'A2'!Y18-'A3'!P18-'A3'!X18-'A3'!Z18*2</f>
        <v>0</v>
      </c>
    </row>
    <row r="19" spans="2:83" s="34" customFormat="1" ht="17.100000000000001" customHeight="1">
      <c r="B19" s="270"/>
      <c r="C19" s="271" t="s">
        <v>262</v>
      </c>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99"/>
      <c r="AP19" s="331"/>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33"/>
      <c r="CE19" s="76">
        <f>SUM(D19:AP19)-'A1'!L19-'A2'!Y19-'A3'!P19-'A3'!X19-'A3'!Z19*2</f>
        <v>0</v>
      </c>
    </row>
    <row r="20" spans="2:83" s="34" customFormat="1" ht="17.100000000000001" customHeight="1">
      <c r="B20" s="270"/>
      <c r="C20" s="272" t="s">
        <v>258</v>
      </c>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99"/>
      <c r="AP20" s="331"/>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33"/>
      <c r="CE20" s="76">
        <f>SUM(D20:AP20)-'A1'!L20-'A2'!Y20-'A3'!P20-'A3'!X20-'A3'!Z20*2</f>
        <v>0</v>
      </c>
    </row>
    <row r="21" spans="2:83" s="34" customFormat="1" ht="16.5" customHeight="1">
      <c r="B21" s="270"/>
      <c r="C21" s="265" t="s">
        <v>259</v>
      </c>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99"/>
      <c r="AP21" s="331"/>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33"/>
      <c r="CE21" s="76">
        <f>SUM(D21:AP21)-'A1'!L21-'A2'!Y21-'A3'!P21-'A3'!X21-'A3'!Z21*2</f>
        <v>0</v>
      </c>
    </row>
    <row r="22" spans="2:83" s="40" customFormat="1" ht="24.95" customHeight="1">
      <c r="B22" s="101"/>
      <c r="C22" s="104" t="s">
        <v>260</v>
      </c>
      <c r="D22" s="292"/>
      <c r="E22" s="292"/>
      <c r="F22" s="288">
        <v>15.085216000000001</v>
      </c>
      <c r="G22" s="292"/>
      <c r="H22" s="292"/>
      <c r="I22" s="288">
        <v>1.0959369999999999</v>
      </c>
      <c r="J22" s="288">
        <v>0.199408</v>
      </c>
      <c r="K22" s="292"/>
      <c r="L22" s="292">
        <v>12.3935</v>
      </c>
      <c r="M22" s="292"/>
      <c r="N22" s="292">
        <v>0.65611000000000008</v>
      </c>
      <c r="O22" s="292">
        <v>2.3942779999999999</v>
      </c>
      <c r="P22" s="292">
        <v>1.6477459999999999</v>
      </c>
      <c r="Q22" s="292">
        <v>7.5053919999999996</v>
      </c>
      <c r="R22" s="292">
        <v>0.48974000000000001</v>
      </c>
      <c r="S22" s="292"/>
      <c r="T22" s="292"/>
      <c r="U22" s="292"/>
      <c r="V22" s="292"/>
      <c r="W22" s="288">
        <v>3.3010000000000001E-3</v>
      </c>
      <c r="X22" s="288">
        <v>2.2922000000000001E-2</v>
      </c>
      <c r="Y22" s="292"/>
      <c r="Z22" s="292"/>
      <c r="AA22" s="292">
        <v>15.431799999999999</v>
      </c>
      <c r="AB22" s="292">
        <v>2.5399999999999999E-2</v>
      </c>
      <c r="AC22" s="292"/>
      <c r="AD22" s="292"/>
      <c r="AE22" s="288">
        <v>23.058432</v>
      </c>
      <c r="AF22" s="292"/>
      <c r="AG22" s="292"/>
      <c r="AH22" s="292"/>
      <c r="AI22" s="292"/>
      <c r="AJ22" s="288">
        <v>0.49551699999999999</v>
      </c>
      <c r="AK22" s="288">
        <v>1.8591E-2</v>
      </c>
      <c r="AL22" s="292"/>
      <c r="AM22" s="292"/>
      <c r="AN22" s="292"/>
      <c r="AO22" s="310">
        <v>15.131897</v>
      </c>
      <c r="AP22" s="330"/>
      <c r="AR22" s="76">
        <f>+D22-SUM(D23:D24)</f>
        <v>0</v>
      </c>
      <c r="AS22" s="76">
        <f t="shared" ref="AS22:CC22" si="4">+E22-SUM(E23:E24)</f>
        <v>0</v>
      </c>
      <c r="AT22" s="76">
        <f t="shared" si="4"/>
        <v>0</v>
      </c>
      <c r="AU22" s="76">
        <f t="shared" si="4"/>
        <v>0</v>
      </c>
      <c r="AV22" s="76">
        <f t="shared" si="4"/>
        <v>0</v>
      </c>
      <c r="AW22" s="76">
        <f t="shared" si="4"/>
        <v>0</v>
      </c>
      <c r="AX22" s="76">
        <f t="shared" si="4"/>
        <v>0</v>
      </c>
      <c r="AY22" s="76">
        <f t="shared" si="4"/>
        <v>0</v>
      </c>
      <c r="AZ22" s="76">
        <f t="shared" si="4"/>
        <v>0</v>
      </c>
      <c r="BA22" s="76">
        <f t="shared" si="4"/>
        <v>0</v>
      </c>
      <c r="BB22" s="76">
        <f t="shared" si="4"/>
        <v>0</v>
      </c>
      <c r="BC22" s="76">
        <f t="shared" si="4"/>
        <v>0</v>
      </c>
      <c r="BD22" s="76">
        <f t="shared" si="4"/>
        <v>0</v>
      </c>
      <c r="BE22" s="76">
        <f t="shared" si="4"/>
        <v>-1.0000000010279564E-6</v>
      </c>
      <c r="BF22" s="76">
        <f t="shared" si="4"/>
        <v>0</v>
      </c>
      <c r="BG22" s="76">
        <f t="shared" si="4"/>
        <v>0</v>
      </c>
      <c r="BH22" s="76">
        <f t="shared" si="4"/>
        <v>0</v>
      </c>
      <c r="BI22" s="76">
        <f t="shared" si="4"/>
        <v>0</v>
      </c>
      <c r="BJ22" s="76">
        <f t="shared" si="4"/>
        <v>0</v>
      </c>
      <c r="BK22" s="76">
        <f t="shared" si="4"/>
        <v>0</v>
      </c>
      <c r="BL22" s="76">
        <f t="shared" si="4"/>
        <v>0</v>
      </c>
      <c r="BM22" s="76">
        <f t="shared" si="4"/>
        <v>0</v>
      </c>
      <c r="BN22" s="76">
        <f t="shared" si="4"/>
        <v>0</v>
      </c>
      <c r="BO22" s="76">
        <f t="shared" si="4"/>
        <v>0</v>
      </c>
      <c r="BP22" s="76">
        <f>+AB22-SUM(AB23:AB23)</f>
        <v>0</v>
      </c>
      <c r="BQ22" s="76">
        <f t="shared" si="4"/>
        <v>0</v>
      </c>
      <c r="BR22" s="76">
        <f t="shared" si="4"/>
        <v>0</v>
      </c>
      <c r="BS22" s="76">
        <f t="shared" si="4"/>
        <v>0</v>
      </c>
      <c r="BT22" s="76">
        <f t="shared" si="4"/>
        <v>0</v>
      </c>
      <c r="BU22" s="76">
        <f t="shared" si="4"/>
        <v>0</v>
      </c>
      <c r="BV22" s="76">
        <f t="shared" si="4"/>
        <v>0</v>
      </c>
      <c r="BW22" s="76">
        <f t="shared" si="4"/>
        <v>0</v>
      </c>
      <c r="BX22" s="76">
        <f t="shared" si="4"/>
        <v>0</v>
      </c>
      <c r="BY22" s="76">
        <f t="shared" si="4"/>
        <v>0</v>
      </c>
      <c r="BZ22" s="76">
        <f t="shared" si="4"/>
        <v>0</v>
      </c>
      <c r="CA22" s="76">
        <f t="shared" si="4"/>
        <v>0</v>
      </c>
      <c r="CB22" s="76">
        <f t="shared" si="4"/>
        <v>0</v>
      </c>
      <c r="CC22" s="76">
        <f t="shared" si="4"/>
        <v>0</v>
      </c>
      <c r="CD22" s="39"/>
      <c r="CE22" s="76">
        <f>SUM(D22:AP22)-'A1'!L22-'A2'!Y22-'A3'!P22-'A3'!X22-'A3'!Z22*2</f>
        <v>-2.9999999955343526E-6</v>
      </c>
    </row>
    <row r="23" spans="2:83" s="89" customFormat="1" ht="17.100000000000001" customHeight="1">
      <c r="B23" s="83"/>
      <c r="C23" s="45" t="s">
        <v>253</v>
      </c>
      <c r="D23" s="294"/>
      <c r="E23" s="294"/>
      <c r="F23" s="288">
        <v>15.085216000000001</v>
      </c>
      <c r="G23" s="294"/>
      <c r="H23" s="294"/>
      <c r="I23" s="288"/>
      <c r="J23" s="288"/>
      <c r="K23" s="294"/>
      <c r="L23" s="294">
        <v>12.3935</v>
      </c>
      <c r="M23" s="294"/>
      <c r="N23" s="294">
        <v>0.64893500000000004</v>
      </c>
      <c r="O23" s="294">
        <v>2.3610419999999999</v>
      </c>
      <c r="P23" s="294"/>
      <c r="Q23" s="294">
        <v>7.4089780000000003</v>
      </c>
      <c r="R23" s="294">
        <v>0.48974000000000001</v>
      </c>
      <c r="S23" s="294"/>
      <c r="T23" s="294"/>
      <c r="U23" s="294"/>
      <c r="V23" s="294"/>
      <c r="W23" s="288">
        <v>1.6130000000000001E-3</v>
      </c>
      <c r="X23" s="288">
        <v>2.2922000000000001E-2</v>
      </c>
      <c r="Y23" s="294"/>
      <c r="Z23" s="294"/>
      <c r="AA23" s="294">
        <v>15.407999999999999</v>
      </c>
      <c r="AB23" s="288">
        <v>2.5399999999999999E-2</v>
      </c>
      <c r="AC23" s="294"/>
      <c r="AD23" s="294"/>
      <c r="AE23" s="288">
        <v>23.058432</v>
      </c>
      <c r="AF23" s="294"/>
      <c r="AG23" s="294"/>
      <c r="AH23" s="294"/>
      <c r="AI23" s="294"/>
      <c r="AJ23" s="288">
        <v>0.49551699999999999</v>
      </c>
      <c r="AK23" s="288">
        <v>1.8591E-2</v>
      </c>
      <c r="AL23" s="294"/>
      <c r="AM23" s="294"/>
      <c r="AN23" s="294"/>
      <c r="AO23" s="309">
        <v>8.0761350000000007</v>
      </c>
      <c r="AP23" s="332"/>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8"/>
      <c r="CE23" s="74">
        <f>SUM(D23:AP23)-'A1'!L23-'A2'!Y23-'A3'!P23-'A3'!X23-'A3'!Z23*2</f>
        <v>-2.6645352591003757E-15</v>
      </c>
    </row>
    <row r="24" spans="2:83" s="34" customFormat="1" ht="17.100000000000001" customHeight="1">
      <c r="B24" s="44"/>
      <c r="C24" s="45" t="s">
        <v>255</v>
      </c>
      <c r="D24" s="288"/>
      <c r="E24" s="288"/>
      <c r="F24" s="288"/>
      <c r="G24" s="288"/>
      <c r="H24" s="288"/>
      <c r="I24" s="288">
        <v>1.0959369999999999</v>
      </c>
      <c r="J24" s="288">
        <v>0.199408</v>
      </c>
      <c r="K24" s="288"/>
      <c r="L24" s="288"/>
      <c r="M24" s="288"/>
      <c r="N24" s="288">
        <v>7.175E-3</v>
      </c>
      <c r="O24" s="288">
        <v>3.3236000000000002E-2</v>
      </c>
      <c r="P24" s="288">
        <v>1.6477459999999999</v>
      </c>
      <c r="Q24" s="288">
        <v>9.6415000000000001E-2</v>
      </c>
      <c r="R24" s="288"/>
      <c r="S24" s="288"/>
      <c r="T24" s="288"/>
      <c r="U24" s="288"/>
      <c r="V24" s="288"/>
      <c r="W24" s="288">
        <v>1.688E-3</v>
      </c>
      <c r="X24" s="288"/>
      <c r="Y24" s="288"/>
      <c r="Z24" s="288"/>
      <c r="AA24" s="288">
        <v>2.3800000000000002E-2</v>
      </c>
      <c r="AC24" s="288"/>
      <c r="AD24" s="288"/>
      <c r="AE24" s="288"/>
      <c r="AF24" s="288"/>
      <c r="AG24" s="288"/>
      <c r="AH24" s="288"/>
      <c r="AI24" s="288"/>
      <c r="AJ24" s="288"/>
      <c r="AK24" s="288"/>
      <c r="AL24" s="288"/>
      <c r="AM24" s="288"/>
      <c r="AN24" s="288"/>
      <c r="AO24" s="299">
        <v>7.0557619999999996</v>
      </c>
      <c r="AP24" s="331"/>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33"/>
      <c r="CE24" s="74">
        <f>SUM(D24:AP24)-'A1'!L24-'A2'!Y24-'A3'!P24-'A3'!X24-'A3'!Z24*2</f>
        <v>0</v>
      </c>
    </row>
    <row r="25" spans="2:83" s="40" customFormat="1" ht="30" customHeight="1">
      <c r="B25" s="103"/>
      <c r="C25" s="104" t="s">
        <v>249</v>
      </c>
      <c r="D25" s="293">
        <f t="shared" ref="D25:AO25" si="5">+SUM(D22,D13,D10)</f>
        <v>0</v>
      </c>
      <c r="E25" s="293">
        <f t="shared" si="5"/>
        <v>394.56984399999999</v>
      </c>
      <c r="F25" s="293">
        <f t="shared" si="5"/>
        <v>25.180730000000001</v>
      </c>
      <c r="G25" s="293">
        <f t="shared" si="5"/>
        <v>0</v>
      </c>
      <c r="H25" s="293">
        <f t="shared" si="5"/>
        <v>0</v>
      </c>
      <c r="I25" s="293">
        <f t="shared" si="5"/>
        <v>116.832904</v>
      </c>
      <c r="J25" s="293">
        <f t="shared" si="5"/>
        <v>100.81620700000001</v>
      </c>
      <c r="K25" s="293">
        <f t="shared" si="5"/>
        <v>0</v>
      </c>
      <c r="L25" s="293">
        <f t="shared" si="5"/>
        <v>26.095039999999997</v>
      </c>
      <c r="M25" s="293">
        <f t="shared" si="5"/>
        <v>0</v>
      </c>
      <c r="N25" s="293">
        <f t="shared" si="5"/>
        <v>4.1468400000000001</v>
      </c>
      <c r="O25" s="293">
        <f t="shared" si="5"/>
        <v>17.515713000000002</v>
      </c>
      <c r="P25" s="293">
        <f t="shared" si="5"/>
        <v>1.6477459999999999</v>
      </c>
      <c r="Q25" s="293">
        <f t="shared" si="5"/>
        <v>7.5053919999999996</v>
      </c>
      <c r="R25" s="293">
        <f t="shared" si="5"/>
        <v>0.48974000000000001</v>
      </c>
      <c r="S25" s="293">
        <f t="shared" si="5"/>
        <v>0</v>
      </c>
      <c r="T25" s="293">
        <f t="shared" si="5"/>
        <v>0</v>
      </c>
      <c r="U25" s="293">
        <f t="shared" si="5"/>
        <v>0</v>
      </c>
      <c r="V25" s="293">
        <f t="shared" si="5"/>
        <v>0</v>
      </c>
      <c r="W25" s="293">
        <f t="shared" si="5"/>
        <v>3.3010000000000001E-3</v>
      </c>
      <c r="X25" s="293">
        <f t="shared" si="5"/>
        <v>2.2922000000000001E-2</v>
      </c>
      <c r="Y25" s="293">
        <f t="shared" si="5"/>
        <v>0</v>
      </c>
      <c r="Z25" s="293">
        <f t="shared" si="5"/>
        <v>0</v>
      </c>
      <c r="AA25" s="293">
        <f t="shared" si="5"/>
        <v>32.300200000000004</v>
      </c>
      <c r="AB25" s="293">
        <f>+SUM(AB22,AB13,AB10)</f>
        <v>32.328364000000001</v>
      </c>
      <c r="AC25" s="293">
        <f t="shared" si="5"/>
        <v>0</v>
      </c>
      <c r="AD25" s="293">
        <f t="shared" si="5"/>
        <v>0</v>
      </c>
      <c r="AE25" s="293">
        <f>+SUM(AE22,AE13,AE10)</f>
        <v>41.200256000000003</v>
      </c>
      <c r="AF25" s="293">
        <f t="shared" si="5"/>
        <v>0</v>
      </c>
      <c r="AG25" s="293">
        <f t="shared" si="5"/>
        <v>0</v>
      </c>
      <c r="AH25" s="293">
        <f t="shared" si="5"/>
        <v>0</v>
      </c>
      <c r="AI25" s="293">
        <f t="shared" si="5"/>
        <v>4.285183</v>
      </c>
      <c r="AJ25" s="293">
        <f t="shared" si="5"/>
        <v>0.49551699999999999</v>
      </c>
      <c r="AK25" s="293">
        <f t="shared" si="5"/>
        <v>1.8591E-2</v>
      </c>
      <c r="AL25" s="293">
        <f t="shared" si="5"/>
        <v>0</v>
      </c>
      <c r="AM25" s="293">
        <f t="shared" si="5"/>
        <v>0</v>
      </c>
      <c r="AN25" s="293">
        <f t="shared" si="5"/>
        <v>0</v>
      </c>
      <c r="AO25" s="291">
        <f t="shared" si="5"/>
        <v>1420.89966</v>
      </c>
      <c r="AP25" s="330"/>
      <c r="AQ25" s="39"/>
      <c r="AR25" s="76">
        <f>+D25-D10-D13-D22</f>
        <v>0</v>
      </c>
      <c r="AS25" s="76">
        <f t="shared" ref="AS25:CC25" si="6">+E25-E10-E13-E22</f>
        <v>0</v>
      </c>
      <c r="AT25" s="76">
        <f t="shared" si="6"/>
        <v>0</v>
      </c>
      <c r="AU25" s="76">
        <f t="shared" si="6"/>
        <v>0</v>
      </c>
      <c r="AV25" s="76">
        <f t="shared" si="6"/>
        <v>0</v>
      </c>
      <c r="AW25" s="76">
        <f t="shared" si="6"/>
        <v>0</v>
      </c>
      <c r="AX25" s="76">
        <f t="shared" si="6"/>
        <v>5.3568260938163803E-15</v>
      </c>
      <c r="AY25" s="76">
        <f t="shared" si="6"/>
        <v>0</v>
      </c>
      <c r="AZ25" s="76">
        <f t="shared" si="6"/>
        <v>0</v>
      </c>
      <c r="BA25" s="76">
        <f t="shared" si="6"/>
        <v>0</v>
      </c>
      <c r="BB25" s="76">
        <f t="shared" si="6"/>
        <v>0</v>
      </c>
      <c r="BC25" s="76">
        <f t="shared" si="6"/>
        <v>0</v>
      </c>
      <c r="BD25" s="76">
        <f t="shared" si="6"/>
        <v>0</v>
      </c>
      <c r="BE25" s="76">
        <f t="shared" si="6"/>
        <v>0</v>
      </c>
      <c r="BF25" s="76">
        <f t="shared" si="6"/>
        <v>0</v>
      </c>
      <c r="BG25" s="76">
        <f t="shared" si="6"/>
        <v>0</v>
      </c>
      <c r="BH25" s="76">
        <f t="shared" si="6"/>
        <v>0</v>
      </c>
      <c r="BI25" s="76">
        <f t="shared" si="6"/>
        <v>0</v>
      </c>
      <c r="BJ25" s="76">
        <f t="shared" si="6"/>
        <v>0</v>
      </c>
      <c r="BK25" s="76">
        <f t="shared" si="6"/>
        <v>0</v>
      </c>
      <c r="BL25" s="76">
        <f t="shared" si="6"/>
        <v>0</v>
      </c>
      <c r="BM25" s="76">
        <f t="shared" si="6"/>
        <v>0</v>
      </c>
      <c r="BN25" s="76">
        <f t="shared" si="6"/>
        <v>0</v>
      </c>
      <c r="BO25" s="76">
        <f t="shared" si="6"/>
        <v>0</v>
      </c>
      <c r="BP25" s="76">
        <f>+AB25-AB10-AB13-AB22</f>
        <v>2.0886070650760757E-15</v>
      </c>
      <c r="BQ25" s="76">
        <f t="shared" si="6"/>
        <v>0</v>
      </c>
      <c r="BR25" s="76">
        <f t="shared" si="6"/>
        <v>0</v>
      </c>
      <c r="BS25" s="76">
        <f>+AE25-AE10-AE13-AE22</f>
        <v>0</v>
      </c>
      <c r="BT25" s="76">
        <f t="shared" si="6"/>
        <v>0</v>
      </c>
      <c r="BU25" s="76">
        <f t="shared" si="6"/>
        <v>0</v>
      </c>
      <c r="BV25" s="76">
        <f t="shared" si="6"/>
        <v>0</v>
      </c>
      <c r="BW25" s="76">
        <f t="shared" si="6"/>
        <v>0</v>
      </c>
      <c r="BX25" s="76">
        <f t="shared" si="6"/>
        <v>0</v>
      </c>
      <c r="BY25" s="76">
        <f t="shared" si="6"/>
        <v>0</v>
      </c>
      <c r="BZ25" s="76">
        <f t="shared" si="6"/>
        <v>0</v>
      </c>
      <c r="CA25" s="76">
        <f t="shared" si="6"/>
        <v>0</v>
      </c>
      <c r="CB25" s="76">
        <f t="shared" si="6"/>
        <v>0</v>
      </c>
      <c r="CC25" s="76">
        <f t="shared" si="6"/>
        <v>9.4146912488213275E-14</v>
      </c>
      <c r="CD25" s="39"/>
      <c r="CE25" s="74">
        <f>SUM(D25:AP25)-'A1'!L25-'A2'!Y25-'A3'!P25-'A3'!X25-'A3'!Z25*2</f>
        <v>-3.0000001061125658E-6</v>
      </c>
    </row>
    <row r="26" spans="2:83" s="89" customFormat="1" ht="17.100000000000001" customHeight="1">
      <c r="B26" s="266"/>
      <c r="C26" s="267" t="s">
        <v>287</v>
      </c>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309"/>
      <c r="AP26" s="332"/>
      <c r="AQ26" s="88"/>
      <c r="AR26" s="85">
        <f>+IF((D26&gt;D25),111,0)</f>
        <v>0</v>
      </c>
      <c r="AS26" s="85">
        <f t="shared" ref="AS26:CC26" si="7">+IF((E26&gt;E25),111,0)</f>
        <v>0</v>
      </c>
      <c r="AT26" s="85">
        <f t="shared" si="7"/>
        <v>0</v>
      </c>
      <c r="AU26" s="85">
        <f t="shared" si="7"/>
        <v>0</v>
      </c>
      <c r="AV26" s="85">
        <f t="shared" si="7"/>
        <v>0</v>
      </c>
      <c r="AW26" s="85">
        <f t="shared" si="7"/>
        <v>0</v>
      </c>
      <c r="AX26" s="85">
        <f t="shared" si="7"/>
        <v>0</v>
      </c>
      <c r="AY26" s="85">
        <f t="shared" si="7"/>
        <v>0</v>
      </c>
      <c r="AZ26" s="85">
        <f t="shared" si="7"/>
        <v>0</v>
      </c>
      <c r="BA26" s="85">
        <f t="shared" si="7"/>
        <v>0</v>
      </c>
      <c r="BB26" s="85">
        <f t="shared" si="7"/>
        <v>0</v>
      </c>
      <c r="BC26" s="85">
        <f t="shared" si="7"/>
        <v>0</v>
      </c>
      <c r="BD26" s="85">
        <f t="shared" si="7"/>
        <v>0</v>
      </c>
      <c r="BE26" s="85">
        <f t="shared" si="7"/>
        <v>0</v>
      </c>
      <c r="BF26" s="85">
        <f t="shared" si="7"/>
        <v>0</v>
      </c>
      <c r="BG26" s="85">
        <f t="shared" si="7"/>
        <v>0</v>
      </c>
      <c r="BH26" s="85">
        <f t="shared" si="7"/>
        <v>0</v>
      </c>
      <c r="BI26" s="85">
        <f t="shared" si="7"/>
        <v>0</v>
      </c>
      <c r="BJ26" s="85">
        <f t="shared" si="7"/>
        <v>0</v>
      </c>
      <c r="BK26" s="85">
        <f t="shared" si="7"/>
        <v>0</v>
      </c>
      <c r="BL26" s="85">
        <f t="shared" si="7"/>
        <v>0</v>
      </c>
      <c r="BM26" s="85">
        <f t="shared" si="7"/>
        <v>0</v>
      </c>
      <c r="BN26" s="85">
        <f t="shared" si="7"/>
        <v>0</v>
      </c>
      <c r="BO26" s="85">
        <f t="shared" si="7"/>
        <v>0</v>
      </c>
      <c r="BP26" s="85">
        <f t="shared" si="7"/>
        <v>0</v>
      </c>
      <c r="BQ26" s="85">
        <f t="shared" si="7"/>
        <v>0</v>
      </c>
      <c r="BR26" s="85">
        <f t="shared" si="7"/>
        <v>0</v>
      </c>
      <c r="BS26" s="85">
        <f t="shared" si="7"/>
        <v>0</v>
      </c>
      <c r="BT26" s="85">
        <f t="shared" si="7"/>
        <v>0</v>
      </c>
      <c r="BU26" s="85">
        <f t="shared" si="7"/>
        <v>0</v>
      </c>
      <c r="BV26" s="85">
        <f t="shared" si="7"/>
        <v>0</v>
      </c>
      <c r="BW26" s="85">
        <f t="shared" si="7"/>
        <v>0</v>
      </c>
      <c r="BX26" s="85">
        <f t="shared" si="7"/>
        <v>0</v>
      </c>
      <c r="BY26" s="85">
        <f t="shared" si="7"/>
        <v>0</v>
      </c>
      <c r="BZ26" s="85">
        <f t="shared" si="7"/>
        <v>0</v>
      </c>
      <c r="CA26" s="85">
        <f t="shared" si="7"/>
        <v>0</v>
      </c>
      <c r="CB26" s="85">
        <f t="shared" si="7"/>
        <v>0</v>
      </c>
      <c r="CC26" s="85">
        <f t="shared" si="7"/>
        <v>0</v>
      </c>
      <c r="CD26" s="88"/>
      <c r="CE26" s="85">
        <f>SUM(D26:AP26)-'A1'!L26-'A2'!Y26-'A3'!P26-'A3'!X26-'A3'!Z26*2</f>
        <v>0</v>
      </c>
    </row>
    <row r="27" spans="2:83" s="89" customFormat="1" ht="17.100000000000001" customHeight="1">
      <c r="B27" s="266"/>
      <c r="C27" s="269" t="s">
        <v>288</v>
      </c>
      <c r="D27" s="294"/>
      <c r="E27" s="294"/>
      <c r="F27" s="294">
        <v>1.2188854527999999</v>
      </c>
      <c r="G27" s="294"/>
      <c r="H27" s="294"/>
      <c r="I27" s="294"/>
      <c r="J27" s="294"/>
      <c r="K27" s="294"/>
      <c r="L27" s="294">
        <v>1.0013947999999999</v>
      </c>
      <c r="M27" s="294"/>
      <c r="N27" s="294">
        <v>5.2433948000000001E-2</v>
      </c>
      <c r="O27" s="294"/>
      <c r="P27" s="294"/>
      <c r="Q27" s="294">
        <v>0.59864542239999996</v>
      </c>
      <c r="R27" s="294">
        <v>3.9570991999999999E-2</v>
      </c>
      <c r="S27" s="294"/>
      <c r="T27" s="294"/>
      <c r="U27" s="294"/>
      <c r="V27" s="294"/>
      <c r="W27" s="294">
        <v>1.3033040000000001E-4</v>
      </c>
      <c r="X27" s="294">
        <v>1.8520976E-3</v>
      </c>
      <c r="Y27" s="294"/>
      <c r="Z27" s="294"/>
      <c r="AA27" s="294">
        <v>1.2449663999999998</v>
      </c>
      <c r="AB27" s="294">
        <v>2.0523199999999998E-3</v>
      </c>
      <c r="AC27" s="294"/>
      <c r="AD27" s="294"/>
      <c r="AE27" s="294">
        <v>1.8631213056</v>
      </c>
      <c r="AF27" s="294"/>
      <c r="AG27" s="294"/>
      <c r="AH27" s="294"/>
      <c r="AI27" s="294"/>
      <c r="AJ27" s="294">
        <v>4.00377736E-2</v>
      </c>
      <c r="AK27" s="294">
        <v>1.5021527999999999E-3</v>
      </c>
      <c r="AL27" s="294"/>
      <c r="AM27" s="294"/>
      <c r="AN27" s="294"/>
      <c r="AO27" s="309"/>
      <c r="AP27" s="332"/>
      <c r="AQ27" s="88"/>
      <c r="AR27" s="85">
        <f>+IF((D27&gt;D25),111,0)</f>
        <v>0</v>
      </c>
      <c r="AS27" s="85">
        <f t="shared" ref="AS27:CC27" si="8">+IF((E27&gt;E25),111,0)</f>
        <v>0</v>
      </c>
      <c r="AT27" s="85">
        <f t="shared" si="8"/>
        <v>0</v>
      </c>
      <c r="AU27" s="85">
        <f t="shared" si="8"/>
        <v>0</v>
      </c>
      <c r="AV27" s="85">
        <f t="shared" si="8"/>
        <v>0</v>
      </c>
      <c r="AW27" s="85">
        <f t="shared" si="8"/>
        <v>0</v>
      </c>
      <c r="AX27" s="85">
        <f t="shared" si="8"/>
        <v>0</v>
      </c>
      <c r="AY27" s="85">
        <f t="shared" si="8"/>
        <v>0</v>
      </c>
      <c r="AZ27" s="85">
        <f t="shared" si="8"/>
        <v>0</v>
      </c>
      <c r="BA27" s="85">
        <f t="shared" si="8"/>
        <v>0</v>
      </c>
      <c r="BB27" s="85">
        <f t="shared" si="8"/>
        <v>0</v>
      </c>
      <c r="BC27" s="85">
        <f t="shared" si="8"/>
        <v>0</v>
      </c>
      <c r="BD27" s="85">
        <f t="shared" si="8"/>
        <v>0</v>
      </c>
      <c r="BE27" s="85">
        <f t="shared" si="8"/>
        <v>0</v>
      </c>
      <c r="BF27" s="85">
        <f t="shared" si="8"/>
        <v>0</v>
      </c>
      <c r="BG27" s="85">
        <f t="shared" si="8"/>
        <v>0</v>
      </c>
      <c r="BH27" s="85">
        <f t="shared" si="8"/>
        <v>0</v>
      </c>
      <c r="BI27" s="85">
        <f t="shared" si="8"/>
        <v>0</v>
      </c>
      <c r="BJ27" s="85">
        <f t="shared" si="8"/>
        <v>0</v>
      </c>
      <c r="BK27" s="85">
        <f t="shared" si="8"/>
        <v>0</v>
      </c>
      <c r="BL27" s="85">
        <f t="shared" si="8"/>
        <v>0</v>
      </c>
      <c r="BM27" s="85">
        <f t="shared" si="8"/>
        <v>0</v>
      </c>
      <c r="BN27" s="85">
        <f t="shared" si="8"/>
        <v>0</v>
      </c>
      <c r="BO27" s="85">
        <f t="shared" si="8"/>
        <v>0</v>
      </c>
      <c r="BP27" s="85">
        <f t="shared" si="8"/>
        <v>0</v>
      </c>
      <c r="BQ27" s="85">
        <f t="shared" si="8"/>
        <v>0</v>
      </c>
      <c r="BR27" s="85">
        <f t="shared" si="8"/>
        <v>0</v>
      </c>
      <c r="BS27" s="85">
        <f t="shared" si="8"/>
        <v>0</v>
      </c>
      <c r="BT27" s="85">
        <f t="shared" si="8"/>
        <v>0</v>
      </c>
      <c r="BU27" s="85">
        <f t="shared" si="8"/>
        <v>0</v>
      </c>
      <c r="BV27" s="85">
        <f t="shared" si="8"/>
        <v>0</v>
      </c>
      <c r="BW27" s="85">
        <f t="shared" si="8"/>
        <v>0</v>
      </c>
      <c r="BX27" s="85">
        <f t="shared" si="8"/>
        <v>0</v>
      </c>
      <c r="BY27" s="85">
        <f t="shared" si="8"/>
        <v>0</v>
      </c>
      <c r="BZ27" s="85">
        <f t="shared" si="8"/>
        <v>0</v>
      </c>
      <c r="CA27" s="85">
        <f t="shared" si="8"/>
        <v>0</v>
      </c>
      <c r="CB27" s="85">
        <f t="shared" si="8"/>
        <v>0</v>
      </c>
      <c r="CC27" s="85">
        <f t="shared" si="8"/>
        <v>0</v>
      </c>
      <c r="CD27" s="88"/>
      <c r="CE27" s="85">
        <f>SUM(D27:AP27)-'A1'!L27-'A2'!Y27-'A3'!P27-'A3'!X27-'A3'!Z27*2</f>
        <v>0.31440871759999833</v>
      </c>
    </row>
    <row r="28" spans="2:83" s="40" customFormat="1" ht="30" customHeight="1">
      <c r="B28" s="46"/>
      <c r="C28" s="47" t="s">
        <v>308</v>
      </c>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310"/>
      <c r="AP28" s="330"/>
      <c r="AQ28" s="39"/>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39"/>
      <c r="CE28" s="78"/>
    </row>
    <row r="29" spans="2:83" s="34" customFormat="1" ht="17.100000000000001" customHeight="1">
      <c r="B29" s="41"/>
      <c r="C29" s="42" t="s">
        <v>252</v>
      </c>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99">
        <v>58.759742000000188</v>
      </c>
      <c r="AP29" s="331"/>
      <c r="AR29" s="74">
        <f>+D29-SUM(D30:D31)</f>
        <v>0</v>
      </c>
      <c r="AS29" s="74">
        <f t="shared" ref="AS29:CC29" si="9">+E29-SUM(E30:E31)</f>
        <v>0</v>
      </c>
      <c r="AT29" s="74">
        <f t="shared" si="9"/>
        <v>0</v>
      </c>
      <c r="AU29" s="74">
        <f t="shared" si="9"/>
        <v>0</v>
      </c>
      <c r="AV29" s="74">
        <f t="shared" si="9"/>
        <v>0</v>
      </c>
      <c r="AW29" s="74">
        <f t="shared" si="9"/>
        <v>0</v>
      </c>
      <c r="AX29" s="74">
        <f t="shared" si="9"/>
        <v>0</v>
      </c>
      <c r="AY29" s="74">
        <f t="shared" si="9"/>
        <v>0</v>
      </c>
      <c r="AZ29" s="74">
        <f t="shared" si="9"/>
        <v>0</v>
      </c>
      <c r="BA29" s="74">
        <f t="shared" si="9"/>
        <v>0</v>
      </c>
      <c r="BB29" s="74">
        <f t="shared" si="9"/>
        <v>0</v>
      </c>
      <c r="BC29" s="74">
        <f t="shared" si="9"/>
        <v>0</v>
      </c>
      <c r="BD29" s="74">
        <f t="shared" si="9"/>
        <v>0</v>
      </c>
      <c r="BE29" s="74">
        <f t="shared" si="9"/>
        <v>0</v>
      </c>
      <c r="BF29" s="74">
        <f t="shared" si="9"/>
        <v>0</v>
      </c>
      <c r="BG29" s="74">
        <f t="shared" si="9"/>
        <v>0</v>
      </c>
      <c r="BH29" s="74">
        <f t="shared" si="9"/>
        <v>0</v>
      </c>
      <c r="BI29" s="74">
        <f t="shared" si="9"/>
        <v>0</v>
      </c>
      <c r="BJ29" s="74">
        <f t="shared" si="9"/>
        <v>0</v>
      </c>
      <c r="BK29" s="74">
        <f t="shared" si="9"/>
        <v>0</v>
      </c>
      <c r="BL29" s="74">
        <f t="shared" si="9"/>
        <v>0</v>
      </c>
      <c r="BM29" s="74">
        <f t="shared" si="9"/>
        <v>0</v>
      </c>
      <c r="BN29" s="74">
        <f t="shared" si="9"/>
        <v>0</v>
      </c>
      <c r="BO29" s="74">
        <f t="shared" si="9"/>
        <v>0</v>
      </c>
      <c r="BP29" s="74">
        <f t="shared" si="9"/>
        <v>0</v>
      </c>
      <c r="BQ29" s="74">
        <f t="shared" si="9"/>
        <v>0</v>
      </c>
      <c r="BR29" s="74">
        <f t="shared" si="9"/>
        <v>0</v>
      </c>
      <c r="BS29" s="74">
        <f t="shared" si="9"/>
        <v>0</v>
      </c>
      <c r="BT29" s="74">
        <f t="shared" si="9"/>
        <v>0</v>
      </c>
      <c r="BU29" s="74">
        <f t="shared" si="9"/>
        <v>0</v>
      </c>
      <c r="BV29" s="74">
        <f t="shared" si="9"/>
        <v>0</v>
      </c>
      <c r="BW29" s="74">
        <f t="shared" si="9"/>
        <v>0</v>
      </c>
      <c r="BX29" s="74">
        <f t="shared" si="9"/>
        <v>0</v>
      </c>
      <c r="BY29" s="74">
        <f t="shared" si="9"/>
        <v>0</v>
      </c>
      <c r="BZ29" s="74">
        <f t="shared" si="9"/>
        <v>0</v>
      </c>
      <c r="CA29" s="74">
        <f t="shared" si="9"/>
        <v>0</v>
      </c>
      <c r="CB29" s="74">
        <f t="shared" si="9"/>
        <v>0</v>
      </c>
      <c r="CC29" s="74">
        <f t="shared" si="9"/>
        <v>0</v>
      </c>
      <c r="CD29" s="33"/>
      <c r="CE29" s="74">
        <f>SUM(D29:AP29)-'A1'!L29-'A2'!Y29-'A3'!P29-'A3'!X29-'A3'!Z29*2</f>
        <v>1.8907098109366416E-13</v>
      </c>
    </row>
    <row r="30" spans="2:83" s="34" customFormat="1" ht="17.100000000000001" customHeight="1">
      <c r="B30" s="44"/>
      <c r="C30" s="45" t="s">
        <v>253</v>
      </c>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99"/>
      <c r="AP30" s="331"/>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33"/>
      <c r="CE30" s="74">
        <f>SUM(D30:AP30)-'A1'!L30-'A2'!Y30-'A3'!P30-'A3'!X30-'A3'!Z30*2</f>
        <v>0</v>
      </c>
    </row>
    <row r="31" spans="2:83" s="34" customFormat="1" ht="17.100000000000001" customHeight="1">
      <c r="B31" s="44"/>
      <c r="C31" s="45" t="s">
        <v>255</v>
      </c>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99">
        <v>58.759742000000188</v>
      </c>
      <c r="AP31" s="331"/>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33"/>
      <c r="CE31" s="74">
        <f>SUM(D31:AP31)-'A1'!L31-'A2'!Y31-'A3'!P31-'A3'!X31-'A3'!Z31*2</f>
        <v>1.8907098109366416E-13</v>
      </c>
    </row>
    <row r="32" spans="2:83" s="34" customFormat="1" ht="30" customHeight="1">
      <c r="B32" s="41"/>
      <c r="C32" s="42" t="s">
        <v>254</v>
      </c>
      <c r="D32" s="288"/>
      <c r="E32" s="288"/>
      <c r="F32" s="288"/>
      <c r="G32" s="288"/>
      <c r="H32" s="288"/>
      <c r="I32" s="288"/>
      <c r="J32" s="288"/>
      <c r="K32" s="288"/>
      <c r="L32" s="288"/>
      <c r="M32" s="288"/>
      <c r="N32" s="288"/>
      <c r="O32" s="288"/>
      <c r="P32" s="288"/>
      <c r="Q32" s="288"/>
      <c r="R32" s="288"/>
      <c r="S32" s="288"/>
      <c r="T32" s="288"/>
      <c r="U32" s="288"/>
      <c r="V32" s="288">
        <v>20.054960000000001</v>
      </c>
      <c r="W32" s="288"/>
      <c r="X32" s="288"/>
      <c r="Y32" s="288"/>
      <c r="Z32" s="288"/>
      <c r="AA32" s="288"/>
      <c r="AB32" s="288">
        <v>2.55959</v>
      </c>
      <c r="AC32" s="288"/>
      <c r="AD32" s="288"/>
      <c r="AE32" s="288"/>
      <c r="AF32" s="288"/>
      <c r="AG32" s="288"/>
      <c r="AH32" s="288"/>
      <c r="AI32" s="288"/>
      <c r="AJ32" s="288"/>
      <c r="AK32" s="288"/>
      <c r="AL32" s="288"/>
      <c r="AM32" s="288"/>
      <c r="AN32" s="288"/>
      <c r="AO32" s="299">
        <v>16.539598999999995</v>
      </c>
      <c r="AP32" s="331"/>
      <c r="AR32" s="74">
        <f>+D32-SUM(D33:D34)</f>
        <v>0</v>
      </c>
      <c r="AS32" s="74">
        <f t="shared" ref="AS32:CC32" si="10">+E32-SUM(E33:E34)</f>
        <v>0</v>
      </c>
      <c r="AT32" s="74">
        <f t="shared" si="10"/>
        <v>0</v>
      </c>
      <c r="AU32" s="74">
        <f t="shared" si="10"/>
        <v>0</v>
      </c>
      <c r="AV32" s="74">
        <f t="shared" si="10"/>
        <v>0</v>
      </c>
      <c r="AW32" s="74">
        <f t="shared" si="10"/>
        <v>0</v>
      </c>
      <c r="AX32" s="74">
        <f t="shared" si="10"/>
        <v>0</v>
      </c>
      <c r="AY32" s="74">
        <f t="shared" si="10"/>
        <v>0</v>
      </c>
      <c r="AZ32" s="74">
        <f t="shared" si="10"/>
        <v>0</v>
      </c>
      <c r="BA32" s="74">
        <f t="shared" si="10"/>
        <v>0</v>
      </c>
      <c r="BB32" s="74">
        <f t="shared" si="10"/>
        <v>0</v>
      </c>
      <c r="BC32" s="74">
        <f t="shared" si="10"/>
        <v>0</v>
      </c>
      <c r="BD32" s="74">
        <f t="shared" si="10"/>
        <v>0</v>
      </c>
      <c r="BE32" s="74">
        <f t="shared" si="10"/>
        <v>0</v>
      </c>
      <c r="BF32" s="74">
        <f t="shared" si="10"/>
        <v>0</v>
      </c>
      <c r="BG32" s="74">
        <f t="shared" si="10"/>
        <v>0</v>
      </c>
      <c r="BH32" s="74">
        <f t="shared" si="10"/>
        <v>0</v>
      </c>
      <c r="BI32" s="74">
        <f t="shared" si="10"/>
        <v>0</v>
      </c>
      <c r="BJ32" s="74">
        <f t="shared" si="10"/>
        <v>0</v>
      </c>
      <c r="BK32" s="74">
        <f t="shared" si="10"/>
        <v>0</v>
      </c>
      <c r="BL32" s="74">
        <f t="shared" si="10"/>
        <v>0</v>
      </c>
      <c r="BM32" s="74">
        <f t="shared" si="10"/>
        <v>0</v>
      </c>
      <c r="BN32" s="74">
        <f t="shared" si="10"/>
        <v>0</v>
      </c>
      <c r="BO32" s="74">
        <f t="shared" si="10"/>
        <v>0</v>
      </c>
      <c r="BP32" s="74">
        <f t="shared" si="10"/>
        <v>0</v>
      </c>
      <c r="BQ32" s="74">
        <f t="shared" si="10"/>
        <v>0</v>
      </c>
      <c r="BR32" s="74">
        <f t="shared" si="10"/>
        <v>0</v>
      </c>
      <c r="BS32" s="74">
        <f t="shared" si="10"/>
        <v>0</v>
      </c>
      <c r="BT32" s="74">
        <f t="shared" si="10"/>
        <v>0</v>
      </c>
      <c r="BU32" s="74">
        <f t="shared" si="10"/>
        <v>0</v>
      </c>
      <c r="BV32" s="74">
        <f t="shared" si="10"/>
        <v>0</v>
      </c>
      <c r="BW32" s="74">
        <f t="shared" si="10"/>
        <v>0</v>
      </c>
      <c r="BX32" s="74">
        <f t="shared" si="10"/>
        <v>0</v>
      </c>
      <c r="BY32" s="74">
        <f t="shared" si="10"/>
        <v>0</v>
      </c>
      <c r="BZ32" s="74">
        <f t="shared" si="10"/>
        <v>0</v>
      </c>
      <c r="CA32" s="74">
        <f t="shared" si="10"/>
        <v>0</v>
      </c>
      <c r="CB32" s="74">
        <f t="shared" si="10"/>
        <v>0</v>
      </c>
      <c r="CC32" s="74">
        <f t="shared" si="10"/>
        <v>0</v>
      </c>
      <c r="CD32" s="33"/>
      <c r="CE32" s="74">
        <f>SUM(D32:AP32)-'A1'!L32-'A2'!Y32-'A3'!P32-'A3'!X32-'A3'!Z32*2</f>
        <v>-7.1054273576010019E-15</v>
      </c>
    </row>
    <row r="33" spans="2:83" s="34" customFormat="1" ht="17.100000000000001" customHeight="1">
      <c r="B33" s="41"/>
      <c r="C33" s="45" t="s">
        <v>253</v>
      </c>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v>2.55959</v>
      </c>
      <c r="AC33" s="288"/>
      <c r="AD33" s="288"/>
      <c r="AE33" s="288"/>
      <c r="AF33" s="288"/>
      <c r="AG33" s="288"/>
      <c r="AH33" s="288"/>
      <c r="AI33" s="288"/>
      <c r="AJ33" s="288"/>
      <c r="AK33" s="288"/>
      <c r="AL33" s="288"/>
      <c r="AM33" s="288"/>
      <c r="AN33" s="288"/>
      <c r="AO33" s="299">
        <v>10.344357</v>
      </c>
      <c r="AP33" s="331"/>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33"/>
      <c r="CE33" s="74">
        <f>SUM(D33:AP33)-'A1'!L33-'A2'!Y33-'A3'!P33-'A3'!X33-'A3'!Z33*2</f>
        <v>0</v>
      </c>
    </row>
    <row r="34" spans="2:83" s="34" customFormat="1" ht="17.100000000000001" customHeight="1">
      <c r="B34" s="41"/>
      <c r="C34" s="45" t="s">
        <v>255</v>
      </c>
      <c r="D34" s="288"/>
      <c r="E34" s="288"/>
      <c r="F34" s="288"/>
      <c r="G34" s="288"/>
      <c r="H34" s="288"/>
      <c r="I34" s="288"/>
      <c r="J34" s="288"/>
      <c r="K34" s="288"/>
      <c r="L34" s="288"/>
      <c r="M34" s="288"/>
      <c r="N34" s="288"/>
      <c r="O34" s="288"/>
      <c r="P34" s="288"/>
      <c r="Q34" s="288"/>
      <c r="R34" s="288"/>
      <c r="S34" s="288"/>
      <c r="T34" s="288"/>
      <c r="U34" s="288"/>
      <c r="V34" s="288">
        <v>20.054960000000001</v>
      </c>
      <c r="W34" s="288"/>
      <c r="X34" s="288"/>
      <c r="Y34" s="288"/>
      <c r="Z34" s="288"/>
      <c r="AA34" s="288"/>
      <c r="AB34" s="288"/>
      <c r="AC34" s="288"/>
      <c r="AD34" s="288"/>
      <c r="AE34" s="288"/>
      <c r="AF34" s="288"/>
      <c r="AG34" s="288"/>
      <c r="AH34" s="288"/>
      <c r="AI34" s="288"/>
      <c r="AJ34" s="288"/>
      <c r="AK34" s="288"/>
      <c r="AL34" s="288"/>
      <c r="AM34" s="288"/>
      <c r="AN34" s="288"/>
      <c r="AO34" s="299">
        <v>6.1952419999999968</v>
      </c>
      <c r="AP34" s="331"/>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33"/>
      <c r="CE34" s="74">
        <f>SUM(D34:AP34)-'A1'!L34-'A2'!Y34-'A3'!P34-'A3'!X34-'A3'!Z34*2</f>
        <v>0</v>
      </c>
    </row>
    <row r="35" spans="2:83" s="40" customFormat="1" ht="30" customHeight="1">
      <c r="B35" s="263"/>
      <c r="C35" s="264" t="s">
        <v>256</v>
      </c>
      <c r="D35" s="292"/>
      <c r="E35" s="292"/>
      <c r="F35" s="292"/>
      <c r="G35" s="292"/>
      <c r="H35" s="292"/>
      <c r="I35" s="292"/>
      <c r="J35" s="292"/>
      <c r="K35" s="292"/>
      <c r="L35" s="292"/>
      <c r="M35" s="292"/>
      <c r="N35" s="292"/>
      <c r="O35" s="292"/>
      <c r="P35" s="292"/>
      <c r="Q35" s="292"/>
      <c r="R35" s="292"/>
      <c r="S35" s="292"/>
      <c r="T35" s="292"/>
      <c r="U35" s="292"/>
      <c r="V35" s="292">
        <v>20.054960000000001</v>
      </c>
      <c r="W35" s="292"/>
      <c r="X35" s="292"/>
      <c r="Y35" s="292"/>
      <c r="Z35" s="292"/>
      <c r="AA35" s="292"/>
      <c r="AB35" s="288">
        <v>2.55959</v>
      </c>
      <c r="AC35" s="292"/>
      <c r="AD35" s="292"/>
      <c r="AE35" s="292"/>
      <c r="AF35" s="292"/>
      <c r="AG35" s="292"/>
      <c r="AH35" s="292"/>
      <c r="AI35" s="292"/>
      <c r="AJ35" s="292"/>
      <c r="AK35" s="292"/>
      <c r="AL35" s="292"/>
      <c r="AM35" s="292"/>
      <c r="AN35" s="292"/>
      <c r="AO35" s="310">
        <v>16.539598999999995</v>
      </c>
      <c r="AP35" s="330"/>
      <c r="AR35" s="76">
        <f>+D32-SUM(D35:D40)</f>
        <v>0</v>
      </c>
      <c r="AS35" s="76">
        <f t="shared" ref="AS35:CC35" si="11">+E32-SUM(E35:E40)</f>
        <v>0</v>
      </c>
      <c r="AT35" s="76">
        <f t="shared" si="11"/>
        <v>0</v>
      </c>
      <c r="AU35" s="76">
        <f t="shared" si="11"/>
        <v>0</v>
      </c>
      <c r="AV35" s="76">
        <f t="shared" si="11"/>
        <v>0</v>
      </c>
      <c r="AW35" s="76">
        <f t="shared" si="11"/>
        <v>0</v>
      </c>
      <c r="AX35" s="76">
        <f t="shared" si="11"/>
        <v>0</v>
      </c>
      <c r="AY35" s="76">
        <f t="shared" si="11"/>
        <v>0</v>
      </c>
      <c r="AZ35" s="76">
        <f t="shared" si="11"/>
        <v>0</v>
      </c>
      <c r="BA35" s="76">
        <f t="shared" si="11"/>
        <v>0</v>
      </c>
      <c r="BB35" s="76">
        <f t="shared" si="11"/>
        <v>0</v>
      </c>
      <c r="BC35" s="76">
        <f t="shared" si="11"/>
        <v>0</v>
      </c>
      <c r="BD35" s="76">
        <f t="shared" si="11"/>
        <v>0</v>
      </c>
      <c r="BE35" s="76">
        <f t="shared" si="11"/>
        <v>0</v>
      </c>
      <c r="BF35" s="76">
        <f t="shared" si="11"/>
        <v>0</v>
      </c>
      <c r="BG35" s="76">
        <f t="shared" si="11"/>
        <v>0</v>
      </c>
      <c r="BH35" s="76">
        <f t="shared" si="11"/>
        <v>0</v>
      </c>
      <c r="BI35" s="76">
        <f t="shared" si="11"/>
        <v>0</v>
      </c>
      <c r="BJ35" s="76">
        <f t="shared" si="11"/>
        <v>0</v>
      </c>
      <c r="BK35" s="76">
        <f t="shared" si="11"/>
        <v>0</v>
      </c>
      <c r="BL35" s="76">
        <f t="shared" si="11"/>
        <v>0</v>
      </c>
      <c r="BM35" s="76">
        <f t="shared" si="11"/>
        <v>0</v>
      </c>
      <c r="BN35" s="76">
        <f t="shared" si="11"/>
        <v>0</v>
      </c>
      <c r="BO35" s="76">
        <f t="shared" si="11"/>
        <v>0</v>
      </c>
      <c r="BP35" s="76">
        <f t="shared" si="11"/>
        <v>0</v>
      </c>
      <c r="BQ35" s="76">
        <f t="shared" si="11"/>
        <v>0</v>
      </c>
      <c r="BR35" s="76">
        <f t="shared" si="11"/>
        <v>0</v>
      </c>
      <c r="BS35" s="76">
        <f t="shared" si="11"/>
        <v>0</v>
      </c>
      <c r="BT35" s="76">
        <f t="shared" si="11"/>
        <v>0</v>
      </c>
      <c r="BU35" s="76">
        <f t="shared" si="11"/>
        <v>0</v>
      </c>
      <c r="BV35" s="76">
        <f t="shared" si="11"/>
        <v>0</v>
      </c>
      <c r="BW35" s="76">
        <f t="shared" si="11"/>
        <v>0</v>
      </c>
      <c r="BX35" s="76">
        <f t="shared" si="11"/>
        <v>0</v>
      </c>
      <c r="BY35" s="76">
        <f t="shared" si="11"/>
        <v>0</v>
      </c>
      <c r="BZ35" s="76">
        <f t="shared" si="11"/>
        <v>0</v>
      </c>
      <c r="CA35" s="76">
        <f t="shared" si="11"/>
        <v>0</v>
      </c>
      <c r="CB35" s="76">
        <f t="shared" si="11"/>
        <v>0</v>
      </c>
      <c r="CC35" s="76">
        <f t="shared" si="11"/>
        <v>0</v>
      </c>
      <c r="CD35" s="39"/>
      <c r="CE35" s="76">
        <f>SUM(D35:AP35)-'A1'!L35-'A2'!Y35-'A3'!P35-'A3'!X35-'A3'!Z35*2</f>
        <v>-7.1054273576010019E-15</v>
      </c>
    </row>
    <row r="36" spans="2:83" s="34" customFormat="1" ht="17.100000000000001" customHeight="1">
      <c r="B36" s="270"/>
      <c r="C36" s="271" t="s">
        <v>257</v>
      </c>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99"/>
      <c r="AP36" s="331"/>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33"/>
      <c r="CE36" s="76">
        <f>SUM(D36:AP36)-'A1'!L36-'A2'!Y36-'A3'!P36-'A3'!X36-'A3'!Z36*2</f>
        <v>0</v>
      </c>
    </row>
    <row r="37" spans="2:83" s="34" customFormat="1" ht="17.100000000000001" customHeight="1">
      <c r="B37" s="270"/>
      <c r="C37" s="271" t="s">
        <v>261</v>
      </c>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99"/>
      <c r="AP37" s="331"/>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33"/>
      <c r="CE37" s="76">
        <f>SUM(D37:AP37)-'A1'!L37-'A2'!Y37-'A3'!P37-'A3'!X37-'A3'!Z37*2</f>
        <v>0</v>
      </c>
    </row>
    <row r="38" spans="2:83" s="34" customFormat="1" ht="17.100000000000001" customHeight="1">
      <c r="B38" s="270"/>
      <c r="C38" s="271" t="s">
        <v>262</v>
      </c>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99"/>
      <c r="AP38" s="331"/>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33"/>
      <c r="CE38" s="76">
        <f>SUM(D38:AP38)-'A1'!L38-'A2'!Y38-'A3'!P38-'A3'!X38-'A3'!Z38*2</f>
        <v>0</v>
      </c>
    </row>
    <row r="39" spans="2:83" s="34" customFormat="1" ht="17.100000000000001" customHeight="1">
      <c r="B39" s="270"/>
      <c r="C39" s="272" t="s">
        <v>258</v>
      </c>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99"/>
      <c r="AP39" s="331"/>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33"/>
      <c r="CE39" s="76">
        <f>SUM(D39:AP39)-'A1'!L39-'A2'!Y39-'A3'!P39-'A3'!X39-'A3'!Z39*2</f>
        <v>0</v>
      </c>
    </row>
    <row r="40" spans="2:83" s="34" customFormat="1" ht="16.5" customHeight="1">
      <c r="B40" s="270"/>
      <c r="C40" s="265" t="s">
        <v>259</v>
      </c>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99"/>
      <c r="AP40" s="331"/>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33"/>
      <c r="CE40" s="76">
        <f>SUM(D40:AP40)-'A1'!L40-'A2'!Y40-'A3'!P40-'A3'!X40-'A3'!Z40*2</f>
        <v>0</v>
      </c>
    </row>
    <row r="41" spans="2:83" s="40" customFormat="1" ht="24.95" customHeight="1">
      <c r="B41" s="101"/>
      <c r="C41" s="104" t="s">
        <v>260</v>
      </c>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310">
        <v>26.045045000000002</v>
      </c>
      <c r="AP41" s="330"/>
      <c r="AR41" s="76">
        <f>+D41-SUM(D42:D43)</f>
        <v>0</v>
      </c>
      <c r="AS41" s="76">
        <f t="shared" ref="AS41:CC41" si="12">+E41-SUM(E42:E43)</f>
        <v>0</v>
      </c>
      <c r="AT41" s="76">
        <f t="shared" si="12"/>
        <v>0</v>
      </c>
      <c r="AU41" s="76">
        <f t="shared" si="12"/>
        <v>0</v>
      </c>
      <c r="AV41" s="76">
        <f t="shared" si="12"/>
        <v>0</v>
      </c>
      <c r="AW41" s="76">
        <f t="shared" si="12"/>
        <v>0</v>
      </c>
      <c r="AX41" s="76">
        <f t="shared" si="12"/>
        <v>0</v>
      </c>
      <c r="AY41" s="76">
        <f t="shared" si="12"/>
        <v>0</v>
      </c>
      <c r="AZ41" s="76">
        <f t="shared" si="12"/>
        <v>0</v>
      </c>
      <c r="BA41" s="76">
        <f t="shared" si="12"/>
        <v>0</v>
      </c>
      <c r="BB41" s="76">
        <f t="shared" si="12"/>
        <v>0</v>
      </c>
      <c r="BC41" s="76">
        <f t="shared" si="12"/>
        <v>0</v>
      </c>
      <c r="BD41" s="76">
        <f t="shared" si="12"/>
        <v>0</v>
      </c>
      <c r="BE41" s="76">
        <f t="shared" si="12"/>
        <v>0</v>
      </c>
      <c r="BF41" s="76">
        <f t="shared" si="12"/>
        <v>0</v>
      </c>
      <c r="BG41" s="76">
        <f t="shared" si="12"/>
        <v>0</v>
      </c>
      <c r="BH41" s="76">
        <f t="shared" si="12"/>
        <v>0</v>
      </c>
      <c r="BI41" s="76">
        <f t="shared" si="12"/>
        <v>0</v>
      </c>
      <c r="BJ41" s="76">
        <f t="shared" si="12"/>
        <v>0</v>
      </c>
      <c r="BK41" s="76">
        <f t="shared" si="12"/>
        <v>0</v>
      </c>
      <c r="BL41" s="76">
        <f t="shared" si="12"/>
        <v>0</v>
      </c>
      <c r="BM41" s="76">
        <f t="shared" si="12"/>
        <v>0</v>
      </c>
      <c r="BN41" s="76">
        <f t="shared" si="12"/>
        <v>0</v>
      </c>
      <c r="BO41" s="76">
        <f t="shared" si="12"/>
        <v>0</v>
      </c>
      <c r="BP41" s="76">
        <f t="shared" si="12"/>
        <v>0</v>
      </c>
      <c r="BQ41" s="76">
        <f t="shared" si="12"/>
        <v>0</v>
      </c>
      <c r="BR41" s="76">
        <f t="shared" si="12"/>
        <v>0</v>
      </c>
      <c r="BS41" s="76">
        <f t="shared" si="12"/>
        <v>0</v>
      </c>
      <c r="BT41" s="76">
        <f t="shared" si="12"/>
        <v>0</v>
      </c>
      <c r="BU41" s="76">
        <f t="shared" si="12"/>
        <v>0</v>
      </c>
      <c r="BV41" s="76">
        <f t="shared" si="12"/>
        <v>0</v>
      </c>
      <c r="BW41" s="76">
        <f t="shared" si="12"/>
        <v>0</v>
      </c>
      <c r="BX41" s="76">
        <f t="shared" si="12"/>
        <v>0</v>
      </c>
      <c r="BY41" s="76">
        <f t="shared" si="12"/>
        <v>0</v>
      </c>
      <c r="BZ41" s="76">
        <f t="shared" si="12"/>
        <v>0</v>
      </c>
      <c r="CA41" s="76">
        <f t="shared" si="12"/>
        <v>0</v>
      </c>
      <c r="CB41" s="76">
        <f t="shared" si="12"/>
        <v>0</v>
      </c>
      <c r="CC41" s="76">
        <f t="shared" si="12"/>
        <v>0</v>
      </c>
      <c r="CD41" s="39"/>
      <c r="CE41" s="76">
        <f>SUM(D41:AP41)-'A1'!L41-'A2'!Y41-'A3'!P41-'A3'!X41-'A3'!Z41*2</f>
        <v>-0.30167499999999636</v>
      </c>
    </row>
    <row r="42" spans="2:83" s="89" customFormat="1" ht="17.100000000000001" customHeight="1">
      <c r="B42" s="83"/>
      <c r="C42" s="45" t="s">
        <v>253</v>
      </c>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309">
        <v>4.952</v>
      </c>
      <c r="AP42" s="332"/>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8"/>
      <c r="CE42" s="74">
        <f>SUM(D42:AP42)-'A1'!L42-'A2'!Y42-'A3'!P42-'A3'!X42-'A3'!Z42*2</f>
        <v>-0.30167400000000033</v>
      </c>
    </row>
    <row r="43" spans="2:83" s="34" customFormat="1" ht="17.100000000000001" customHeight="1">
      <c r="B43" s="44"/>
      <c r="C43" s="45" t="s">
        <v>255</v>
      </c>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99">
        <v>21.093045</v>
      </c>
      <c r="AP43" s="331"/>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33"/>
      <c r="CE43" s="74">
        <f>SUM(D43:AP43)-'A1'!L43-'A2'!Y43-'A3'!P43-'A3'!X43-'A3'!Z43*2</f>
        <v>0</v>
      </c>
    </row>
    <row r="44" spans="2:83" s="40" customFormat="1" ht="30" customHeight="1">
      <c r="B44" s="103"/>
      <c r="C44" s="104" t="s">
        <v>249</v>
      </c>
      <c r="D44" s="293">
        <f t="shared" ref="D44:AO44" si="13">+SUM(D41,D32,D29)</f>
        <v>0</v>
      </c>
      <c r="E44" s="293">
        <f t="shared" si="13"/>
        <v>0</v>
      </c>
      <c r="F44" s="293">
        <f t="shared" si="13"/>
        <v>0</v>
      </c>
      <c r="G44" s="293">
        <f t="shared" si="13"/>
        <v>0</v>
      </c>
      <c r="H44" s="293">
        <f t="shared" si="13"/>
        <v>0</v>
      </c>
      <c r="I44" s="293">
        <f t="shared" si="13"/>
        <v>0</v>
      </c>
      <c r="J44" s="293">
        <f t="shared" si="13"/>
        <v>0</v>
      </c>
      <c r="K44" s="293">
        <f t="shared" si="13"/>
        <v>0</v>
      </c>
      <c r="L44" s="293">
        <f t="shared" si="13"/>
        <v>0</v>
      </c>
      <c r="M44" s="293">
        <f t="shared" si="13"/>
        <v>0</v>
      </c>
      <c r="N44" s="293">
        <f t="shared" si="13"/>
        <v>0</v>
      </c>
      <c r="O44" s="293">
        <f t="shared" si="13"/>
        <v>0</v>
      </c>
      <c r="P44" s="293">
        <f t="shared" si="13"/>
        <v>0</v>
      </c>
      <c r="Q44" s="293">
        <f t="shared" si="13"/>
        <v>0</v>
      </c>
      <c r="R44" s="293">
        <f t="shared" si="13"/>
        <v>0</v>
      </c>
      <c r="S44" s="293">
        <f t="shared" si="13"/>
        <v>0</v>
      </c>
      <c r="T44" s="293">
        <f t="shared" si="13"/>
        <v>0</v>
      </c>
      <c r="U44" s="293">
        <f t="shared" si="13"/>
        <v>0</v>
      </c>
      <c r="V44" s="293">
        <f t="shared" si="13"/>
        <v>20.054960000000001</v>
      </c>
      <c r="W44" s="293">
        <f t="shared" si="13"/>
        <v>0</v>
      </c>
      <c r="X44" s="293">
        <f t="shared" si="13"/>
        <v>0</v>
      </c>
      <c r="Y44" s="293">
        <f t="shared" si="13"/>
        <v>0</v>
      </c>
      <c r="Z44" s="293">
        <f t="shared" si="13"/>
        <v>0</v>
      </c>
      <c r="AA44" s="293">
        <f t="shared" si="13"/>
        <v>0</v>
      </c>
      <c r="AB44" s="293">
        <f t="shared" si="13"/>
        <v>2.55959</v>
      </c>
      <c r="AC44" s="293">
        <f t="shared" si="13"/>
        <v>0</v>
      </c>
      <c r="AD44" s="293">
        <f t="shared" si="13"/>
        <v>0</v>
      </c>
      <c r="AE44" s="293">
        <f t="shared" si="13"/>
        <v>0</v>
      </c>
      <c r="AF44" s="293">
        <f t="shared" si="13"/>
        <v>0</v>
      </c>
      <c r="AG44" s="293">
        <f t="shared" si="13"/>
        <v>0</v>
      </c>
      <c r="AH44" s="293">
        <f t="shared" si="13"/>
        <v>0</v>
      </c>
      <c r="AI44" s="293">
        <f t="shared" si="13"/>
        <v>0</v>
      </c>
      <c r="AJ44" s="293">
        <f t="shared" si="13"/>
        <v>0</v>
      </c>
      <c r="AK44" s="293">
        <f t="shared" si="13"/>
        <v>0</v>
      </c>
      <c r="AL44" s="293">
        <f t="shared" si="13"/>
        <v>0</v>
      </c>
      <c r="AM44" s="293">
        <f t="shared" si="13"/>
        <v>0</v>
      </c>
      <c r="AN44" s="293">
        <f t="shared" si="13"/>
        <v>0</v>
      </c>
      <c r="AO44" s="291">
        <f t="shared" si="13"/>
        <v>101.34438600000018</v>
      </c>
      <c r="AP44" s="330"/>
      <c r="AQ44" s="39"/>
      <c r="AR44" s="76">
        <f>+D44-D29-D32-D41</f>
        <v>0</v>
      </c>
      <c r="AS44" s="76">
        <f t="shared" ref="AS44:CC44" si="14">+E44-E29-E32-E41</f>
        <v>0</v>
      </c>
      <c r="AT44" s="76">
        <f t="shared" si="14"/>
        <v>0</v>
      </c>
      <c r="AU44" s="76">
        <f t="shared" si="14"/>
        <v>0</v>
      </c>
      <c r="AV44" s="76">
        <f t="shared" si="14"/>
        <v>0</v>
      </c>
      <c r="AW44" s="76">
        <f t="shared" si="14"/>
        <v>0</v>
      </c>
      <c r="AX44" s="76">
        <f t="shared" si="14"/>
        <v>0</v>
      </c>
      <c r="AY44" s="76">
        <f t="shared" si="14"/>
        <v>0</v>
      </c>
      <c r="AZ44" s="76">
        <f t="shared" si="14"/>
        <v>0</v>
      </c>
      <c r="BA44" s="76">
        <f t="shared" si="14"/>
        <v>0</v>
      </c>
      <c r="BB44" s="76">
        <f t="shared" si="14"/>
        <v>0</v>
      </c>
      <c r="BC44" s="76">
        <f t="shared" si="14"/>
        <v>0</v>
      </c>
      <c r="BD44" s="76">
        <f t="shared" si="14"/>
        <v>0</v>
      </c>
      <c r="BE44" s="76">
        <f t="shared" si="14"/>
        <v>0</v>
      </c>
      <c r="BF44" s="76">
        <f t="shared" si="14"/>
        <v>0</v>
      </c>
      <c r="BG44" s="76">
        <f t="shared" si="14"/>
        <v>0</v>
      </c>
      <c r="BH44" s="76">
        <f t="shared" si="14"/>
        <v>0</v>
      </c>
      <c r="BI44" s="76">
        <f t="shared" si="14"/>
        <v>0</v>
      </c>
      <c r="BJ44" s="76">
        <f t="shared" si="14"/>
        <v>0</v>
      </c>
      <c r="BK44" s="76">
        <f t="shared" si="14"/>
        <v>0</v>
      </c>
      <c r="BL44" s="76">
        <f t="shared" si="14"/>
        <v>0</v>
      </c>
      <c r="BM44" s="76">
        <f t="shared" si="14"/>
        <v>0</v>
      </c>
      <c r="BN44" s="76">
        <f t="shared" si="14"/>
        <v>0</v>
      </c>
      <c r="BO44" s="76">
        <f t="shared" si="14"/>
        <v>0</v>
      </c>
      <c r="BP44" s="76">
        <f t="shared" si="14"/>
        <v>0</v>
      </c>
      <c r="BQ44" s="76">
        <f t="shared" si="14"/>
        <v>0</v>
      </c>
      <c r="BR44" s="76">
        <f t="shared" si="14"/>
        <v>0</v>
      </c>
      <c r="BS44" s="76">
        <f t="shared" si="14"/>
        <v>0</v>
      </c>
      <c r="BT44" s="76">
        <f t="shared" si="14"/>
        <v>0</v>
      </c>
      <c r="BU44" s="76">
        <f t="shared" si="14"/>
        <v>0</v>
      </c>
      <c r="BV44" s="76">
        <f t="shared" si="14"/>
        <v>0</v>
      </c>
      <c r="BW44" s="76">
        <f t="shared" si="14"/>
        <v>0</v>
      </c>
      <c r="BX44" s="76">
        <f t="shared" si="14"/>
        <v>0</v>
      </c>
      <c r="BY44" s="76">
        <f t="shared" si="14"/>
        <v>0</v>
      </c>
      <c r="BZ44" s="76">
        <f t="shared" si="14"/>
        <v>0</v>
      </c>
      <c r="CA44" s="76">
        <f t="shared" si="14"/>
        <v>0</v>
      </c>
      <c r="CB44" s="76">
        <f t="shared" si="14"/>
        <v>0</v>
      </c>
      <c r="CC44" s="76">
        <f t="shared" si="14"/>
        <v>0</v>
      </c>
      <c r="CD44" s="39"/>
      <c r="CE44" s="76">
        <f>SUM(D44:AP44)-'A1'!L44-'A2'!Y44-'A3'!P44-'A3'!X44-'A3'!Z44*2</f>
        <v>-0.30167499999979608</v>
      </c>
    </row>
    <row r="45" spans="2:83" s="89" customFormat="1" ht="17.100000000000001" customHeight="1">
      <c r="B45" s="266"/>
      <c r="C45" s="267" t="s">
        <v>287</v>
      </c>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309"/>
      <c r="AP45" s="332"/>
      <c r="AQ45" s="88"/>
      <c r="AR45" s="85">
        <f t="shared" ref="AR45:CC45" si="15">+IF((D45&gt;D44),111,0)</f>
        <v>0</v>
      </c>
      <c r="AS45" s="85">
        <f t="shared" si="15"/>
        <v>0</v>
      </c>
      <c r="AT45" s="85">
        <f t="shared" si="15"/>
        <v>0</v>
      </c>
      <c r="AU45" s="85">
        <f t="shared" si="15"/>
        <v>0</v>
      </c>
      <c r="AV45" s="85">
        <f t="shared" si="15"/>
        <v>0</v>
      </c>
      <c r="AW45" s="85">
        <f t="shared" si="15"/>
        <v>0</v>
      </c>
      <c r="AX45" s="85">
        <f t="shared" si="15"/>
        <v>0</v>
      </c>
      <c r="AY45" s="85">
        <f t="shared" si="15"/>
        <v>0</v>
      </c>
      <c r="AZ45" s="85">
        <f t="shared" si="15"/>
        <v>0</v>
      </c>
      <c r="BA45" s="85">
        <f t="shared" si="15"/>
        <v>0</v>
      </c>
      <c r="BB45" s="85">
        <f t="shared" si="15"/>
        <v>0</v>
      </c>
      <c r="BC45" s="85">
        <f t="shared" si="15"/>
        <v>0</v>
      </c>
      <c r="BD45" s="85">
        <f t="shared" si="15"/>
        <v>0</v>
      </c>
      <c r="BE45" s="85">
        <f t="shared" si="15"/>
        <v>0</v>
      </c>
      <c r="BF45" s="85">
        <f t="shared" si="15"/>
        <v>0</v>
      </c>
      <c r="BG45" s="85">
        <f t="shared" si="15"/>
        <v>0</v>
      </c>
      <c r="BH45" s="85">
        <f t="shared" si="15"/>
        <v>0</v>
      </c>
      <c r="BI45" s="85">
        <f t="shared" si="15"/>
        <v>0</v>
      </c>
      <c r="BJ45" s="85">
        <f t="shared" si="15"/>
        <v>0</v>
      </c>
      <c r="BK45" s="85">
        <f t="shared" si="15"/>
        <v>0</v>
      </c>
      <c r="BL45" s="85">
        <f t="shared" si="15"/>
        <v>0</v>
      </c>
      <c r="BM45" s="85">
        <f t="shared" si="15"/>
        <v>0</v>
      </c>
      <c r="BN45" s="85">
        <f t="shared" si="15"/>
        <v>0</v>
      </c>
      <c r="BO45" s="85">
        <f t="shared" si="15"/>
        <v>0</v>
      </c>
      <c r="BP45" s="85">
        <f t="shared" si="15"/>
        <v>0</v>
      </c>
      <c r="BQ45" s="85">
        <f t="shared" si="15"/>
        <v>0</v>
      </c>
      <c r="BR45" s="85">
        <f t="shared" si="15"/>
        <v>0</v>
      </c>
      <c r="BS45" s="85">
        <f t="shared" si="15"/>
        <v>0</v>
      </c>
      <c r="BT45" s="85">
        <f t="shared" si="15"/>
        <v>0</v>
      </c>
      <c r="BU45" s="85">
        <f t="shared" si="15"/>
        <v>0</v>
      </c>
      <c r="BV45" s="85">
        <f t="shared" si="15"/>
        <v>0</v>
      </c>
      <c r="BW45" s="85">
        <f t="shared" si="15"/>
        <v>0</v>
      </c>
      <c r="BX45" s="85">
        <f t="shared" si="15"/>
        <v>0</v>
      </c>
      <c r="BY45" s="85">
        <f t="shared" si="15"/>
        <v>0</v>
      </c>
      <c r="BZ45" s="85">
        <f t="shared" si="15"/>
        <v>0</v>
      </c>
      <c r="CA45" s="85">
        <f t="shared" si="15"/>
        <v>0</v>
      </c>
      <c r="CB45" s="85">
        <f t="shared" si="15"/>
        <v>0</v>
      </c>
      <c r="CC45" s="85">
        <f t="shared" si="15"/>
        <v>0</v>
      </c>
      <c r="CD45" s="88"/>
      <c r="CE45" s="85">
        <f>SUM(D45:AP45)-'A1'!L45-'A2'!Y45-'A3'!P45-'A3'!X45-'A3'!Z45*2</f>
        <v>0</v>
      </c>
    </row>
    <row r="46" spans="2:83" s="89" customFormat="1" ht="17.100000000000001" customHeight="1">
      <c r="B46" s="266"/>
      <c r="C46" s="269" t="s">
        <v>288</v>
      </c>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309"/>
      <c r="AP46" s="332"/>
      <c r="AQ46" s="88"/>
      <c r="AR46" s="85">
        <f t="shared" ref="AR46:CC46" si="16">+IF((D46&gt;D44),111,0)</f>
        <v>0</v>
      </c>
      <c r="AS46" s="85">
        <f t="shared" si="16"/>
        <v>0</v>
      </c>
      <c r="AT46" s="85">
        <f t="shared" si="16"/>
        <v>0</v>
      </c>
      <c r="AU46" s="85">
        <f t="shared" si="16"/>
        <v>0</v>
      </c>
      <c r="AV46" s="85">
        <f t="shared" si="16"/>
        <v>0</v>
      </c>
      <c r="AW46" s="85">
        <f t="shared" si="16"/>
        <v>0</v>
      </c>
      <c r="AX46" s="85">
        <f t="shared" si="16"/>
        <v>0</v>
      </c>
      <c r="AY46" s="85">
        <f t="shared" si="16"/>
        <v>0</v>
      </c>
      <c r="AZ46" s="85">
        <f t="shared" si="16"/>
        <v>0</v>
      </c>
      <c r="BA46" s="85">
        <f t="shared" si="16"/>
        <v>0</v>
      </c>
      <c r="BB46" s="85">
        <f t="shared" si="16"/>
        <v>0</v>
      </c>
      <c r="BC46" s="85">
        <f t="shared" si="16"/>
        <v>0</v>
      </c>
      <c r="BD46" s="85">
        <f t="shared" si="16"/>
        <v>0</v>
      </c>
      <c r="BE46" s="85">
        <f t="shared" si="16"/>
        <v>0</v>
      </c>
      <c r="BF46" s="85">
        <f t="shared" si="16"/>
        <v>0</v>
      </c>
      <c r="BG46" s="85">
        <f t="shared" si="16"/>
        <v>0</v>
      </c>
      <c r="BH46" s="85">
        <f t="shared" si="16"/>
        <v>0</v>
      </c>
      <c r="BI46" s="85">
        <f t="shared" si="16"/>
        <v>0</v>
      </c>
      <c r="BJ46" s="85">
        <f t="shared" si="16"/>
        <v>0</v>
      </c>
      <c r="BK46" s="85">
        <f t="shared" si="16"/>
        <v>0</v>
      </c>
      <c r="BL46" s="85">
        <f t="shared" si="16"/>
        <v>0</v>
      </c>
      <c r="BM46" s="85">
        <f t="shared" si="16"/>
        <v>0</v>
      </c>
      <c r="BN46" s="85">
        <f t="shared" si="16"/>
        <v>0</v>
      </c>
      <c r="BO46" s="85">
        <f t="shared" si="16"/>
        <v>0</v>
      </c>
      <c r="BP46" s="85">
        <f t="shared" si="16"/>
        <v>0</v>
      </c>
      <c r="BQ46" s="85">
        <f t="shared" si="16"/>
        <v>0</v>
      </c>
      <c r="BR46" s="85">
        <f t="shared" si="16"/>
        <v>0</v>
      </c>
      <c r="BS46" s="85">
        <f t="shared" si="16"/>
        <v>0</v>
      </c>
      <c r="BT46" s="85">
        <f t="shared" si="16"/>
        <v>0</v>
      </c>
      <c r="BU46" s="85">
        <f t="shared" si="16"/>
        <v>0</v>
      </c>
      <c r="BV46" s="85">
        <f t="shared" si="16"/>
        <v>0</v>
      </c>
      <c r="BW46" s="85">
        <f t="shared" si="16"/>
        <v>0</v>
      </c>
      <c r="BX46" s="85">
        <f t="shared" si="16"/>
        <v>0</v>
      </c>
      <c r="BY46" s="85">
        <f t="shared" si="16"/>
        <v>0</v>
      </c>
      <c r="BZ46" s="85">
        <f t="shared" si="16"/>
        <v>0</v>
      </c>
      <c r="CA46" s="85">
        <f t="shared" si="16"/>
        <v>0</v>
      </c>
      <c r="CB46" s="85">
        <f t="shared" si="16"/>
        <v>0</v>
      </c>
      <c r="CC46" s="85">
        <f t="shared" si="16"/>
        <v>0</v>
      </c>
      <c r="CD46" s="88"/>
      <c r="CE46" s="85">
        <f>SUM(D46:AP46)-'A1'!L46-'A2'!Y46-'A3'!P46-'A3'!X46-'A3'!Z46*2</f>
        <v>0</v>
      </c>
    </row>
    <row r="47" spans="2:83" s="89" customFormat="1" ht="17.100000000000001" customHeight="1">
      <c r="B47" s="266"/>
      <c r="C47" s="269" t="s">
        <v>304</v>
      </c>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333"/>
      <c r="AP47" s="334"/>
      <c r="AQ47" s="8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8"/>
      <c r="BX47" s="228"/>
      <c r="BY47" s="228"/>
      <c r="BZ47" s="228"/>
      <c r="CA47" s="228"/>
      <c r="CB47" s="228"/>
      <c r="CC47" s="228"/>
      <c r="CD47" s="88"/>
      <c r="CE47" s="228"/>
    </row>
    <row r="48" spans="2:83" s="34" customFormat="1" ht="24.95" customHeight="1">
      <c r="B48" s="41"/>
      <c r="C48" s="49" t="s">
        <v>289</v>
      </c>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99"/>
      <c r="AP48" s="331"/>
      <c r="AQ48" s="33"/>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33"/>
      <c r="CE48" s="79">
        <f>SUM(D48:AP48)-'A1'!L48-'A2'!Y48-'A3'!P48-'A3'!X48-'A3'!Z48*2</f>
        <v>0</v>
      </c>
    </row>
    <row r="49" spans="2:83" s="34" customFormat="1" ht="17.100000000000001" customHeight="1">
      <c r="B49" s="44"/>
      <c r="C49" s="45" t="s">
        <v>290</v>
      </c>
      <c r="D49" s="288"/>
      <c r="E49" s="288"/>
      <c r="F49" s="288"/>
      <c r="G49" s="288"/>
      <c r="H49" s="288"/>
      <c r="I49" s="288"/>
      <c r="J49" s="288"/>
      <c r="K49" s="288"/>
      <c r="L49" s="288"/>
      <c r="M49" s="288"/>
      <c r="N49" s="288"/>
      <c r="O49" s="288"/>
      <c r="P49" s="288"/>
      <c r="Q49" s="288"/>
      <c r="R49" s="288"/>
      <c r="S49" s="288"/>
      <c r="T49" s="288"/>
      <c r="U49" s="288"/>
      <c r="V49" s="288">
        <v>20.054960000000001</v>
      </c>
      <c r="W49" s="288"/>
      <c r="X49" s="288"/>
      <c r="Y49" s="288"/>
      <c r="Z49" s="288"/>
      <c r="AA49" s="288"/>
      <c r="AB49" s="288">
        <v>2.55959</v>
      </c>
      <c r="AC49" s="288"/>
      <c r="AD49" s="288"/>
      <c r="AE49" s="288"/>
      <c r="AF49" s="288"/>
      <c r="AG49" s="288"/>
      <c r="AH49" s="288"/>
      <c r="AI49" s="288"/>
      <c r="AJ49" s="288"/>
      <c r="AK49" s="288"/>
      <c r="AL49" s="288"/>
      <c r="AM49" s="288"/>
      <c r="AN49" s="288"/>
      <c r="AO49" s="299">
        <v>73</v>
      </c>
      <c r="AP49" s="331"/>
      <c r="AQ49" s="33"/>
      <c r="AR49" s="74">
        <f>+D44-SUM(D49:D51)</f>
        <v>0</v>
      </c>
      <c r="AS49" s="74">
        <f t="shared" ref="AS49:CC49" si="17">+E44-SUM(E49:E51)</f>
        <v>0</v>
      </c>
      <c r="AT49" s="74">
        <f t="shared" si="17"/>
        <v>0</v>
      </c>
      <c r="AU49" s="74">
        <f t="shared" si="17"/>
        <v>0</v>
      </c>
      <c r="AV49" s="74">
        <f t="shared" si="17"/>
        <v>0</v>
      </c>
      <c r="AW49" s="74">
        <f t="shared" si="17"/>
        <v>0</v>
      </c>
      <c r="AX49" s="74">
        <f t="shared" si="17"/>
        <v>0</v>
      </c>
      <c r="AY49" s="74">
        <f t="shared" si="17"/>
        <v>0</v>
      </c>
      <c r="AZ49" s="74">
        <f t="shared" si="17"/>
        <v>0</v>
      </c>
      <c r="BA49" s="74">
        <f t="shared" si="17"/>
        <v>0</v>
      </c>
      <c r="BB49" s="74">
        <f t="shared" si="17"/>
        <v>0</v>
      </c>
      <c r="BC49" s="74">
        <f t="shared" si="17"/>
        <v>0</v>
      </c>
      <c r="BD49" s="74">
        <f t="shared" si="17"/>
        <v>0</v>
      </c>
      <c r="BE49" s="74">
        <f t="shared" si="17"/>
        <v>0</v>
      </c>
      <c r="BF49" s="74">
        <f t="shared" si="17"/>
        <v>0</v>
      </c>
      <c r="BG49" s="74">
        <f t="shared" si="17"/>
        <v>0</v>
      </c>
      <c r="BH49" s="74">
        <f t="shared" si="17"/>
        <v>0</v>
      </c>
      <c r="BI49" s="74">
        <f t="shared" si="17"/>
        <v>0</v>
      </c>
      <c r="BJ49" s="74">
        <f t="shared" si="17"/>
        <v>0</v>
      </c>
      <c r="BK49" s="74">
        <f t="shared" si="17"/>
        <v>0</v>
      </c>
      <c r="BL49" s="74">
        <f t="shared" si="17"/>
        <v>0</v>
      </c>
      <c r="BM49" s="74">
        <f t="shared" si="17"/>
        <v>0</v>
      </c>
      <c r="BN49" s="74">
        <f t="shared" si="17"/>
        <v>0</v>
      </c>
      <c r="BO49" s="74">
        <f t="shared" si="17"/>
        <v>0</v>
      </c>
      <c r="BP49" s="74">
        <f t="shared" si="17"/>
        <v>0</v>
      </c>
      <c r="BQ49" s="74">
        <f t="shared" si="17"/>
        <v>0</v>
      </c>
      <c r="BR49" s="74">
        <f t="shared" si="17"/>
        <v>0</v>
      </c>
      <c r="BS49" s="74">
        <f t="shared" si="17"/>
        <v>0</v>
      </c>
      <c r="BT49" s="74">
        <f t="shared" si="17"/>
        <v>0</v>
      </c>
      <c r="BU49" s="74">
        <f t="shared" si="17"/>
        <v>0</v>
      </c>
      <c r="BV49" s="74">
        <f t="shared" si="17"/>
        <v>0</v>
      </c>
      <c r="BW49" s="74">
        <f t="shared" si="17"/>
        <v>0</v>
      </c>
      <c r="BX49" s="74">
        <f t="shared" si="17"/>
        <v>0</v>
      </c>
      <c r="BY49" s="74">
        <f t="shared" si="17"/>
        <v>0</v>
      </c>
      <c r="BZ49" s="74">
        <f t="shared" si="17"/>
        <v>0</v>
      </c>
      <c r="CA49" s="74">
        <f t="shared" si="17"/>
        <v>0</v>
      </c>
      <c r="CB49" s="74">
        <f t="shared" si="17"/>
        <v>0</v>
      </c>
      <c r="CC49" s="74">
        <f t="shared" si="17"/>
        <v>0</v>
      </c>
      <c r="CD49" s="33"/>
      <c r="CE49" s="73">
        <f>SUM(D49:AP49)-'A1'!L49-'A2'!Y49-'A3'!P49-'A3'!X49-'A3'!Z49*2</f>
        <v>-2.7241999999979782E-2</v>
      </c>
    </row>
    <row r="50" spans="2:83" s="34" customFormat="1" ht="17.100000000000001" customHeight="1">
      <c r="B50" s="44"/>
      <c r="C50" s="45" t="s">
        <v>291</v>
      </c>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99">
        <v>28.344386000000185</v>
      </c>
      <c r="AP50" s="331"/>
      <c r="AQ50" s="33"/>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33"/>
      <c r="CE50" s="73">
        <f>SUM(D50:AP50)-'A1'!L50-'A2'!Y50-'A3'!P50-'A3'!X50-'A3'!Z50*2</f>
        <v>-0.27443399999981466</v>
      </c>
    </row>
    <row r="51" spans="2:83" s="34" customFormat="1" ht="17.100000000000001" customHeight="1">
      <c r="B51" s="41"/>
      <c r="C51" s="45" t="s">
        <v>292</v>
      </c>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99"/>
      <c r="AP51" s="331"/>
      <c r="AQ51" s="33"/>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33"/>
      <c r="CE51" s="73">
        <f>SUM(D51:AP51)-'A1'!L51-'A2'!Y51-'A3'!P51-'A3'!X51-'A3'!Z51*2</f>
        <v>0</v>
      </c>
    </row>
    <row r="52" spans="2:83" s="40" customFormat="1" ht="30" customHeight="1">
      <c r="B52" s="46"/>
      <c r="C52" s="47" t="s">
        <v>277</v>
      </c>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1"/>
      <c r="AP52" s="330"/>
      <c r="AQ52" s="39"/>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39"/>
      <c r="CE52" s="80"/>
    </row>
    <row r="53" spans="2:83" s="34" customFormat="1" ht="17.100000000000001" customHeight="1">
      <c r="B53" s="41"/>
      <c r="C53" s="42" t="s">
        <v>252</v>
      </c>
      <c r="D53" s="288"/>
      <c r="E53" s="288"/>
      <c r="F53" s="288">
        <v>11.343425</v>
      </c>
      <c r="G53" s="288"/>
      <c r="H53" s="288"/>
      <c r="I53" s="288"/>
      <c r="J53" s="288">
        <v>68.242199999999997</v>
      </c>
      <c r="K53" s="288"/>
      <c r="L53" s="288"/>
      <c r="M53" s="288"/>
      <c r="N53" s="288">
        <v>2.9907E-2</v>
      </c>
      <c r="O53" s="288">
        <v>1.207757</v>
      </c>
      <c r="P53" s="288"/>
      <c r="Q53" s="288"/>
      <c r="R53" s="288">
        <v>1757.315644</v>
      </c>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99">
        <v>68.8</v>
      </c>
      <c r="AP53" s="331"/>
      <c r="AR53" s="74">
        <f>+D53-SUM(D54:D55)</f>
        <v>0</v>
      </c>
      <c r="AS53" s="74">
        <f t="shared" ref="AS53:CC53" si="18">+E53-SUM(E54:E55)</f>
        <v>0</v>
      </c>
      <c r="AT53" s="74">
        <f t="shared" si="18"/>
        <v>0</v>
      </c>
      <c r="AU53" s="74">
        <f t="shared" si="18"/>
        <v>0</v>
      </c>
      <c r="AV53" s="74">
        <f t="shared" si="18"/>
        <v>0</v>
      </c>
      <c r="AW53" s="74">
        <f t="shared" si="18"/>
        <v>0</v>
      </c>
      <c r="AX53" s="74">
        <f t="shared" si="18"/>
        <v>0</v>
      </c>
      <c r="AY53" s="74">
        <f t="shared" si="18"/>
        <v>0</v>
      </c>
      <c r="AZ53" s="74">
        <f t="shared" si="18"/>
        <v>-1.6250000000000001E-2</v>
      </c>
      <c r="BA53" s="74">
        <f t="shared" si="18"/>
        <v>0</v>
      </c>
      <c r="BB53" s="74">
        <f t="shared" si="18"/>
        <v>0</v>
      </c>
      <c r="BC53" s="74">
        <f t="shared" si="18"/>
        <v>0</v>
      </c>
      <c r="BD53" s="74">
        <f t="shared" si="18"/>
        <v>0</v>
      </c>
      <c r="BE53" s="74">
        <f t="shared" si="18"/>
        <v>-0.36075200000000002</v>
      </c>
      <c r="BF53" s="74">
        <f t="shared" si="18"/>
        <v>0</v>
      </c>
      <c r="BG53" s="74">
        <f t="shared" si="18"/>
        <v>0</v>
      </c>
      <c r="BH53" s="74">
        <f t="shared" si="18"/>
        <v>0</v>
      </c>
      <c r="BI53" s="74">
        <f t="shared" si="18"/>
        <v>0</v>
      </c>
      <c r="BJ53" s="74">
        <f t="shared" si="18"/>
        <v>0</v>
      </c>
      <c r="BK53" s="74">
        <f t="shared" si="18"/>
        <v>0</v>
      </c>
      <c r="BL53" s="74">
        <f t="shared" si="18"/>
        <v>0</v>
      </c>
      <c r="BM53" s="74">
        <f t="shared" si="18"/>
        <v>0</v>
      </c>
      <c r="BN53" s="74">
        <f t="shared" si="18"/>
        <v>0</v>
      </c>
      <c r="BO53" s="74">
        <f t="shared" si="18"/>
        <v>0</v>
      </c>
      <c r="BP53" s="74">
        <f t="shared" si="18"/>
        <v>0</v>
      </c>
      <c r="BQ53" s="74">
        <f t="shared" si="18"/>
        <v>0</v>
      </c>
      <c r="BR53" s="74">
        <f t="shared" si="18"/>
        <v>0</v>
      </c>
      <c r="BS53" s="74">
        <f t="shared" si="18"/>
        <v>0</v>
      </c>
      <c r="BT53" s="74">
        <f t="shared" si="18"/>
        <v>0</v>
      </c>
      <c r="BU53" s="74">
        <f t="shared" si="18"/>
        <v>0</v>
      </c>
      <c r="BV53" s="74">
        <f t="shared" si="18"/>
        <v>0</v>
      </c>
      <c r="BW53" s="74">
        <f t="shared" si="18"/>
        <v>0</v>
      </c>
      <c r="BX53" s="74">
        <f t="shared" si="18"/>
        <v>0</v>
      </c>
      <c r="BY53" s="74">
        <f t="shared" si="18"/>
        <v>0</v>
      </c>
      <c r="BZ53" s="74">
        <f t="shared" si="18"/>
        <v>0</v>
      </c>
      <c r="CA53" s="74">
        <f t="shared" si="18"/>
        <v>0</v>
      </c>
      <c r="CB53" s="74">
        <f t="shared" si="18"/>
        <v>0</v>
      </c>
      <c r="CC53" s="74">
        <f t="shared" si="18"/>
        <v>0</v>
      </c>
      <c r="CD53" s="33"/>
      <c r="CE53" s="74">
        <f>SUM(D53:AP53)-'A1'!L53-'A2'!Y53-'A3'!P53-'A3'!X53-'A3'!Z53*2</f>
        <v>-0.3567769999999939</v>
      </c>
    </row>
    <row r="54" spans="2:83" s="34" customFormat="1" ht="17.100000000000001" customHeight="1">
      <c r="B54" s="44"/>
      <c r="C54" s="45" t="s">
        <v>253</v>
      </c>
      <c r="D54" s="288"/>
      <c r="E54" s="288"/>
      <c r="F54" s="288"/>
      <c r="G54" s="288"/>
      <c r="H54" s="288"/>
      <c r="I54" s="288"/>
      <c r="J54" s="288"/>
      <c r="K54" s="288"/>
      <c r="L54" s="288">
        <v>1.6250000000000001E-2</v>
      </c>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99">
        <v>68.8</v>
      </c>
      <c r="AP54" s="331"/>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33"/>
      <c r="CE54" s="74">
        <f>SUM(D54:AP54)-'A1'!L54-'A2'!Y54-'A3'!P54-'A3'!X54-'A3'!Z54*2</f>
        <v>2.022399999999891E-2</v>
      </c>
    </row>
    <row r="55" spans="2:83" s="34" customFormat="1" ht="17.100000000000001" customHeight="1">
      <c r="B55" s="44"/>
      <c r="C55" s="45" t="s">
        <v>255</v>
      </c>
      <c r="D55" s="288"/>
      <c r="E55" s="288"/>
      <c r="F55" s="288">
        <v>11.343425</v>
      </c>
      <c r="G55" s="288"/>
      <c r="H55" s="288"/>
      <c r="I55" s="288"/>
      <c r="J55" s="288">
        <v>68.242199999999997</v>
      </c>
      <c r="K55" s="288"/>
      <c r="L55" s="288"/>
      <c r="M55" s="288"/>
      <c r="N55" s="288">
        <v>2.9907E-2</v>
      </c>
      <c r="O55" s="288">
        <v>1.207757</v>
      </c>
      <c r="P55" s="288"/>
      <c r="Q55" s="288">
        <v>0.36075200000000002</v>
      </c>
      <c r="R55" s="288">
        <v>1757.315644</v>
      </c>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99"/>
      <c r="AP55" s="331"/>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33"/>
      <c r="CE55" s="74">
        <f>SUM(D55:AP55)-'A1'!L55-'A2'!Y55-'A3'!P55-'A3'!X55-'A3'!Z55*2</f>
        <v>0</v>
      </c>
    </row>
    <row r="56" spans="2:83" s="34" customFormat="1" ht="30" customHeight="1">
      <c r="B56" s="41"/>
      <c r="C56" s="42" t="s">
        <v>254</v>
      </c>
      <c r="D56" s="288"/>
      <c r="E56" s="288">
        <v>176.81552199999999</v>
      </c>
      <c r="F56" s="288"/>
      <c r="G56" s="288"/>
      <c r="H56" s="288"/>
      <c r="I56" s="288">
        <v>87.141819999999996</v>
      </c>
      <c r="J56" s="288">
        <v>152.43</v>
      </c>
      <c r="K56" s="288"/>
      <c r="L56" s="288"/>
      <c r="M56" s="288"/>
      <c r="N56" s="288">
        <v>13.946400000000001</v>
      </c>
      <c r="O56" s="288"/>
      <c r="P56" s="288">
        <v>225.816295</v>
      </c>
      <c r="Q56" s="288">
        <v>0.57999999999999996</v>
      </c>
      <c r="R56" s="288">
        <v>794.89538100000004</v>
      </c>
      <c r="S56" s="288"/>
      <c r="T56" s="288"/>
      <c r="U56" s="288"/>
      <c r="V56" s="288"/>
      <c r="W56" s="288"/>
      <c r="X56" s="288">
        <v>41.230000000000004</v>
      </c>
      <c r="Y56" s="288"/>
      <c r="Z56" s="288"/>
      <c r="AA56" s="288"/>
      <c r="AB56" s="288">
        <v>0.44599299999999997</v>
      </c>
      <c r="AC56" s="288"/>
      <c r="AD56" s="288"/>
      <c r="AE56" s="288"/>
      <c r="AF56" s="288"/>
      <c r="AG56" s="288"/>
      <c r="AH56" s="288"/>
      <c r="AI56" s="288"/>
      <c r="AJ56" s="288"/>
      <c r="AK56" s="288"/>
      <c r="AL56" s="288"/>
      <c r="AM56" s="288"/>
      <c r="AN56" s="288"/>
      <c r="AO56" s="299">
        <v>65.592970000000008</v>
      </c>
      <c r="AP56" s="331"/>
      <c r="AR56" s="74">
        <f>+D56-SUM(D57:D58)</f>
        <v>0</v>
      </c>
      <c r="AS56" s="74">
        <f t="shared" ref="AS56:CC56" si="19">+E56-SUM(E57:E58)</f>
        <v>0</v>
      </c>
      <c r="AT56" s="74">
        <f t="shared" si="19"/>
        <v>0</v>
      </c>
      <c r="AU56" s="74">
        <f t="shared" si="19"/>
        <v>0</v>
      </c>
      <c r="AV56" s="74">
        <f t="shared" si="19"/>
        <v>0</v>
      </c>
      <c r="AW56" s="74">
        <f t="shared" si="19"/>
        <v>0</v>
      </c>
      <c r="AX56" s="74">
        <f t="shared" si="19"/>
        <v>0</v>
      </c>
      <c r="AY56" s="74">
        <f t="shared" si="19"/>
        <v>0</v>
      </c>
      <c r="AZ56" s="74">
        <f t="shared" si="19"/>
        <v>0</v>
      </c>
      <c r="BA56" s="74">
        <f t="shared" si="19"/>
        <v>0</v>
      </c>
      <c r="BB56" s="74">
        <f t="shared" si="19"/>
        <v>0</v>
      </c>
      <c r="BC56" s="74">
        <f t="shared" si="19"/>
        <v>0</v>
      </c>
      <c r="BD56" s="74">
        <f t="shared" si="19"/>
        <v>0</v>
      </c>
      <c r="BE56" s="74">
        <f t="shared" si="19"/>
        <v>0</v>
      </c>
      <c r="BF56" s="74">
        <f t="shared" si="19"/>
        <v>0</v>
      </c>
      <c r="BG56" s="74">
        <f t="shared" si="19"/>
        <v>0</v>
      </c>
      <c r="BH56" s="74">
        <f t="shared" si="19"/>
        <v>0</v>
      </c>
      <c r="BI56" s="74">
        <f t="shared" si="19"/>
        <v>0</v>
      </c>
      <c r="BJ56" s="74">
        <f t="shared" si="19"/>
        <v>0</v>
      </c>
      <c r="BK56" s="74">
        <f t="shared" si="19"/>
        <v>0</v>
      </c>
      <c r="BL56" s="74">
        <f t="shared" si="19"/>
        <v>0</v>
      </c>
      <c r="BM56" s="74">
        <f t="shared" si="19"/>
        <v>0</v>
      </c>
      <c r="BN56" s="74">
        <f t="shared" si="19"/>
        <v>0</v>
      </c>
      <c r="BO56" s="74">
        <f t="shared" si="19"/>
        <v>0</v>
      </c>
      <c r="BP56" s="74">
        <f t="shared" si="19"/>
        <v>0</v>
      </c>
      <c r="BQ56" s="74">
        <f t="shared" si="19"/>
        <v>0</v>
      </c>
      <c r="BR56" s="74">
        <f t="shared" si="19"/>
        <v>0</v>
      </c>
      <c r="BS56" s="74">
        <f t="shared" si="19"/>
        <v>0</v>
      </c>
      <c r="BT56" s="74">
        <f t="shared" si="19"/>
        <v>0</v>
      </c>
      <c r="BU56" s="74">
        <f t="shared" si="19"/>
        <v>0</v>
      </c>
      <c r="BV56" s="74">
        <f t="shared" si="19"/>
        <v>0</v>
      </c>
      <c r="BW56" s="74">
        <f t="shared" si="19"/>
        <v>0</v>
      </c>
      <c r="BX56" s="74">
        <f t="shared" si="19"/>
        <v>0</v>
      </c>
      <c r="BY56" s="74">
        <f t="shared" si="19"/>
        <v>0</v>
      </c>
      <c r="BZ56" s="74">
        <f t="shared" si="19"/>
        <v>0</v>
      </c>
      <c r="CA56" s="74">
        <f t="shared" si="19"/>
        <v>0</v>
      </c>
      <c r="CB56" s="74">
        <f t="shared" si="19"/>
        <v>0</v>
      </c>
      <c r="CC56" s="74">
        <f t="shared" si="19"/>
        <v>0</v>
      </c>
      <c r="CD56" s="33"/>
      <c r="CE56" s="74">
        <f>SUM(D56:AP56)-'A1'!L56-'A2'!Y56-'A3'!P56-'A3'!X56-'A3'!Z56*2</f>
        <v>0</v>
      </c>
    </row>
    <row r="57" spans="2:83" s="34" customFormat="1" ht="17.100000000000001" customHeight="1">
      <c r="B57" s="41"/>
      <c r="C57" s="45" t="s">
        <v>253</v>
      </c>
      <c r="D57" s="288"/>
      <c r="E57" s="288">
        <v>174.068963</v>
      </c>
      <c r="F57" s="288"/>
      <c r="G57" s="288"/>
      <c r="H57" s="288"/>
      <c r="I57" s="288">
        <v>1.795113</v>
      </c>
      <c r="J57" s="288">
        <v>4.83</v>
      </c>
      <c r="K57" s="288"/>
      <c r="L57" s="288"/>
      <c r="M57" s="288"/>
      <c r="N57" s="288"/>
      <c r="O57" s="288"/>
      <c r="P57" s="288">
        <v>96.502199999999988</v>
      </c>
      <c r="Q57" s="288"/>
      <c r="R57" s="288"/>
      <c r="S57" s="288"/>
      <c r="T57" s="288"/>
      <c r="U57" s="288"/>
      <c r="V57" s="288"/>
      <c r="W57" s="288"/>
      <c r="X57" s="288"/>
      <c r="Y57" s="288"/>
      <c r="Z57" s="288"/>
      <c r="AA57" s="288"/>
      <c r="AB57" s="288">
        <v>0.44599299999999997</v>
      </c>
      <c r="AC57" s="288"/>
      <c r="AD57" s="288"/>
      <c r="AE57" s="288"/>
      <c r="AF57" s="288"/>
      <c r="AG57" s="288"/>
      <c r="AH57" s="288"/>
      <c r="AI57" s="288"/>
      <c r="AJ57" s="288"/>
      <c r="AK57" s="288"/>
      <c r="AL57" s="288"/>
      <c r="AM57" s="288"/>
      <c r="AN57" s="288"/>
      <c r="AO57" s="299">
        <v>55.502265000000001</v>
      </c>
      <c r="AP57" s="331"/>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33"/>
      <c r="CE57" s="74">
        <f>SUM(D57:AP57)-'A1'!L57-'A2'!Y57-'A3'!P57-'A3'!X57-'A3'!Z57*2</f>
        <v>0</v>
      </c>
    </row>
    <row r="58" spans="2:83" s="34" customFormat="1" ht="17.100000000000001" customHeight="1">
      <c r="B58" s="41"/>
      <c r="C58" s="45" t="s">
        <v>255</v>
      </c>
      <c r="D58" s="288"/>
      <c r="E58" s="288">
        <v>2.746559</v>
      </c>
      <c r="F58" s="288"/>
      <c r="G58" s="288"/>
      <c r="H58" s="288"/>
      <c r="I58" s="288">
        <v>85.346706999999995</v>
      </c>
      <c r="J58" s="288">
        <v>147.6</v>
      </c>
      <c r="K58" s="288"/>
      <c r="L58" s="288"/>
      <c r="M58" s="288"/>
      <c r="N58" s="288">
        <v>13.946400000000001</v>
      </c>
      <c r="O58" s="288"/>
      <c r="P58" s="288">
        <v>129.31409500000001</v>
      </c>
      <c r="Q58" s="288">
        <v>0.57999999999999996</v>
      </c>
      <c r="R58" s="288">
        <v>794.89538100000004</v>
      </c>
      <c r="S58" s="288"/>
      <c r="T58" s="288"/>
      <c r="U58" s="288"/>
      <c r="V58" s="288"/>
      <c r="W58" s="288"/>
      <c r="X58" s="288">
        <v>41.230000000000004</v>
      </c>
      <c r="Y58" s="288"/>
      <c r="Z58" s="288"/>
      <c r="AA58" s="288"/>
      <c r="AB58" s="288"/>
      <c r="AC58" s="288"/>
      <c r="AD58" s="288"/>
      <c r="AE58" s="288"/>
      <c r="AF58" s="288"/>
      <c r="AG58" s="288"/>
      <c r="AH58" s="288"/>
      <c r="AI58" s="288"/>
      <c r="AJ58" s="288"/>
      <c r="AK58" s="288"/>
      <c r="AL58" s="288"/>
      <c r="AM58" s="288"/>
      <c r="AN58" s="288"/>
      <c r="AO58" s="299">
        <v>10.090705000000014</v>
      </c>
      <c r="AP58" s="331"/>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33"/>
      <c r="CE58" s="74">
        <f>SUM(D58:AP58)-'A1'!L58-'A2'!Y58-'A3'!P58-'A3'!X58-'A3'!Z58*2</f>
        <v>0</v>
      </c>
    </row>
    <row r="59" spans="2:83" s="40" customFormat="1" ht="30" customHeight="1">
      <c r="B59" s="263"/>
      <c r="C59" s="264" t="s">
        <v>256</v>
      </c>
      <c r="D59" s="292"/>
      <c r="E59" s="292">
        <v>176.81552199999999</v>
      </c>
      <c r="F59" s="292"/>
      <c r="G59" s="292"/>
      <c r="H59" s="292"/>
      <c r="I59" s="292">
        <v>87.141819999999996</v>
      </c>
      <c r="J59" s="292">
        <v>152.43</v>
      </c>
      <c r="K59" s="292"/>
      <c r="L59" s="292"/>
      <c r="M59" s="292"/>
      <c r="N59" s="292">
        <v>13.946400000000001</v>
      </c>
      <c r="O59" s="292"/>
      <c r="P59" s="292">
        <v>225.816295</v>
      </c>
      <c r="Q59" s="292">
        <v>0.57999999999999996</v>
      </c>
      <c r="R59" s="292">
        <v>794.89538100000004</v>
      </c>
      <c r="S59" s="292"/>
      <c r="T59" s="292"/>
      <c r="U59" s="292"/>
      <c r="V59" s="292"/>
      <c r="W59" s="292"/>
      <c r="X59" s="292">
        <v>41.230000000000004</v>
      </c>
      <c r="Y59" s="292"/>
      <c r="Z59" s="292"/>
      <c r="AA59" s="292"/>
      <c r="AB59" s="292">
        <v>0.44599299999999997</v>
      </c>
      <c r="AC59" s="292"/>
      <c r="AD59" s="292"/>
      <c r="AE59" s="292"/>
      <c r="AF59" s="292"/>
      <c r="AG59" s="292"/>
      <c r="AH59" s="292"/>
      <c r="AI59" s="292"/>
      <c r="AJ59" s="292"/>
      <c r="AK59" s="292"/>
      <c r="AL59" s="292"/>
      <c r="AM59" s="292"/>
      <c r="AN59" s="292"/>
      <c r="AO59" s="310">
        <v>65.592970000000008</v>
      </c>
      <c r="AP59" s="330"/>
      <c r="AR59" s="76">
        <f>+D56-SUM(D59:D64)</f>
        <v>0</v>
      </c>
      <c r="AS59" s="76">
        <f t="shared" ref="AS59:CC59" si="20">+E56-SUM(E59:E64)</f>
        <v>0</v>
      </c>
      <c r="AT59" s="76">
        <f t="shared" si="20"/>
        <v>0</v>
      </c>
      <c r="AU59" s="76">
        <f t="shared" si="20"/>
        <v>0</v>
      </c>
      <c r="AV59" s="76">
        <f t="shared" si="20"/>
        <v>0</v>
      </c>
      <c r="AW59" s="76">
        <f t="shared" si="20"/>
        <v>0</v>
      </c>
      <c r="AX59" s="76">
        <f t="shared" si="20"/>
        <v>0</v>
      </c>
      <c r="AY59" s="76">
        <f t="shared" si="20"/>
        <v>0</v>
      </c>
      <c r="AZ59" s="76">
        <f t="shared" si="20"/>
        <v>0</v>
      </c>
      <c r="BA59" s="76">
        <f t="shared" si="20"/>
        <v>0</v>
      </c>
      <c r="BB59" s="76">
        <f t="shared" si="20"/>
        <v>0</v>
      </c>
      <c r="BC59" s="76">
        <f t="shared" si="20"/>
        <v>0</v>
      </c>
      <c r="BD59" s="76">
        <f t="shared" si="20"/>
        <v>0</v>
      </c>
      <c r="BE59" s="76">
        <f t="shared" si="20"/>
        <v>0</v>
      </c>
      <c r="BF59" s="76">
        <f t="shared" si="20"/>
        <v>0</v>
      </c>
      <c r="BG59" s="76">
        <f t="shared" si="20"/>
        <v>0</v>
      </c>
      <c r="BH59" s="76">
        <f t="shared" si="20"/>
        <v>0</v>
      </c>
      <c r="BI59" s="76">
        <f t="shared" si="20"/>
        <v>0</v>
      </c>
      <c r="BJ59" s="76">
        <f t="shared" si="20"/>
        <v>0</v>
      </c>
      <c r="BK59" s="76">
        <f t="shared" si="20"/>
        <v>0</v>
      </c>
      <c r="BL59" s="76">
        <f t="shared" si="20"/>
        <v>0</v>
      </c>
      <c r="BM59" s="76">
        <f t="shared" si="20"/>
        <v>0</v>
      </c>
      <c r="BN59" s="76">
        <f t="shared" si="20"/>
        <v>0</v>
      </c>
      <c r="BO59" s="76">
        <f t="shared" si="20"/>
        <v>0</v>
      </c>
      <c r="BP59" s="76">
        <f t="shared" si="20"/>
        <v>0</v>
      </c>
      <c r="BQ59" s="76">
        <f t="shared" si="20"/>
        <v>0</v>
      </c>
      <c r="BR59" s="76">
        <f t="shared" si="20"/>
        <v>0</v>
      </c>
      <c r="BS59" s="76">
        <f t="shared" si="20"/>
        <v>0</v>
      </c>
      <c r="BT59" s="76">
        <f t="shared" si="20"/>
        <v>0</v>
      </c>
      <c r="BU59" s="76">
        <f t="shared" si="20"/>
        <v>0</v>
      </c>
      <c r="BV59" s="76">
        <f t="shared" si="20"/>
        <v>0</v>
      </c>
      <c r="BW59" s="76">
        <f t="shared" si="20"/>
        <v>0</v>
      </c>
      <c r="BX59" s="76">
        <f t="shared" si="20"/>
        <v>0</v>
      </c>
      <c r="BY59" s="76">
        <f t="shared" si="20"/>
        <v>0</v>
      </c>
      <c r="BZ59" s="76">
        <f t="shared" si="20"/>
        <v>0</v>
      </c>
      <c r="CA59" s="76">
        <f t="shared" si="20"/>
        <v>0</v>
      </c>
      <c r="CB59" s="76">
        <f t="shared" si="20"/>
        <v>0</v>
      </c>
      <c r="CC59" s="76">
        <f t="shared" si="20"/>
        <v>0</v>
      </c>
      <c r="CD59" s="39"/>
      <c r="CE59" s="76">
        <f>SUM(D59:AP59)-'A1'!L59-'A2'!Y59-'A3'!P59-'A3'!X59-'A3'!Z59*2</f>
        <v>0</v>
      </c>
    </row>
    <row r="60" spans="2:83" s="34" customFormat="1" ht="17.100000000000001" customHeight="1">
      <c r="B60" s="270"/>
      <c r="C60" s="271" t="s">
        <v>257</v>
      </c>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99"/>
      <c r="AP60" s="331"/>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33"/>
      <c r="CE60" s="76">
        <f>SUM(D60:AP60)-'A1'!L60-'A2'!Y60-'A3'!P60-'A3'!X60-'A3'!Z60*2</f>
        <v>0</v>
      </c>
    </row>
    <row r="61" spans="2:83" s="34" customFormat="1" ht="17.100000000000001" customHeight="1">
      <c r="B61" s="270"/>
      <c r="C61" s="271" t="s">
        <v>261</v>
      </c>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99"/>
      <c r="AP61" s="331"/>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33"/>
      <c r="CE61" s="76">
        <f>SUM(D61:AP61)-'A1'!L61-'A2'!Y61-'A3'!P61-'A3'!X61-'A3'!Z61*2</f>
        <v>0</v>
      </c>
    </row>
    <row r="62" spans="2:83" s="34" customFormat="1" ht="17.100000000000001" customHeight="1">
      <c r="B62" s="270"/>
      <c r="C62" s="271" t="s">
        <v>262</v>
      </c>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99"/>
      <c r="AP62" s="331"/>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33"/>
      <c r="CE62" s="76">
        <f>SUM(D62:AP62)-'A1'!L62-'A2'!Y62-'A3'!P62-'A3'!X62-'A3'!Z62*2</f>
        <v>0</v>
      </c>
    </row>
    <row r="63" spans="2:83" s="34" customFormat="1" ht="17.100000000000001" customHeight="1">
      <c r="B63" s="270"/>
      <c r="C63" s="272" t="s">
        <v>258</v>
      </c>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99"/>
      <c r="AP63" s="331"/>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33"/>
      <c r="CE63" s="76">
        <f>SUM(D63:AP63)-'A1'!L63-'A2'!Y63-'A3'!P63-'A3'!X63-'A3'!Z63*2</f>
        <v>0</v>
      </c>
    </row>
    <row r="64" spans="2:83" s="34" customFormat="1" ht="16.5" customHeight="1">
      <c r="B64" s="270"/>
      <c r="C64" s="265" t="s">
        <v>259</v>
      </c>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99"/>
      <c r="AP64" s="331"/>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33"/>
      <c r="CE64" s="76">
        <f>SUM(D64:AP64)-'A1'!L64-'A2'!Y64-'A3'!P64-'A3'!X64-'A3'!Z64*2</f>
        <v>0</v>
      </c>
    </row>
    <row r="65" spans="2:83" s="40" customFormat="1" ht="24.95" customHeight="1">
      <c r="B65" s="101"/>
      <c r="C65" s="104" t="s">
        <v>260</v>
      </c>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310">
        <v>15.601595999999997</v>
      </c>
      <c r="AP65" s="330"/>
      <c r="AR65" s="76">
        <f>+D65-SUM(D66:D67)</f>
        <v>0</v>
      </c>
      <c r="AS65" s="76">
        <f t="shared" ref="AS65:CC65" si="21">+E65-SUM(E66:E67)</f>
        <v>0</v>
      </c>
      <c r="AT65" s="76">
        <f t="shared" si="21"/>
        <v>0</v>
      </c>
      <c r="AU65" s="76">
        <f t="shared" si="21"/>
        <v>0</v>
      </c>
      <c r="AV65" s="76">
        <f t="shared" si="21"/>
        <v>0</v>
      </c>
      <c r="AW65" s="76">
        <f t="shared" si="21"/>
        <v>0</v>
      </c>
      <c r="AX65" s="76">
        <f t="shared" si="21"/>
        <v>0</v>
      </c>
      <c r="AY65" s="76">
        <f t="shared" si="21"/>
        <v>0</v>
      </c>
      <c r="AZ65" s="76">
        <f t="shared" si="21"/>
        <v>0</v>
      </c>
      <c r="BA65" s="76">
        <f t="shared" si="21"/>
        <v>0</v>
      </c>
      <c r="BB65" s="76">
        <f t="shared" si="21"/>
        <v>0</v>
      </c>
      <c r="BC65" s="76">
        <f t="shared" si="21"/>
        <v>0</v>
      </c>
      <c r="BD65" s="76">
        <f t="shared" si="21"/>
        <v>0</v>
      </c>
      <c r="BE65" s="76">
        <f t="shared" si="21"/>
        <v>0</v>
      </c>
      <c r="BF65" s="76">
        <f t="shared" si="21"/>
        <v>0</v>
      </c>
      <c r="BG65" s="76">
        <f t="shared" si="21"/>
        <v>0</v>
      </c>
      <c r="BH65" s="76">
        <f t="shared" si="21"/>
        <v>0</v>
      </c>
      <c r="BI65" s="76">
        <f t="shared" si="21"/>
        <v>0</v>
      </c>
      <c r="BJ65" s="76">
        <f t="shared" si="21"/>
        <v>0</v>
      </c>
      <c r="BK65" s="76">
        <f t="shared" si="21"/>
        <v>0</v>
      </c>
      <c r="BL65" s="76">
        <f t="shared" si="21"/>
        <v>0</v>
      </c>
      <c r="BM65" s="76">
        <f t="shared" si="21"/>
        <v>0</v>
      </c>
      <c r="BN65" s="76">
        <f t="shared" si="21"/>
        <v>0</v>
      </c>
      <c r="BO65" s="76">
        <f t="shared" si="21"/>
        <v>0</v>
      </c>
      <c r="BP65" s="76">
        <f t="shared" si="21"/>
        <v>0</v>
      </c>
      <c r="BQ65" s="76">
        <f t="shared" si="21"/>
        <v>0</v>
      </c>
      <c r="BR65" s="76">
        <f t="shared" si="21"/>
        <v>0</v>
      </c>
      <c r="BS65" s="76">
        <f t="shared" si="21"/>
        <v>0</v>
      </c>
      <c r="BT65" s="76">
        <f t="shared" si="21"/>
        <v>0</v>
      </c>
      <c r="BU65" s="76">
        <f t="shared" si="21"/>
        <v>0</v>
      </c>
      <c r="BV65" s="76">
        <f t="shared" si="21"/>
        <v>0</v>
      </c>
      <c r="BW65" s="76">
        <f t="shared" si="21"/>
        <v>0</v>
      </c>
      <c r="BX65" s="76">
        <f t="shared" si="21"/>
        <v>0</v>
      </c>
      <c r="BY65" s="76">
        <f t="shared" si="21"/>
        <v>0</v>
      </c>
      <c r="BZ65" s="76">
        <f t="shared" si="21"/>
        <v>0</v>
      </c>
      <c r="CA65" s="76">
        <f t="shared" si="21"/>
        <v>0</v>
      </c>
      <c r="CB65" s="76">
        <f t="shared" si="21"/>
        <v>0</v>
      </c>
      <c r="CC65" s="76">
        <f t="shared" si="21"/>
        <v>0</v>
      </c>
      <c r="CD65" s="39"/>
      <c r="CE65" s="76">
        <f>SUM(D65:AP65)-'A1'!L65-'A2'!Y65-'A3'!P65-'A3'!X65-'A3'!Z65*2</f>
        <v>-3.5527136788005009E-15</v>
      </c>
    </row>
    <row r="66" spans="2:83" s="89" customFormat="1" ht="17.100000000000001" customHeight="1">
      <c r="B66" s="83"/>
      <c r="C66" s="45" t="s">
        <v>253</v>
      </c>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309"/>
      <c r="AP66" s="332"/>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5"/>
      <c r="CD66" s="88"/>
      <c r="CE66" s="74">
        <f>SUM(D66:AP66)-'A1'!L66-'A2'!Y66-'A3'!P66-'A3'!X66-'A3'!Z66*2</f>
        <v>0</v>
      </c>
    </row>
    <row r="67" spans="2:83" s="34" customFormat="1" ht="16.5" customHeight="1">
      <c r="B67" s="44"/>
      <c r="C67" s="45" t="s">
        <v>255</v>
      </c>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99">
        <v>15.601595999999997</v>
      </c>
      <c r="AP67" s="331"/>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33"/>
      <c r="CE67" s="74">
        <f>SUM(D67:AP67)-'A1'!L67-'A2'!Y67-'A3'!P67-'A3'!X67-'A3'!Z67*2</f>
        <v>-3.5527136788005009E-15</v>
      </c>
    </row>
    <row r="68" spans="2:83" s="40" customFormat="1" ht="30" customHeight="1">
      <c r="B68" s="103"/>
      <c r="C68" s="104" t="s">
        <v>249</v>
      </c>
      <c r="D68" s="293">
        <f t="shared" ref="D68:AO68" si="22">+SUM(D65,D56,D53)</f>
        <v>0</v>
      </c>
      <c r="E68" s="293">
        <f t="shared" si="22"/>
        <v>176.81552199999999</v>
      </c>
      <c r="F68" s="293">
        <f t="shared" si="22"/>
        <v>11.343425</v>
      </c>
      <c r="G68" s="293">
        <f t="shared" si="22"/>
        <v>0</v>
      </c>
      <c r="H68" s="293">
        <f t="shared" si="22"/>
        <v>0</v>
      </c>
      <c r="I68" s="293">
        <f t="shared" si="22"/>
        <v>87.141819999999996</v>
      </c>
      <c r="J68" s="293">
        <f t="shared" si="22"/>
        <v>220.6722</v>
      </c>
      <c r="K68" s="293">
        <f t="shared" si="22"/>
        <v>0</v>
      </c>
      <c r="L68" s="293">
        <f t="shared" si="22"/>
        <v>0</v>
      </c>
      <c r="M68" s="293">
        <f t="shared" si="22"/>
        <v>0</v>
      </c>
      <c r="N68" s="293">
        <f t="shared" si="22"/>
        <v>13.976307</v>
      </c>
      <c r="O68" s="293">
        <f t="shared" si="22"/>
        <v>1.207757</v>
      </c>
      <c r="P68" s="293">
        <f t="shared" si="22"/>
        <v>225.816295</v>
      </c>
      <c r="Q68" s="293">
        <f t="shared" si="22"/>
        <v>0.57999999999999996</v>
      </c>
      <c r="R68" s="293">
        <f t="shared" si="22"/>
        <v>2552.2110250000001</v>
      </c>
      <c r="S68" s="293">
        <f t="shared" si="22"/>
        <v>0</v>
      </c>
      <c r="T68" s="293">
        <f t="shared" si="22"/>
        <v>0</v>
      </c>
      <c r="U68" s="293">
        <f t="shared" si="22"/>
        <v>0</v>
      </c>
      <c r="V68" s="293">
        <f t="shared" si="22"/>
        <v>0</v>
      </c>
      <c r="W68" s="293">
        <f t="shared" si="22"/>
        <v>0</v>
      </c>
      <c r="X68" s="293">
        <f t="shared" si="22"/>
        <v>41.230000000000004</v>
      </c>
      <c r="Y68" s="293">
        <f t="shared" si="22"/>
        <v>0</v>
      </c>
      <c r="Z68" s="293">
        <f t="shared" si="22"/>
        <v>0</v>
      </c>
      <c r="AA68" s="293">
        <f t="shared" si="22"/>
        <v>0</v>
      </c>
      <c r="AB68" s="293">
        <f t="shared" si="22"/>
        <v>0.44599299999999997</v>
      </c>
      <c r="AC68" s="293">
        <f t="shared" si="22"/>
        <v>0</v>
      </c>
      <c r="AD68" s="293">
        <f t="shared" si="22"/>
        <v>0</v>
      </c>
      <c r="AE68" s="293">
        <f t="shared" si="22"/>
        <v>0</v>
      </c>
      <c r="AF68" s="293">
        <f t="shared" si="22"/>
        <v>0</v>
      </c>
      <c r="AG68" s="293">
        <f t="shared" si="22"/>
        <v>0</v>
      </c>
      <c r="AH68" s="293">
        <f t="shared" si="22"/>
        <v>0</v>
      </c>
      <c r="AI68" s="293">
        <f t="shared" si="22"/>
        <v>0</v>
      </c>
      <c r="AJ68" s="293">
        <f t="shared" si="22"/>
        <v>0</v>
      </c>
      <c r="AK68" s="293">
        <f t="shared" si="22"/>
        <v>0</v>
      </c>
      <c r="AL68" s="293">
        <f t="shared" si="22"/>
        <v>0</v>
      </c>
      <c r="AM68" s="293">
        <f t="shared" si="22"/>
        <v>0</v>
      </c>
      <c r="AN68" s="293">
        <f t="shared" si="22"/>
        <v>0</v>
      </c>
      <c r="AO68" s="291">
        <f t="shared" si="22"/>
        <v>149.99456600000002</v>
      </c>
      <c r="AP68" s="307">
        <f>+SUM(AP65,AP56,AP53)</f>
        <v>0</v>
      </c>
      <c r="AQ68" s="39"/>
      <c r="AR68" s="76">
        <f>+D68-D53-D56-D65</f>
        <v>0</v>
      </c>
      <c r="AS68" s="76">
        <f t="shared" ref="AS68:CC68" si="23">+E68-E53-E56-E65</f>
        <v>0</v>
      </c>
      <c r="AT68" s="76">
        <f t="shared" si="23"/>
        <v>0</v>
      </c>
      <c r="AU68" s="76">
        <f t="shared" si="23"/>
        <v>0</v>
      </c>
      <c r="AV68" s="76">
        <f t="shared" si="23"/>
        <v>0</v>
      </c>
      <c r="AW68" s="76">
        <f t="shared" si="23"/>
        <v>0</v>
      </c>
      <c r="AX68" s="76">
        <f t="shared" si="23"/>
        <v>0</v>
      </c>
      <c r="AY68" s="76">
        <f t="shared" si="23"/>
        <v>0</v>
      </c>
      <c r="AZ68" s="76">
        <f t="shared" si="23"/>
        <v>0</v>
      </c>
      <c r="BA68" s="76">
        <f t="shared" si="23"/>
        <v>0</v>
      </c>
      <c r="BB68" s="76">
        <f t="shared" si="23"/>
        <v>0</v>
      </c>
      <c r="BC68" s="76">
        <f t="shared" si="23"/>
        <v>0</v>
      </c>
      <c r="BD68" s="76">
        <f t="shared" si="23"/>
        <v>0</v>
      </c>
      <c r="BE68" s="76">
        <f t="shared" si="23"/>
        <v>0</v>
      </c>
      <c r="BF68" s="76">
        <f t="shared" si="23"/>
        <v>0</v>
      </c>
      <c r="BG68" s="76">
        <f t="shared" si="23"/>
        <v>0</v>
      </c>
      <c r="BH68" s="76">
        <f t="shared" si="23"/>
        <v>0</v>
      </c>
      <c r="BI68" s="76">
        <f t="shared" si="23"/>
        <v>0</v>
      </c>
      <c r="BJ68" s="76">
        <f t="shared" si="23"/>
        <v>0</v>
      </c>
      <c r="BK68" s="76">
        <f t="shared" si="23"/>
        <v>0</v>
      </c>
      <c r="BL68" s="76">
        <f t="shared" si="23"/>
        <v>0</v>
      </c>
      <c r="BM68" s="76">
        <f t="shared" si="23"/>
        <v>0</v>
      </c>
      <c r="BN68" s="76">
        <f t="shared" si="23"/>
        <v>0</v>
      </c>
      <c r="BO68" s="76">
        <f t="shared" si="23"/>
        <v>0</v>
      </c>
      <c r="BP68" s="76">
        <f t="shared" si="23"/>
        <v>0</v>
      </c>
      <c r="BQ68" s="76">
        <f t="shared" si="23"/>
        <v>0</v>
      </c>
      <c r="BR68" s="76">
        <f t="shared" si="23"/>
        <v>0</v>
      </c>
      <c r="BS68" s="76">
        <f t="shared" si="23"/>
        <v>0</v>
      </c>
      <c r="BT68" s="76">
        <f t="shared" si="23"/>
        <v>0</v>
      </c>
      <c r="BU68" s="76">
        <f t="shared" si="23"/>
        <v>0</v>
      </c>
      <c r="BV68" s="76">
        <f t="shared" si="23"/>
        <v>0</v>
      </c>
      <c r="BW68" s="76">
        <f t="shared" si="23"/>
        <v>0</v>
      </c>
      <c r="BX68" s="76">
        <f t="shared" si="23"/>
        <v>0</v>
      </c>
      <c r="BY68" s="76">
        <f t="shared" si="23"/>
        <v>0</v>
      </c>
      <c r="BZ68" s="76">
        <f t="shared" si="23"/>
        <v>0</v>
      </c>
      <c r="CA68" s="76">
        <f t="shared" si="23"/>
        <v>0</v>
      </c>
      <c r="CB68" s="76">
        <f t="shared" si="23"/>
        <v>0</v>
      </c>
      <c r="CC68" s="76">
        <f t="shared" si="23"/>
        <v>1.7763568394002505E-14</v>
      </c>
      <c r="CD68" s="39"/>
      <c r="CE68" s="76">
        <f>SUM(D68:AP68)-'A1'!L68-'A2'!Y68-'A3'!P68-'A3'!X68-'A3'!Z68*2</f>
        <v>-0.35677700000019286</v>
      </c>
    </row>
    <row r="69" spans="2:83" s="89" customFormat="1" ht="17.100000000000001" customHeight="1">
      <c r="B69" s="266"/>
      <c r="C69" s="267" t="s">
        <v>287</v>
      </c>
      <c r="D69" s="294"/>
      <c r="E69" s="294"/>
      <c r="F69" s="294"/>
      <c r="G69" s="294"/>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c r="AN69" s="294"/>
      <c r="AO69" s="309"/>
      <c r="AP69" s="332"/>
      <c r="AQ69" s="88"/>
      <c r="AR69" s="85">
        <f t="shared" ref="AR69:CC69" si="24">+IF((D69&gt;D68),111,0)</f>
        <v>0</v>
      </c>
      <c r="AS69" s="85">
        <f t="shared" si="24"/>
        <v>0</v>
      </c>
      <c r="AT69" s="85">
        <f t="shared" si="24"/>
        <v>0</v>
      </c>
      <c r="AU69" s="85">
        <f t="shared" si="24"/>
        <v>0</v>
      </c>
      <c r="AV69" s="85">
        <f t="shared" si="24"/>
        <v>0</v>
      </c>
      <c r="AW69" s="85">
        <f t="shared" si="24"/>
        <v>0</v>
      </c>
      <c r="AX69" s="85">
        <f t="shared" si="24"/>
        <v>0</v>
      </c>
      <c r="AY69" s="85">
        <f t="shared" si="24"/>
        <v>0</v>
      </c>
      <c r="AZ69" s="85">
        <f t="shared" si="24"/>
        <v>0</v>
      </c>
      <c r="BA69" s="85">
        <f t="shared" si="24"/>
        <v>0</v>
      </c>
      <c r="BB69" s="85">
        <f t="shared" si="24"/>
        <v>0</v>
      </c>
      <c r="BC69" s="85">
        <f t="shared" si="24"/>
        <v>0</v>
      </c>
      <c r="BD69" s="85">
        <f t="shared" si="24"/>
        <v>0</v>
      </c>
      <c r="BE69" s="85">
        <f t="shared" si="24"/>
        <v>0</v>
      </c>
      <c r="BF69" s="85">
        <f t="shared" si="24"/>
        <v>0</v>
      </c>
      <c r="BG69" s="85">
        <f t="shared" si="24"/>
        <v>0</v>
      </c>
      <c r="BH69" s="85">
        <f t="shared" si="24"/>
        <v>0</v>
      </c>
      <c r="BI69" s="85">
        <f t="shared" si="24"/>
        <v>0</v>
      </c>
      <c r="BJ69" s="85">
        <f t="shared" si="24"/>
        <v>0</v>
      </c>
      <c r="BK69" s="85">
        <f t="shared" si="24"/>
        <v>0</v>
      </c>
      <c r="BL69" s="85">
        <f t="shared" si="24"/>
        <v>0</v>
      </c>
      <c r="BM69" s="85">
        <f t="shared" si="24"/>
        <v>0</v>
      </c>
      <c r="BN69" s="85">
        <f t="shared" si="24"/>
        <v>0</v>
      </c>
      <c r="BO69" s="85">
        <f t="shared" si="24"/>
        <v>0</v>
      </c>
      <c r="BP69" s="85">
        <f t="shared" si="24"/>
        <v>0</v>
      </c>
      <c r="BQ69" s="85">
        <f t="shared" si="24"/>
        <v>0</v>
      </c>
      <c r="BR69" s="85">
        <f t="shared" si="24"/>
        <v>0</v>
      </c>
      <c r="BS69" s="85">
        <f t="shared" si="24"/>
        <v>0</v>
      </c>
      <c r="BT69" s="85">
        <f t="shared" si="24"/>
        <v>0</v>
      </c>
      <c r="BU69" s="85">
        <f t="shared" si="24"/>
        <v>0</v>
      </c>
      <c r="BV69" s="85">
        <f t="shared" si="24"/>
        <v>0</v>
      </c>
      <c r="BW69" s="85">
        <f t="shared" si="24"/>
        <v>0</v>
      </c>
      <c r="BX69" s="85">
        <f t="shared" si="24"/>
        <v>0</v>
      </c>
      <c r="BY69" s="85">
        <f t="shared" si="24"/>
        <v>0</v>
      </c>
      <c r="BZ69" s="85">
        <f t="shared" si="24"/>
        <v>0</v>
      </c>
      <c r="CA69" s="85">
        <f t="shared" si="24"/>
        <v>0</v>
      </c>
      <c r="CB69" s="85">
        <f t="shared" si="24"/>
        <v>0</v>
      </c>
      <c r="CC69" s="85">
        <f t="shared" si="24"/>
        <v>0</v>
      </c>
      <c r="CD69" s="88"/>
      <c r="CE69" s="85">
        <f>SUM(D69:AP69)-'A1'!L69-'A2'!Y69-'A3'!P69-'A3'!X69-'A3'!Z69*2</f>
        <v>0</v>
      </c>
    </row>
    <row r="70" spans="2:83" s="89" customFormat="1" ht="17.100000000000001" customHeight="1">
      <c r="B70" s="266"/>
      <c r="C70" s="269" t="s">
        <v>288</v>
      </c>
      <c r="D70" s="294"/>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4"/>
      <c r="AG70" s="294"/>
      <c r="AH70" s="294"/>
      <c r="AI70" s="294"/>
      <c r="AJ70" s="294"/>
      <c r="AK70" s="294"/>
      <c r="AL70" s="294"/>
      <c r="AM70" s="294"/>
      <c r="AN70" s="294"/>
      <c r="AO70" s="309"/>
      <c r="AP70" s="332"/>
      <c r="AQ70" s="88"/>
      <c r="AR70" s="85">
        <f t="shared" ref="AR70:CC70" si="25">+IF((D70&gt;D68),111,0)</f>
        <v>0</v>
      </c>
      <c r="AS70" s="85">
        <f t="shared" si="25"/>
        <v>0</v>
      </c>
      <c r="AT70" s="85">
        <f t="shared" si="25"/>
        <v>0</v>
      </c>
      <c r="AU70" s="85">
        <f t="shared" si="25"/>
        <v>0</v>
      </c>
      <c r="AV70" s="85">
        <f t="shared" si="25"/>
        <v>0</v>
      </c>
      <c r="AW70" s="85">
        <f t="shared" si="25"/>
        <v>0</v>
      </c>
      <c r="AX70" s="85">
        <f t="shared" si="25"/>
        <v>0</v>
      </c>
      <c r="AY70" s="85">
        <f t="shared" si="25"/>
        <v>0</v>
      </c>
      <c r="AZ70" s="85">
        <f t="shared" si="25"/>
        <v>0</v>
      </c>
      <c r="BA70" s="85">
        <f t="shared" si="25"/>
        <v>0</v>
      </c>
      <c r="BB70" s="85">
        <f t="shared" si="25"/>
        <v>0</v>
      </c>
      <c r="BC70" s="85">
        <f t="shared" si="25"/>
        <v>0</v>
      </c>
      <c r="BD70" s="85">
        <f t="shared" si="25"/>
        <v>0</v>
      </c>
      <c r="BE70" s="85">
        <f t="shared" si="25"/>
        <v>0</v>
      </c>
      <c r="BF70" s="85">
        <f t="shared" si="25"/>
        <v>0</v>
      </c>
      <c r="BG70" s="85">
        <f t="shared" si="25"/>
        <v>0</v>
      </c>
      <c r="BH70" s="85">
        <f t="shared" si="25"/>
        <v>0</v>
      </c>
      <c r="BI70" s="85">
        <f t="shared" si="25"/>
        <v>0</v>
      </c>
      <c r="BJ70" s="85">
        <f t="shared" si="25"/>
        <v>0</v>
      </c>
      <c r="BK70" s="85">
        <f t="shared" si="25"/>
        <v>0</v>
      </c>
      <c r="BL70" s="85">
        <f t="shared" si="25"/>
        <v>0</v>
      </c>
      <c r="BM70" s="85">
        <f t="shared" si="25"/>
        <v>0</v>
      </c>
      <c r="BN70" s="85">
        <f t="shared" si="25"/>
        <v>0</v>
      </c>
      <c r="BO70" s="85">
        <f t="shared" si="25"/>
        <v>0</v>
      </c>
      <c r="BP70" s="85">
        <f t="shared" si="25"/>
        <v>0</v>
      </c>
      <c r="BQ70" s="85">
        <f t="shared" si="25"/>
        <v>0</v>
      </c>
      <c r="BR70" s="85">
        <f t="shared" si="25"/>
        <v>0</v>
      </c>
      <c r="BS70" s="85">
        <f t="shared" si="25"/>
        <v>0</v>
      </c>
      <c r="BT70" s="85">
        <f t="shared" si="25"/>
        <v>0</v>
      </c>
      <c r="BU70" s="85">
        <f t="shared" si="25"/>
        <v>0</v>
      </c>
      <c r="BV70" s="85">
        <f t="shared" si="25"/>
        <v>0</v>
      </c>
      <c r="BW70" s="85">
        <f t="shared" si="25"/>
        <v>0</v>
      </c>
      <c r="BX70" s="85">
        <f t="shared" si="25"/>
        <v>0</v>
      </c>
      <c r="BY70" s="85">
        <f t="shared" si="25"/>
        <v>0</v>
      </c>
      <c r="BZ70" s="85">
        <f t="shared" si="25"/>
        <v>0</v>
      </c>
      <c r="CA70" s="85">
        <f t="shared" si="25"/>
        <v>0</v>
      </c>
      <c r="CB70" s="85">
        <f t="shared" si="25"/>
        <v>0</v>
      </c>
      <c r="CC70" s="85">
        <f t="shared" si="25"/>
        <v>0</v>
      </c>
      <c r="CD70" s="88"/>
      <c r="CE70" s="85">
        <f>SUM(D70:AP70)-'A1'!L70-'A2'!Y70-'A3'!P70-'A3'!X70-'A3'!Z70*2</f>
        <v>0</v>
      </c>
    </row>
    <row r="71" spans="2:83" s="34" customFormat="1" ht="24.95" customHeight="1">
      <c r="B71" s="41"/>
      <c r="C71" s="49" t="s">
        <v>289</v>
      </c>
      <c r="D71" s="288"/>
      <c r="E71" s="288"/>
      <c r="F71" s="288"/>
      <c r="G71" s="288"/>
      <c r="H71" s="288"/>
      <c r="I71" s="288"/>
      <c r="J71" s="288"/>
      <c r="K71" s="288"/>
      <c r="L71" s="288"/>
      <c r="M71" s="288"/>
      <c r="N71" s="288"/>
      <c r="O71" s="288"/>
      <c r="P71" s="288"/>
      <c r="Q71" s="288"/>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99"/>
      <c r="AP71" s="331"/>
      <c r="AQ71" s="33"/>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33"/>
      <c r="CE71" s="79"/>
    </row>
    <row r="72" spans="2:83" s="34" customFormat="1" ht="17.100000000000001" customHeight="1">
      <c r="B72" s="44"/>
      <c r="C72" s="45" t="s">
        <v>302</v>
      </c>
      <c r="D72" s="288"/>
      <c r="E72" s="288">
        <v>176.81552199999999</v>
      </c>
      <c r="F72" s="288">
        <v>11.343425</v>
      </c>
      <c r="G72" s="288"/>
      <c r="H72" s="288"/>
      <c r="I72" s="288">
        <v>87.141819999999996</v>
      </c>
      <c r="J72" s="288">
        <v>220.6722</v>
      </c>
      <c r="K72" s="288"/>
      <c r="L72" s="288"/>
      <c r="M72" s="288"/>
      <c r="N72" s="288">
        <v>13.946400000000001</v>
      </c>
      <c r="O72" s="288">
        <v>1.207757</v>
      </c>
      <c r="P72" s="288">
        <v>225.816295</v>
      </c>
      <c r="Q72" s="288">
        <v>0.57999999999999996</v>
      </c>
      <c r="R72" s="288">
        <v>2552.2110250000001</v>
      </c>
      <c r="S72" s="288"/>
      <c r="T72" s="288"/>
      <c r="U72" s="288"/>
      <c r="V72" s="288"/>
      <c r="W72" s="288"/>
      <c r="X72" s="288"/>
      <c r="Y72" s="288"/>
      <c r="Z72" s="288"/>
      <c r="AA72" s="288"/>
      <c r="AB72" s="288">
        <v>0.44599299999999997</v>
      </c>
      <c r="AC72" s="288"/>
      <c r="AD72" s="288"/>
      <c r="AE72" s="288"/>
      <c r="AF72" s="288"/>
      <c r="AG72" s="288"/>
      <c r="AH72" s="288"/>
      <c r="AI72" s="288"/>
      <c r="AJ72" s="288"/>
      <c r="AK72" s="288"/>
      <c r="AL72" s="288"/>
      <c r="AM72" s="288"/>
      <c r="AN72" s="288"/>
      <c r="AO72" s="299">
        <v>67.050044000000014</v>
      </c>
      <c r="AP72" s="331"/>
      <c r="AQ72" s="33"/>
      <c r="AR72" s="74">
        <f>+D68-SUM(D72:D74)</f>
        <v>0</v>
      </c>
      <c r="AS72" s="74">
        <f t="shared" ref="AS72:CC72" si="26">+E68-SUM(E72:E74)</f>
        <v>0</v>
      </c>
      <c r="AT72" s="74">
        <f t="shared" si="26"/>
        <v>0</v>
      </c>
      <c r="AU72" s="74">
        <f t="shared" si="26"/>
        <v>0</v>
      </c>
      <c r="AV72" s="74">
        <f t="shared" si="26"/>
        <v>0</v>
      </c>
      <c r="AW72" s="74">
        <f t="shared" si="26"/>
        <v>0</v>
      </c>
      <c r="AX72" s="74">
        <f t="shared" si="26"/>
        <v>0</v>
      </c>
      <c r="AY72" s="74">
        <f t="shared" si="26"/>
        <v>0</v>
      </c>
      <c r="AZ72" s="74">
        <f t="shared" si="26"/>
        <v>0</v>
      </c>
      <c r="BA72" s="74">
        <f t="shared" si="26"/>
        <v>0</v>
      </c>
      <c r="BB72" s="74">
        <f t="shared" si="26"/>
        <v>2.9906999999999684E-2</v>
      </c>
      <c r="BC72" s="74">
        <f t="shared" si="26"/>
        <v>0</v>
      </c>
      <c r="BD72" s="74">
        <f t="shared" si="26"/>
        <v>0</v>
      </c>
      <c r="BE72" s="74">
        <f t="shared" si="26"/>
        <v>0</v>
      </c>
      <c r="BF72" s="74">
        <f t="shared" si="26"/>
        <v>0</v>
      </c>
      <c r="BG72" s="74">
        <f t="shared" si="26"/>
        <v>0</v>
      </c>
      <c r="BH72" s="74">
        <f t="shared" si="26"/>
        <v>0</v>
      </c>
      <c r="BI72" s="74">
        <f t="shared" si="26"/>
        <v>0</v>
      </c>
      <c r="BJ72" s="74">
        <f t="shared" si="26"/>
        <v>0</v>
      </c>
      <c r="BK72" s="74">
        <f t="shared" si="26"/>
        <v>0</v>
      </c>
      <c r="BL72" s="74">
        <f t="shared" si="26"/>
        <v>4.791000000011536E-3</v>
      </c>
      <c r="BM72" s="74">
        <f t="shared" si="26"/>
        <v>0</v>
      </c>
      <c r="BN72" s="74">
        <f t="shared" si="26"/>
        <v>0</v>
      </c>
      <c r="BO72" s="74">
        <f t="shared" si="26"/>
        <v>0</v>
      </c>
      <c r="BP72" s="74">
        <f t="shared" si="26"/>
        <v>0</v>
      </c>
      <c r="BQ72" s="74">
        <f t="shared" si="26"/>
        <v>0</v>
      </c>
      <c r="BR72" s="74">
        <f t="shared" si="26"/>
        <v>0</v>
      </c>
      <c r="BS72" s="74">
        <f t="shared" si="26"/>
        <v>0</v>
      </c>
      <c r="BT72" s="74">
        <f t="shared" si="26"/>
        <v>0</v>
      </c>
      <c r="BU72" s="74">
        <f t="shared" si="26"/>
        <v>0</v>
      </c>
      <c r="BV72" s="74">
        <f t="shared" si="26"/>
        <v>0</v>
      </c>
      <c r="BW72" s="74">
        <f t="shared" si="26"/>
        <v>0</v>
      </c>
      <c r="BX72" s="74">
        <f t="shared" si="26"/>
        <v>0</v>
      </c>
      <c r="BY72" s="74">
        <f t="shared" si="26"/>
        <v>0</v>
      </c>
      <c r="BZ72" s="74">
        <f t="shared" si="26"/>
        <v>0</v>
      </c>
      <c r="CA72" s="74">
        <f t="shared" si="26"/>
        <v>0</v>
      </c>
      <c r="CB72" s="74">
        <f t="shared" si="26"/>
        <v>0</v>
      </c>
      <c r="CC72" s="74">
        <f t="shared" si="26"/>
        <v>0</v>
      </c>
      <c r="CD72" s="33"/>
      <c r="CE72" s="73">
        <f>SUM(D72:AP72)-'A1'!L72-'A2'!Y72-'A3'!P72-'A3'!X72-'A3'!Z72*2</f>
        <v>-0.37522399999966183</v>
      </c>
    </row>
    <row r="73" spans="2:83" s="34" customFormat="1" ht="17.100000000000001" customHeight="1">
      <c r="B73" s="44"/>
      <c r="C73" s="45" t="s">
        <v>291</v>
      </c>
      <c r="D73" s="288"/>
      <c r="E73" s="288"/>
      <c r="F73" s="288"/>
      <c r="G73" s="288"/>
      <c r="H73" s="288"/>
      <c r="I73" s="288"/>
      <c r="J73" s="288"/>
      <c r="K73" s="288"/>
      <c r="L73" s="288"/>
      <c r="M73" s="288"/>
      <c r="N73" s="288"/>
      <c r="O73" s="288"/>
      <c r="P73" s="288"/>
      <c r="Q73" s="288"/>
      <c r="R73" s="288"/>
      <c r="S73" s="288"/>
      <c r="T73" s="288"/>
      <c r="U73" s="288"/>
      <c r="V73" s="288"/>
      <c r="W73" s="288"/>
      <c r="X73" s="288">
        <v>41.225208999999992</v>
      </c>
      <c r="Y73" s="288"/>
      <c r="Z73" s="288"/>
      <c r="AA73" s="288"/>
      <c r="AB73" s="288"/>
      <c r="AC73" s="288"/>
      <c r="AD73" s="288"/>
      <c r="AE73" s="288"/>
      <c r="AF73" s="288"/>
      <c r="AG73" s="288"/>
      <c r="AH73" s="288"/>
      <c r="AI73" s="288"/>
      <c r="AJ73" s="288"/>
      <c r="AK73" s="288"/>
      <c r="AL73" s="288"/>
      <c r="AM73" s="288"/>
      <c r="AN73" s="288"/>
      <c r="AO73" s="299">
        <v>82.944522000000006</v>
      </c>
      <c r="AP73" s="331"/>
      <c r="AQ73" s="33"/>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33"/>
      <c r="CE73" s="79">
        <f>SUM(D73:AP73)-'A1'!L73-'A2'!Y73-'A3'!P73-'A3'!X73-'A3'!Z73*2</f>
        <v>0</v>
      </c>
    </row>
    <row r="74" spans="2:83" s="34" customFormat="1" ht="17.100000000000001" customHeight="1">
      <c r="B74" s="41"/>
      <c r="C74" s="45" t="s">
        <v>292</v>
      </c>
      <c r="D74" s="288"/>
      <c r="E74" s="288"/>
      <c r="F74" s="288"/>
      <c r="G74" s="288"/>
      <c r="H74" s="288"/>
      <c r="I74" s="288"/>
      <c r="J74" s="288"/>
      <c r="K74" s="288"/>
      <c r="L74" s="288"/>
      <c r="M74" s="288"/>
      <c r="N74" s="288"/>
      <c r="O74" s="288"/>
      <c r="P74" s="288"/>
      <c r="Q74" s="288"/>
      <c r="R74" s="288"/>
      <c r="S74" s="288"/>
      <c r="T74" s="288"/>
      <c r="U74" s="288"/>
      <c r="V74" s="288"/>
      <c r="W74" s="288"/>
      <c r="X74" s="288"/>
      <c r="Y74" s="288"/>
      <c r="Z74" s="288"/>
      <c r="AA74" s="288"/>
      <c r="AB74" s="288"/>
      <c r="AC74" s="288"/>
      <c r="AD74" s="288"/>
      <c r="AE74" s="288"/>
      <c r="AF74" s="288"/>
      <c r="AG74" s="288"/>
      <c r="AH74" s="288"/>
      <c r="AI74" s="288"/>
      <c r="AJ74" s="288"/>
      <c r="AK74" s="288"/>
      <c r="AL74" s="288"/>
      <c r="AM74" s="288"/>
      <c r="AN74" s="288"/>
      <c r="AO74" s="299"/>
      <c r="AP74" s="331"/>
      <c r="AQ74" s="33"/>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33"/>
      <c r="CE74" s="79">
        <f>SUM(D74:AP74)-'A1'!L74-'A2'!Y74-'A3'!P74-'A3'!X74-'A3'!Z74*2</f>
        <v>0</v>
      </c>
    </row>
    <row r="75" spans="2:83" s="40" customFormat="1" ht="30" customHeight="1">
      <c r="B75" s="46"/>
      <c r="C75" s="47" t="s">
        <v>276</v>
      </c>
      <c r="D75" s="300"/>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1"/>
      <c r="AP75" s="330"/>
      <c r="AQ75" s="39"/>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39"/>
      <c r="CE75" s="80"/>
    </row>
    <row r="76" spans="2:83" s="34" customFormat="1" ht="17.100000000000001" customHeight="1">
      <c r="B76" s="41"/>
      <c r="C76" s="42" t="s">
        <v>252</v>
      </c>
      <c r="D76" s="288"/>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288"/>
      <c r="AN76" s="288"/>
      <c r="AO76" s="299"/>
      <c r="AP76" s="331"/>
      <c r="AR76" s="74">
        <f>+D76-SUM(D77:D78)</f>
        <v>0</v>
      </c>
      <c r="AS76" s="74">
        <f t="shared" ref="AS76:CC76" si="27">+E76-SUM(E77:E78)</f>
        <v>0</v>
      </c>
      <c r="AT76" s="74">
        <f t="shared" si="27"/>
        <v>0</v>
      </c>
      <c r="AU76" s="74">
        <f t="shared" si="27"/>
        <v>0</v>
      </c>
      <c r="AV76" s="74">
        <f t="shared" si="27"/>
        <v>0</v>
      </c>
      <c r="AW76" s="74">
        <f t="shared" si="27"/>
        <v>0</v>
      </c>
      <c r="AX76" s="74">
        <f t="shared" si="27"/>
        <v>0</v>
      </c>
      <c r="AY76" s="74">
        <f t="shared" si="27"/>
        <v>0</v>
      </c>
      <c r="AZ76" s="74">
        <f t="shared" si="27"/>
        <v>0</v>
      </c>
      <c r="BA76" s="74">
        <f t="shared" si="27"/>
        <v>0</v>
      </c>
      <c r="BB76" s="74">
        <f t="shared" si="27"/>
        <v>0</v>
      </c>
      <c r="BC76" s="74">
        <f t="shared" si="27"/>
        <v>0</v>
      </c>
      <c r="BD76" s="74">
        <f t="shared" si="27"/>
        <v>0</v>
      </c>
      <c r="BE76" s="74">
        <f t="shared" si="27"/>
        <v>0</v>
      </c>
      <c r="BF76" s="74">
        <f t="shared" si="27"/>
        <v>0</v>
      </c>
      <c r="BG76" s="74">
        <f t="shared" si="27"/>
        <v>0</v>
      </c>
      <c r="BH76" s="74">
        <f t="shared" si="27"/>
        <v>0</v>
      </c>
      <c r="BI76" s="74">
        <f t="shared" si="27"/>
        <v>0</v>
      </c>
      <c r="BJ76" s="74">
        <f t="shared" si="27"/>
        <v>0</v>
      </c>
      <c r="BK76" s="74">
        <f t="shared" si="27"/>
        <v>0</v>
      </c>
      <c r="BL76" s="74">
        <f t="shared" si="27"/>
        <v>0</v>
      </c>
      <c r="BM76" s="74">
        <f t="shared" si="27"/>
        <v>0</v>
      </c>
      <c r="BN76" s="74">
        <f t="shared" si="27"/>
        <v>0</v>
      </c>
      <c r="BO76" s="74">
        <f t="shared" si="27"/>
        <v>0</v>
      </c>
      <c r="BP76" s="74">
        <f t="shared" si="27"/>
        <v>0</v>
      </c>
      <c r="BQ76" s="74">
        <f t="shared" si="27"/>
        <v>0</v>
      </c>
      <c r="BR76" s="74">
        <f t="shared" si="27"/>
        <v>0</v>
      </c>
      <c r="BS76" s="74">
        <f t="shared" si="27"/>
        <v>0</v>
      </c>
      <c r="BT76" s="74">
        <f t="shared" si="27"/>
        <v>0</v>
      </c>
      <c r="BU76" s="74">
        <f t="shared" si="27"/>
        <v>0</v>
      </c>
      <c r="BV76" s="74">
        <f t="shared" si="27"/>
        <v>0</v>
      </c>
      <c r="BW76" s="74">
        <f t="shared" si="27"/>
        <v>0</v>
      </c>
      <c r="BX76" s="74">
        <f t="shared" si="27"/>
        <v>0</v>
      </c>
      <c r="BY76" s="74">
        <f t="shared" si="27"/>
        <v>0</v>
      </c>
      <c r="BZ76" s="74">
        <f t="shared" si="27"/>
        <v>0</v>
      </c>
      <c r="CA76" s="74">
        <f t="shared" si="27"/>
        <v>0</v>
      </c>
      <c r="CB76" s="74">
        <f t="shared" si="27"/>
        <v>0</v>
      </c>
      <c r="CC76" s="74">
        <f t="shared" si="27"/>
        <v>0</v>
      </c>
      <c r="CD76" s="33"/>
      <c r="CE76" s="74">
        <f>SUM(D76:AP76)-'A1'!L76-'A2'!Y76-'A3'!P76-'A3'!X76-'A3'!Z76*2</f>
        <v>0</v>
      </c>
    </row>
    <row r="77" spans="2:83" s="34" customFormat="1" ht="17.100000000000001" customHeight="1">
      <c r="B77" s="44"/>
      <c r="C77" s="45" t="s">
        <v>253</v>
      </c>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288"/>
      <c r="AN77" s="288"/>
      <c r="AO77" s="299"/>
      <c r="AP77" s="331"/>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33"/>
      <c r="CE77" s="74">
        <f>SUM(D77:AP77)-'A1'!L77-'A2'!Y77-'A3'!P77-'A3'!X77-'A3'!Z77*2</f>
        <v>0</v>
      </c>
    </row>
    <row r="78" spans="2:83" s="34" customFormat="1" ht="17.100000000000001" customHeight="1">
      <c r="B78" s="44"/>
      <c r="C78" s="45" t="s">
        <v>255</v>
      </c>
      <c r="D78" s="288"/>
      <c r="E78" s="288"/>
      <c r="F78" s="288"/>
      <c r="G78" s="28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288"/>
      <c r="AK78" s="288"/>
      <c r="AL78" s="288"/>
      <c r="AM78" s="288"/>
      <c r="AN78" s="288"/>
      <c r="AO78" s="299"/>
      <c r="AP78" s="331"/>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33"/>
      <c r="CE78" s="74">
        <f>SUM(D78:AP78)-'A1'!L78-'A2'!Y78-'A3'!P78-'A3'!X78-'A3'!Z78*2</f>
        <v>0</v>
      </c>
    </row>
    <row r="79" spans="2:83" s="34" customFormat="1" ht="30" customHeight="1">
      <c r="B79" s="41"/>
      <c r="C79" s="42" t="s">
        <v>260</v>
      </c>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99"/>
      <c r="AP79" s="331"/>
      <c r="AR79" s="74">
        <f>+D79-SUM(D80:D81)</f>
        <v>0</v>
      </c>
      <c r="AS79" s="74">
        <f t="shared" ref="AS79:CC79" si="28">+E79-SUM(E80:E81)</f>
        <v>0</v>
      </c>
      <c r="AT79" s="74">
        <f t="shared" si="28"/>
        <v>0</v>
      </c>
      <c r="AU79" s="74">
        <f t="shared" si="28"/>
        <v>0</v>
      </c>
      <c r="AV79" s="74">
        <f t="shared" si="28"/>
        <v>0</v>
      </c>
      <c r="AW79" s="74">
        <f t="shared" si="28"/>
        <v>0</v>
      </c>
      <c r="AX79" s="74">
        <f t="shared" si="28"/>
        <v>0</v>
      </c>
      <c r="AY79" s="74">
        <f t="shared" si="28"/>
        <v>0</v>
      </c>
      <c r="AZ79" s="74">
        <f t="shared" si="28"/>
        <v>0</v>
      </c>
      <c r="BA79" s="74">
        <f t="shared" si="28"/>
        <v>0</v>
      </c>
      <c r="BB79" s="74">
        <f t="shared" si="28"/>
        <v>0</v>
      </c>
      <c r="BC79" s="74">
        <f t="shared" si="28"/>
        <v>0</v>
      </c>
      <c r="BD79" s="74">
        <f t="shared" si="28"/>
        <v>0</v>
      </c>
      <c r="BE79" s="74">
        <f t="shared" si="28"/>
        <v>0</v>
      </c>
      <c r="BF79" s="74">
        <f t="shared" si="28"/>
        <v>0</v>
      </c>
      <c r="BG79" s="74">
        <f t="shared" si="28"/>
        <v>0</v>
      </c>
      <c r="BH79" s="74">
        <f t="shared" si="28"/>
        <v>0</v>
      </c>
      <c r="BI79" s="74">
        <f t="shared" si="28"/>
        <v>0</v>
      </c>
      <c r="BJ79" s="74">
        <f t="shared" si="28"/>
        <v>0</v>
      </c>
      <c r="BK79" s="74">
        <f t="shared" si="28"/>
        <v>0</v>
      </c>
      <c r="BL79" s="74">
        <f t="shared" si="28"/>
        <v>0</v>
      </c>
      <c r="BM79" s="74">
        <f t="shared" si="28"/>
        <v>0</v>
      </c>
      <c r="BN79" s="74">
        <f t="shared" si="28"/>
        <v>0</v>
      </c>
      <c r="BO79" s="74">
        <f t="shared" si="28"/>
        <v>0</v>
      </c>
      <c r="BP79" s="74">
        <f t="shared" si="28"/>
        <v>0</v>
      </c>
      <c r="BQ79" s="74">
        <f t="shared" si="28"/>
        <v>0</v>
      </c>
      <c r="BR79" s="74">
        <f t="shared" si="28"/>
        <v>0</v>
      </c>
      <c r="BS79" s="74">
        <f t="shared" si="28"/>
        <v>0</v>
      </c>
      <c r="BT79" s="74">
        <f t="shared" si="28"/>
        <v>0</v>
      </c>
      <c r="BU79" s="74">
        <f t="shared" si="28"/>
        <v>0</v>
      </c>
      <c r="BV79" s="74">
        <f t="shared" si="28"/>
        <v>0</v>
      </c>
      <c r="BW79" s="74">
        <f t="shared" si="28"/>
        <v>0</v>
      </c>
      <c r="BX79" s="74">
        <f t="shared" si="28"/>
        <v>0</v>
      </c>
      <c r="BY79" s="74">
        <f t="shared" si="28"/>
        <v>0</v>
      </c>
      <c r="BZ79" s="74">
        <f t="shared" si="28"/>
        <v>0</v>
      </c>
      <c r="CA79" s="74">
        <f t="shared" si="28"/>
        <v>0</v>
      </c>
      <c r="CB79" s="74">
        <f t="shared" si="28"/>
        <v>0</v>
      </c>
      <c r="CC79" s="74">
        <f t="shared" si="28"/>
        <v>0</v>
      </c>
      <c r="CD79" s="33"/>
      <c r="CE79" s="74">
        <f>SUM(D79:AP79)-'A1'!L79-'A2'!Y79-'A3'!P79-'A3'!X79-'A3'!Z79*2</f>
        <v>0</v>
      </c>
    </row>
    <row r="80" spans="2:83" s="34" customFormat="1" ht="17.100000000000001" customHeight="1">
      <c r="B80" s="41"/>
      <c r="C80" s="45" t="s">
        <v>253</v>
      </c>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99"/>
      <c r="AP80" s="331"/>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33"/>
      <c r="CE80" s="74">
        <f>SUM(D80:AP80)-'A1'!L80-'A2'!Y80-'A3'!P80-'A3'!X80-'A3'!Z80*2</f>
        <v>0</v>
      </c>
    </row>
    <row r="81" spans="2:83" s="34" customFormat="1" ht="17.100000000000001" customHeight="1">
      <c r="B81" s="41"/>
      <c r="C81" s="45" t="s">
        <v>255</v>
      </c>
      <c r="D81" s="288"/>
      <c r="E81" s="288"/>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99"/>
      <c r="AP81" s="331"/>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33"/>
      <c r="CE81" s="74">
        <f>SUM(D81:AP81)-'A1'!L81-'A2'!Y81-'A3'!P81-'A3'!X81-'A3'!Z81*2</f>
        <v>0</v>
      </c>
    </row>
    <row r="82" spans="2:83" s="40" customFormat="1" ht="30" customHeight="1">
      <c r="B82" s="263"/>
      <c r="C82" s="264" t="s">
        <v>256</v>
      </c>
      <c r="D82" s="292"/>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2"/>
      <c r="AI82" s="292"/>
      <c r="AJ82" s="292"/>
      <c r="AK82" s="292"/>
      <c r="AL82" s="292"/>
      <c r="AM82" s="292"/>
      <c r="AN82" s="292"/>
      <c r="AO82" s="310"/>
      <c r="AP82" s="330"/>
      <c r="AR82" s="76">
        <f>+D79-SUM(D82:D87)</f>
        <v>0</v>
      </c>
      <c r="AS82" s="76">
        <f t="shared" ref="AS82:CC82" si="29">+E79-SUM(E82:E87)</f>
        <v>0</v>
      </c>
      <c r="AT82" s="76">
        <f t="shared" si="29"/>
        <v>0</v>
      </c>
      <c r="AU82" s="76">
        <f t="shared" si="29"/>
        <v>0</v>
      </c>
      <c r="AV82" s="76">
        <f t="shared" si="29"/>
        <v>0</v>
      </c>
      <c r="AW82" s="76">
        <f t="shared" si="29"/>
        <v>0</v>
      </c>
      <c r="AX82" s="76">
        <f t="shared" si="29"/>
        <v>0</v>
      </c>
      <c r="AY82" s="76">
        <f t="shared" si="29"/>
        <v>0</v>
      </c>
      <c r="AZ82" s="76">
        <f t="shared" si="29"/>
        <v>0</v>
      </c>
      <c r="BA82" s="76">
        <f t="shared" si="29"/>
        <v>0</v>
      </c>
      <c r="BB82" s="76">
        <f t="shared" si="29"/>
        <v>0</v>
      </c>
      <c r="BC82" s="76">
        <f t="shared" si="29"/>
        <v>0</v>
      </c>
      <c r="BD82" s="76">
        <f t="shared" si="29"/>
        <v>0</v>
      </c>
      <c r="BE82" s="76">
        <f t="shared" si="29"/>
        <v>0</v>
      </c>
      <c r="BF82" s="76">
        <f t="shared" si="29"/>
        <v>0</v>
      </c>
      <c r="BG82" s="76">
        <f t="shared" si="29"/>
        <v>0</v>
      </c>
      <c r="BH82" s="76">
        <f t="shared" si="29"/>
        <v>0</v>
      </c>
      <c r="BI82" s="76">
        <f t="shared" si="29"/>
        <v>0</v>
      </c>
      <c r="BJ82" s="76">
        <f t="shared" si="29"/>
        <v>0</v>
      </c>
      <c r="BK82" s="76">
        <f t="shared" si="29"/>
        <v>0</v>
      </c>
      <c r="BL82" s="76">
        <f t="shared" si="29"/>
        <v>0</v>
      </c>
      <c r="BM82" s="76">
        <f t="shared" si="29"/>
        <v>0</v>
      </c>
      <c r="BN82" s="76">
        <f t="shared" si="29"/>
        <v>0</v>
      </c>
      <c r="BO82" s="76">
        <f t="shared" si="29"/>
        <v>0</v>
      </c>
      <c r="BP82" s="76">
        <f t="shared" si="29"/>
        <v>0</v>
      </c>
      <c r="BQ82" s="76">
        <f t="shared" si="29"/>
        <v>0</v>
      </c>
      <c r="BR82" s="76">
        <f t="shared" si="29"/>
        <v>0</v>
      </c>
      <c r="BS82" s="76">
        <f t="shared" si="29"/>
        <v>0</v>
      </c>
      <c r="BT82" s="76">
        <f t="shared" si="29"/>
        <v>0</v>
      </c>
      <c r="BU82" s="76">
        <f t="shared" si="29"/>
        <v>0</v>
      </c>
      <c r="BV82" s="76">
        <f t="shared" si="29"/>
        <v>0</v>
      </c>
      <c r="BW82" s="76">
        <f t="shared" si="29"/>
        <v>0</v>
      </c>
      <c r="BX82" s="76">
        <f t="shared" si="29"/>
        <v>0</v>
      </c>
      <c r="BY82" s="76">
        <f t="shared" si="29"/>
        <v>0</v>
      </c>
      <c r="BZ82" s="76">
        <f t="shared" si="29"/>
        <v>0</v>
      </c>
      <c r="CA82" s="76">
        <f t="shared" si="29"/>
        <v>0</v>
      </c>
      <c r="CB82" s="76">
        <f t="shared" si="29"/>
        <v>0</v>
      </c>
      <c r="CC82" s="76">
        <f t="shared" si="29"/>
        <v>0</v>
      </c>
      <c r="CD82" s="39"/>
      <c r="CE82" s="76">
        <f>SUM(D82:AP82)-'A1'!L82-'A2'!Y82-'A3'!P82-'A3'!X82-'A3'!Z82*2</f>
        <v>0</v>
      </c>
    </row>
    <row r="83" spans="2:83" s="34" customFormat="1" ht="17.100000000000001" customHeight="1">
      <c r="B83" s="270"/>
      <c r="C83" s="271" t="s">
        <v>257</v>
      </c>
      <c r="D83" s="288"/>
      <c r="E83" s="288"/>
      <c r="F83" s="28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288"/>
      <c r="AF83" s="288"/>
      <c r="AG83" s="288"/>
      <c r="AH83" s="288"/>
      <c r="AI83" s="288"/>
      <c r="AJ83" s="288"/>
      <c r="AK83" s="288"/>
      <c r="AL83" s="288"/>
      <c r="AM83" s="288"/>
      <c r="AN83" s="288"/>
      <c r="AO83" s="299"/>
      <c r="AP83" s="331"/>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33"/>
      <c r="CE83" s="76">
        <f>SUM(D83:AP83)-'A1'!L83-'A2'!Y83-'A3'!P83-'A3'!X83-'A3'!Z83*2</f>
        <v>0</v>
      </c>
    </row>
    <row r="84" spans="2:83" s="34" customFormat="1" ht="17.100000000000001" customHeight="1">
      <c r="B84" s="270"/>
      <c r="C84" s="271" t="s">
        <v>261</v>
      </c>
      <c r="D84" s="288"/>
      <c r="E84" s="288"/>
      <c r="F84" s="288"/>
      <c r="G84" s="288"/>
      <c r="H84" s="288"/>
      <c r="I84" s="288"/>
      <c r="J84" s="288"/>
      <c r="K84" s="288"/>
      <c r="L84" s="288"/>
      <c r="M84" s="288"/>
      <c r="N84" s="288"/>
      <c r="O84" s="288"/>
      <c r="P84" s="288"/>
      <c r="Q84" s="288"/>
      <c r="R84" s="288"/>
      <c r="S84" s="288"/>
      <c r="T84" s="288"/>
      <c r="U84" s="288"/>
      <c r="V84" s="288"/>
      <c r="W84" s="288"/>
      <c r="X84" s="288"/>
      <c r="Y84" s="288"/>
      <c r="Z84" s="288"/>
      <c r="AA84" s="288"/>
      <c r="AB84" s="288"/>
      <c r="AC84" s="288"/>
      <c r="AD84" s="288"/>
      <c r="AE84" s="288"/>
      <c r="AF84" s="288"/>
      <c r="AG84" s="288"/>
      <c r="AH84" s="288"/>
      <c r="AI84" s="288"/>
      <c r="AJ84" s="288"/>
      <c r="AK84" s="288"/>
      <c r="AL84" s="288"/>
      <c r="AM84" s="288"/>
      <c r="AN84" s="288"/>
      <c r="AO84" s="299"/>
      <c r="AP84" s="331"/>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33"/>
      <c r="CE84" s="76">
        <f>SUM(D84:AP84)-'A1'!L84-'A2'!Y84-'A3'!P84-'A3'!X84-'A3'!Z84*2</f>
        <v>0</v>
      </c>
    </row>
    <row r="85" spans="2:83" s="34" customFormat="1" ht="17.100000000000001" customHeight="1">
      <c r="B85" s="270"/>
      <c r="C85" s="271" t="s">
        <v>262</v>
      </c>
      <c r="D85" s="288"/>
      <c r="E85" s="288"/>
      <c r="F85" s="288"/>
      <c r="G85" s="288"/>
      <c r="H85" s="288"/>
      <c r="I85" s="288"/>
      <c r="J85" s="288"/>
      <c r="K85" s="288"/>
      <c r="L85" s="288"/>
      <c r="M85" s="288"/>
      <c r="N85" s="288"/>
      <c r="O85" s="288"/>
      <c r="P85" s="288"/>
      <c r="Q85" s="288"/>
      <c r="R85" s="288"/>
      <c r="S85" s="288"/>
      <c r="T85" s="288"/>
      <c r="U85" s="288"/>
      <c r="V85" s="288"/>
      <c r="W85" s="288"/>
      <c r="X85" s="288"/>
      <c r="Y85" s="288"/>
      <c r="Z85" s="288"/>
      <c r="AA85" s="288"/>
      <c r="AB85" s="288"/>
      <c r="AC85" s="288"/>
      <c r="AD85" s="288"/>
      <c r="AE85" s="288"/>
      <c r="AF85" s="288"/>
      <c r="AG85" s="288"/>
      <c r="AH85" s="288"/>
      <c r="AI85" s="288"/>
      <c r="AJ85" s="288"/>
      <c r="AK85" s="288"/>
      <c r="AL85" s="288"/>
      <c r="AM85" s="288"/>
      <c r="AN85" s="288"/>
      <c r="AO85" s="299"/>
      <c r="AP85" s="331"/>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C85" s="74"/>
      <c r="CD85" s="33"/>
      <c r="CE85" s="76">
        <f>SUM(D85:AP85)-'A1'!L85-'A2'!Y85-'A3'!P85-'A3'!X85-'A3'!Z85*2</f>
        <v>0</v>
      </c>
    </row>
    <row r="86" spans="2:83" s="34" customFormat="1" ht="17.100000000000001" customHeight="1">
      <c r="B86" s="270"/>
      <c r="C86" s="272" t="s">
        <v>258</v>
      </c>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99"/>
      <c r="AP86" s="331"/>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33"/>
      <c r="CE86" s="76">
        <f>SUM(D86:AP86)-'A1'!L86-'A2'!Y86-'A3'!P86-'A3'!X86-'A3'!Z86*2</f>
        <v>0</v>
      </c>
    </row>
    <row r="87" spans="2:83" s="34" customFormat="1" ht="16.5" customHeight="1">
      <c r="B87" s="270"/>
      <c r="C87" s="265" t="s">
        <v>259</v>
      </c>
      <c r="D87" s="288"/>
      <c r="E87" s="288"/>
      <c r="F87" s="288"/>
      <c r="G87" s="288"/>
      <c r="H87" s="288"/>
      <c r="I87" s="288"/>
      <c r="J87" s="288"/>
      <c r="K87" s="288"/>
      <c r="L87" s="288"/>
      <c r="M87" s="288"/>
      <c r="N87" s="288"/>
      <c r="O87" s="288"/>
      <c r="P87" s="288"/>
      <c r="Q87" s="288"/>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99"/>
      <c r="AP87" s="331"/>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33"/>
      <c r="CE87" s="76">
        <f>SUM(D87:AP87)-'A1'!L87-'A2'!Y87-'A3'!P87-'A3'!X87-'A3'!Z87*2</f>
        <v>0</v>
      </c>
    </row>
    <row r="88" spans="2:83" s="40" customFormat="1" ht="24.95" customHeight="1">
      <c r="B88" s="101"/>
      <c r="C88" s="104" t="s">
        <v>260</v>
      </c>
      <c r="D88" s="292"/>
      <c r="E88" s="292"/>
      <c r="F88" s="292"/>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c r="AH88" s="292"/>
      <c r="AI88" s="292"/>
      <c r="AJ88" s="292"/>
      <c r="AK88" s="292"/>
      <c r="AL88" s="292"/>
      <c r="AM88" s="292"/>
      <c r="AN88" s="292"/>
      <c r="AO88" s="310"/>
      <c r="AP88" s="330"/>
      <c r="AR88" s="76">
        <f>+D88-SUM(D89:D90)</f>
        <v>0</v>
      </c>
      <c r="AS88" s="76">
        <f t="shared" ref="AS88:CC88" si="30">+E88-SUM(E89:E90)</f>
        <v>0</v>
      </c>
      <c r="AT88" s="76">
        <f t="shared" si="30"/>
        <v>0</v>
      </c>
      <c r="AU88" s="76">
        <f t="shared" si="30"/>
        <v>0</v>
      </c>
      <c r="AV88" s="76">
        <f t="shared" si="30"/>
        <v>0</v>
      </c>
      <c r="AW88" s="76">
        <f t="shared" si="30"/>
        <v>0</v>
      </c>
      <c r="AX88" s="76">
        <f t="shared" si="30"/>
        <v>0</v>
      </c>
      <c r="AY88" s="76">
        <f t="shared" si="30"/>
        <v>0</v>
      </c>
      <c r="AZ88" s="76">
        <f t="shared" si="30"/>
        <v>0</v>
      </c>
      <c r="BA88" s="76">
        <f t="shared" si="30"/>
        <v>0</v>
      </c>
      <c r="BB88" s="76">
        <f t="shared" si="30"/>
        <v>0</v>
      </c>
      <c r="BC88" s="76">
        <f t="shared" si="30"/>
        <v>0</v>
      </c>
      <c r="BD88" s="76">
        <f t="shared" si="30"/>
        <v>0</v>
      </c>
      <c r="BE88" s="76">
        <f t="shared" si="30"/>
        <v>0</v>
      </c>
      <c r="BF88" s="76">
        <f t="shared" si="30"/>
        <v>0</v>
      </c>
      <c r="BG88" s="76">
        <f t="shared" si="30"/>
        <v>0</v>
      </c>
      <c r="BH88" s="76">
        <f t="shared" si="30"/>
        <v>0</v>
      </c>
      <c r="BI88" s="76">
        <f t="shared" si="30"/>
        <v>0</v>
      </c>
      <c r="BJ88" s="76">
        <f t="shared" si="30"/>
        <v>0</v>
      </c>
      <c r="BK88" s="76">
        <f t="shared" si="30"/>
        <v>0</v>
      </c>
      <c r="BL88" s="76">
        <f t="shared" si="30"/>
        <v>0</v>
      </c>
      <c r="BM88" s="76">
        <f t="shared" si="30"/>
        <v>0</v>
      </c>
      <c r="BN88" s="76">
        <f t="shared" si="30"/>
        <v>0</v>
      </c>
      <c r="BO88" s="76">
        <f t="shared" si="30"/>
        <v>0</v>
      </c>
      <c r="BP88" s="76">
        <f t="shared" si="30"/>
        <v>0</v>
      </c>
      <c r="BQ88" s="76">
        <f t="shared" si="30"/>
        <v>0</v>
      </c>
      <c r="BR88" s="76">
        <f t="shared" si="30"/>
        <v>0</v>
      </c>
      <c r="BS88" s="76">
        <f t="shared" si="30"/>
        <v>0</v>
      </c>
      <c r="BT88" s="76">
        <f t="shared" si="30"/>
        <v>0</v>
      </c>
      <c r="BU88" s="76">
        <f t="shared" si="30"/>
        <v>0</v>
      </c>
      <c r="BV88" s="76">
        <f t="shared" si="30"/>
        <v>0</v>
      </c>
      <c r="BW88" s="76">
        <f t="shared" si="30"/>
        <v>0</v>
      </c>
      <c r="BX88" s="76">
        <f t="shared" si="30"/>
        <v>0</v>
      </c>
      <c r="BY88" s="76">
        <f t="shared" si="30"/>
        <v>0</v>
      </c>
      <c r="BZ88" s="76">
        <f t="shared" si="30"/>
        <v>0</v>
      </c>
      <c r="CA88" s="76">
        <f t="shared" si="30"/>
        <v>0</v>
      </c>
      <c r="CB88" s="76">
        <f t="shared" si="30"/>
        <v>0</v>
      </c>
      <c r="CC88" s="76">
        <f t="shared" si="30"/>
        <v>0</v>
      </c>
      <c r="CD88" s="39"/>
      <c r="CE88" s="76">
        <f>SUM(D88:AP88)-'A1'!L88-'A2'!Y88-'A3'!P88-'A3'!X88-'A3'!Z88*2</f>
        <v>0</v>
      </c>
    </row>
    <row r="89" spans="2:83" s="89" customFormat="1" ht="17.100000000000001" customHeight="1">
      <c r="B89" s="83"/>
      <c r="C89" s="45" t="s">
        <v>253</v>
      </c>
      <c r="D89" s="294"/>
      <c r="E89" s="294"/>
      <c r="F89" s="294"/>
      <c r="G89" s="294"/>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c r="AL89" s="294"/>
      <c r="AM89" s="294"/>
      <c r="AN89" s="294"/>
      <c r="AO89" s="309"/>
      <c r="AP89" s="332"/>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c r="BQ89" s="85"/>
      <c r="BR89" s="85"/>
      <c r="BS89" s="85"/>
      <c r="BT89" s="85"/>
      <c r="BU89" s="85"/>
      <c r="BV89" s="85"/>
      <c r="BW89" s="85"/>
      <c r="BX89" s="85"/>
      <c r="BY89" s="85"/>
      <c r="BZ89" s="85"/>
      <c r="CA89" s="85"/>
      <c r="CB89" s="85"/>
      <c r="CC89" s="85"/>
      <c r="CD89" s="88"/>
      <c r="CE89" s="74">
        <f>SUM(D89:AP89)-'A1'!L89-'A2'!Y89-'A3'!P89-'A3'!X89-'A3'!Z89*2</f>
        <v>0</v>
      </c>
    </row>
    <row r="90" spans="2:83" s="34" customFormat="1" ht="17.100000000000001" customHeight="1">
      <c r="B90" s="44"/>
      <c r="C90" s="45" t="s">
        <v>255</v>
      </c>
      <c r="D90" s="288"/>
      <c r="E90" s="288"/>
      <c r="F90" s="288"/>
      <c r="G90" s="288"/>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99"/>
      <c r="AP90" s="331"/>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33"/>
      <c r="CE90" s="74">
        <f>SUM(D90:AP90)-'A1'!L90-'A2'!Y90-'A3'!P90-'A3'!X90-'A3'!Z90*2</f>
        <v>0</v>
      </c>
    </row>
    <row r="91" spans="2:83" s="40" customFormat="1" ht="30" customHeight="1">
      <c r="B91" s="103"/>
      <c r="C91" s="104" t="s">
        <v>249</v>
      </c>
      <c r="D91" s="293">
        <f t="shared" ref="D91:AO91" si="31">+SUM(D88,D79,D76)</f>
        <v>0</v>
      </c>
      <c r="E91" s="293">
        <f t="shared" si="31"/>
        <v>0</v>
      </c>
      <c r="F91" s="293">
        <f t="shared" si="31"/>
        <v>0</v>
      </c>
      <c r="G91" s="293">
        <f t="shared" si="31"/>
        <v>0</v>
      </c>
      <c r="H91" s="293">
        <f t="shared" si="31"/>
        <v>0</v>
      </c>
      <c r="I91" s="293">
        <f t="shared" si="31"/>
        <v>0</v>
      </c>
      <c r="J91" s="293">
        <f t="shared" si="31"/>
        <v>0</v>
      </c>
      <c r="K91" s="293">
        <f t="shared" si="31"/>
        <v>0</v>
      </c>
      <c r="L91" s="293">
        <f t="shared" si="31"/>
        <v>0</v>
      </c>
      <c r="M91" s="293">
        <f t="shared" si="31"/>
        <v>0</v>
      </c>
      <c r="N91" s="293">
        <f t="shared" si="31"/>
        <v>0</v>
      </c>
      <c r="O91" s="293">
        <f t="shared" si="31"/>
        <v>0</v>
      </c>
      <c r="P91" s="293">
        <f t="shared" si="31"/>
        <v>0</v>
      </c>
      <c r="Q91" s="293">
        <f t="shared" si="31"/>
        <v>0</v>
      </c>
      <c r="R91" s="293">
        <f t="shared" si="31"/>
        <v>0</v>
      </c>
      <c r="S91" s="293">
        <f t="shared" si="31"/>
        <v>0</v>
      </c>
      <c r="T91" s="293">
        <f t="shared" si="31"/>
        <v>0</v>
      </c>
      <c r="U91" s="293">
        <f t="shared" si="31"/>
        <v>0</v>
      </c>
      <c r="V91" s="293">
        <f t="shared" si="31"/>
        <v>0</v>
      </c>
      <c r="W91" s="293">
        <f t="shared" si="31"/>
        <v>0</v>
      </c>
      <c r="X91" s="293">
        <f t="shared" si="31"/>
        <v>0</v>
      </c>
      <c r="Y91" s="293">
        <f t="shared" si="31"/>
        <v>0</v>
      </c>
      <c r="Z91" s="293">
        <f t="shared" si="31"/>
        <v>0</v>
      </c>
      <c r="AA91" s="293">
        <f t="shared" si="31"/>
        <v>0</v>
      </c>
      <c r="AB91" s="293">
        <f t="shared" si="31"/>
        <v>0</v>
      </c>
      <c r="AC91" s="293">
        <f t="shared" si="31"/>
        <v>0</v>
      </c>
      <c r="AD91" s="293">
        <f t="shared" si="31"/>
        <v>0</v>
      </c>
      <c r="AE91" s="293">
        <f t="shared" si="31"/>
        <v>0</v>
      </c>
      <c r="AF91" s="293">
        <f t="shared" si="31"/>
        <v>0</v>
      </c>
      <c r="AG91" s="293">
        <f t="shared" si="31"/>
        <v>0</v>
      </c>
      <c r="AH91" s="293">
        <f t="shared" si="31"/>
        <v>0</v>
      </c>
      <c r="AI91" s="293">
        <f t="shared" si="31"/>
        <v>0</v>
      </c>
      <c r="AJ91" s="293">
        <f t="shared" si="31"/>
        <v>0</v>
      </c>
      <c r="AK91" s="293">
        <f t="shared" si="31"/>
        <v>0</v>
      </c>
      <c r="AL91" s="293">
        <f t="shared" si="31"/>
        <v>0</v>
      </c>
      <c r="AM91" s="293">
        <f t="shared" si="31"/>
        <v>0</v>
      </c>
      <c r="AN91" s="293">
        <f t="shared" si="31"/>
        <v>0</v>
      </c>
      <c r="AO91" s="291">
        <f t="shared" si="31"/>
        <v>0</v>
      </c>
      <c r="AP91" s="330"/>
      <c r="AQ91" s="39"/>
      <c r="AR91" s="76">
        <f>+D91-D76-D79-D88</f>
        <v>0</v>
      </c>
      <c r="AS91" s="76">
        <f t="shared" ref="AS91:CC91" si="32">+E91-E76-E79-E88</f>
        <v>0</v>
      </c>
      <c r="AT91" s="76">
        <f t="shared" si="32"/>
        <v>0</v>
      </c>
      <c r="AU91" s="76">
        <f t="shared" si="32"/>
        <v>0</v>
      </c>
      <c r="AV91" s="76">
        <f t="shared" si="32"/>
        <v>0</v>
      </c>
      <c r="AW91" s="76">
        <f t="shared" si="32"/>
        <v>0</v>
      </c>
      <c r="AX91" s="76">
        <f t="shared" si="32"/>
        <v>0</v>
      </c>
      <c r="AY91" s="76">
        <f t="shared" si="32"/>
        <v>0</v>
      </c>
      <c r="AZ91" s="76">
        <f t="shared" si="32"/>
        <v>0</v>
      </c>
      <c r="BA91" s="76">
        <f t="shared" si="32"/>
        <v>0</v>
      </c>
      <c r="BB91" s="76">
        <f t="shared" si="32"/>
        <v>0</v>
      </c>
      <c r="BC91" s="76">
        <f t="shared" si="32"/>
        <v>0</v>
      </c>
      <c r="BD91" s="76">
        <f t="shared" si="32"/>
        <v>0</v>
      </c>
      <c r="BE91" s="76">
        <f t="shared" si="32"/>
        <v>0</v>
      </c>
      <c r="BF91" s="76">
        <f t="shared" si="32"/>
        <v>0</v>
      </c>
      <c r="BG91" s="76">
        <f t="shared" si="32"/>
        <v>0</v>
      </c>
      <c r="BH91" s="76">
        <f t="shared" si="32"/>
        <v>0</v>
      </c>
      <c r="BI91" s="76">
        <f t="shared" si="32"/>
        <v>0</v>
      </c>
      <c r="BJ91" s="76">
        <f t="shared" si="32"/>
        <v>0</v>
      </c>
      <c r="BK91" s="76">
        <f t="shared" si="32"/>
        <v>0</v>
      </c>
      <c r="BL91" s="76">
        <f t="shared" si="32"/>
        <v>0</v>
      </c>
      <c r="BM91" s="76">
        <f t="shared" si="32"/>
        <v>0</v>
      </c>
      <c r="BN91" s="76">
        <f t="shared" si="32"/>
        <v>0</v>
      </c>
      <c r="BO91" s="76">
        <f t="shared" si="32"/>
        <v>0</v>
      </c>
      <c r="BP91" s="76">
        <f t="shared" si="32"/>
        <v>0</v>
      </c>
      <c r="BQ91" s="76">
        <f t="shared" si="32"/>
        <v>0</v>
      </c>
      <c r="BR91" s="76">
        <f t="shared" si="32"/>
        <v>0</v>
      </c>
      <c r="BS91" s="76">
        <f t="shared" si="32"/>
        <v>0</v>
      </c>
      <c r="BT91" s="76">
        <f t="shared" si="32"/>
        <v>0</v>
      </c>
      <c r="BU91" s="76">
        <f t="shared" si="32"/>
        <v>0</v>
      </c>
      <c r="BV91" s="76">
        <f t="shared" si="32"/>
        <v>0</v>
      </c>
      <c r="BW91" s="76">
        <f t="shared" si="32"/>
        <v>0</v>
      </c>
      <c r="BX91" s="76">
        <f t="shared" si="32"/>
        <v>0</v>
      </c>
      <c r="BY91" s="76">
        <f t="shared" si="32"/>
        <v>0</v>
      </c>
      <c r="BZ91" s="76">
        <f t="shared" si="32"/>
        <v>0</v>
      </c>
      <c r="CA91" s="76">
        <f t="shared" si="32"/>
        <v>0</v>
      </c>
      <c r="CB91" s="76">
        <f t="shared" si="32"/>
        <v>0</v>
      </c>
      <c r="CC91" s="76">
        <f t="shared" si="32"/>
        <v>0</v>
      </c>
      <c r="CD91" s="39"/>
      <c r="CE91" s="76">
        <f>SUM(D91:AP91)-'A1'!L91-'A2'!Y91-'A3'!P91-'A3'!X91-'A3'!Z91*2</f>
        <v>0</v>
      </c>
    </row>
    <row r="92" spans="2:83" s="89" customFormat="1" ht="17.100000000000001" customHeight="1">
      <c r="B92" s="266"/>
      <c r="C92" s="267" t="s">
        <v>287</v>
      </c>
      <c r="D92" s="294"/>
      <c r="E92" s="29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c r="AH92" s="294"/>
      <c r="AI92" s="294"/>
      <c r="AJ92" s="294"/>
      <c r="AK92" s="294"/>
      <c r="AL92" s="294"/>
      <c r="AM92" s="294"/>
      <c r="AN92" s="294"/>
      <c r="AO92" s="309"/>
      <c r="AP92" s="332"/>
      <c r="AQ92" s="88"/>
      <c r="AR92" s="85">
        <f t="shared" ref="AR92:CC92" si="33">+IF((D92&gt;D91),111,0)</f>
        <v>0</v>
      </c>
      <c r="AS92" s="85">
        <f t="shared" si="33"/>
        <v>0</v>
      </c>
      <c r="AT92" s="85">
        <f t="shared" si="33"/>
        <v>0</v>
      </c>
      <c r="AU92" s="85">
        <f t="shared" si="33"/>
        <v>0</v>
      </c>
      <c r="AV92" s="85">
        <f t="shared" si="33"/>
        <v>0</v>
      </c>
      <c r="AW92" s="85">
        <f t="shared" si="33"/>
        <v>0</v>
      </c>
      <c r="AX92" s="85">
        <f t="shared" si="33"/>
        <v>0</v>
      </c>
      <c r="AY92" s="85">
        <f t="shared" si="33"/>
        <v>0</v>
      </c>
      <c r="AZ92" s="85">
        <f t="shared" si="33"/>
        <v>0</v>
      </c>
      <c r="BA92" s="85">
        <f t="shared" si="33"/>
        <v>0</v>
      </c>
      <c r="BB92" s="85">
        <f t="shared" si="33"/>
        <v>0</v>
      </c>
      <c r="BC92" s="85">
        <f t="shared" si="33"/>
        <v>0</v>
      </c>
      <c r="BD92" s="85">
        <f t="shared" si="33"/>
        <v>0</v>
      </c>
      <c r="BE92" s="85">
        <f t="shared" si="33"/>
        <v>0</v>
      </c>
      <c r="BF92" s="85">
        <f t="shared" si="33"/>
        <v>0</v>
      </c>
      <c r="BG92" s="85">
        <f t="shared" si="33"/>
        <v>0</v>
      </c>
      <c r="BH92" s="85">
        <f t="shared" si="33"/>
        <v>0</v>
      </c>
      <c r="BI92" s="85">
        <f t="shared" si="33"/>
        <v>0</v>
      </c>
      <c r="BJ92" s="85">
        <f t="shared" si="33"/>
        <v>0</v>
      </c>
      <c r="BK92" s="85">
        <f t="shared" si="33"/>
        <v>0</v>
      </c>
      <c r="BL92" s="85">
        <f t="shared" si="33"/>
        <v>0</v>
      </c>
      <c r="BM92" s="85">
        <f t="shared" si="33"/>
        <v>0</v>
      </c>
      <c r="BN92" s="85">
        <f t="shared" si="33"/>
        <v>0</v>
      </c>
      <c r="BO92" s="85">
        <f t="shared" si="33"/>
        <v>0</v>
      </c>
      <c r="BP92" s="85">
        <f t="shared" si="33"/>
        <v>0</v>
      </c>
      <c r="BQ92" s="85">
        <f t="shared" si="33"/>
        <v>0</v>
      </c>
      <c r="BR92" s="85">
        <f t="shared" si="33"/>
        <v>0</v>
      </c>
      <c r="BS92" s="85">
        <f t="shared" si="33"/>
        <v>0</v>
      </c>
      <c r="BT92" s="85">
        <f t="shared" si="33"/>
        <v>0</v>
      </c>
      <c r="BU92" s="85">
        <f t="shared" si="33"/>
        <v>0</v>
      </c>
      <c r="BV92" s="85">
        <f t="shared" si="33"/>
        <v>0</v>
      </c>
      <c r="BW92" s="85">
        <f t="shared" si="33"/>
        <v>0</v>
      </c>
      <c r="BX92" s="85">
        <f t="shared" si="33"/>
        <v>0</v>
      </c>
      <c r="BY92" s="85">
        <f t="shared" si="33"/>
        <v>0</v>
      </c>
      <c r="BZ92" s="85">
        <f t="shared" si="33"/>
        <v>0</v>
      </c>
      <c r="CA92" s="85">
        <f t="shared" si="33"/>
        <v>0</v>
      </c>
      <c r="CB92" s="85">
        <f t="shared" si="33"/>
        <v>0</v>
      </c>
      <c r="CC92" s="85">
        <f t="shared" si="33"/>
        <v>0</v>
      </c>
      <c r="CD92" s="88"/>
      <c r="CE92" s="85">
        <f>SUM(D92:AP92)-'A1'!L92-'A2'!Y92-'A3'!P92-'A3'!X92-'A3'!Z92*2</f>
        <v>0</v>
      </c>
    </row>
    <row r="93" spans="2:83" s="89" customFormat="1" ht="17.100000000000001" customHeight="1">
      <c r="B93" s="266"/>
      <c r="C93" s="269" t="s">
        <v>288</v>
      </c>
      <c r="D93" s="294"/>
      <c r="E93" s="294"/>
      <c r="F93" s="294"/>
      <c r="G93" s="294"/>
      <c r="H93" s="294"/>
      <c r="I93" s="294"/>
      <c r="J93" s="294"/>
      <c r="K93" s="294"/>
      <c r="L93" s="294"/>
      <c r="M93" s="294"/>
      <c r="N93" s="294"/>
      <c r="O93" s="294"/>
      <c r="P93" s="294"/>
      <c r="Q93" s="294"/>
      <c r="R93" s="294"/>
      <c r="S93" s="294"/>
      <c r="T93" s="294"/>
      <c r="U93" s="294"/>
      <c r="V93" s="294"/>
      <c r="W93" s="294"/>
      <c r="X93" s="294"/>
      <c r="Y93" s="294"/>
      <c r="Z93" s="294"/>
      <c r="AA93" s="294"/>
      <c r="AB93" s="294"/>
      <c r="AC93" s="294"/>
      <c r="AD93" s="294"/>
      <c r="AE93" s="294"/>
      <c r="AF93" s="294"/>
      <c r="AG93" s="294"/>
      <c r="AH93" s="294"/>
      <c r="AI93" s="294"/>
      <c r="AJ93" s="294"/>
      <c r="AK93" s="294"/>
      <c r="AL93" s="294"/>
      <c r="AM93" s="294"/>
      <c r="AN93" s="294"/>
      <c r="AO93" s="309"/>
      <c r="AP93" s="332"/>
      <c r="AQ93" s="88"/>
      <c r="AR93" s="85">
        <f t="shared" ref="AR93:CC93" si="34">+IF((D93&gt;D91),111,0)</f>
        <v>0</v>
      </c>
      <c r="AS93" s="85">
        <f t="shared" si="34"/>
        <v>0</v>
      </c>
      <c r="AT93" s="85">
        <f t="shared" si="34"/>
        <v>0</v>
      </c>
      <c r="AU93" s="85">
        <f t="shared" si="34"/>
        <v>0</v>
      </c>
      <c r="AV93" s="85">
        <f t="shared" si="34"/>
        <v>0</v>
      </c>
      <c r="AW93" s="85">
        <f t="shared" si="34"/>
        <v>0</v>
      </c>
      <c r="AX93" s="85">
        <f t="shared" si="34"/>
        <v>0</v>
      </c>
      <c r="AY93" s="85">
        <f t="shared" si="34"/>
        <v>0</v>
      </c>
      <c r="AZ93" s="85">
        <f t="shared" si="34"/>
        <v>0</v>
      </c>
      <c r="BA93" s="85">
        <f t="shared" si="34"/>
        <v>0</v>
      </c>
      <c r="BB93" s="85">
        <f t="shared" si="34"/>
        <v>0</v>
      </c>
      <c r="BC93" s="85">
        <f t="shared" si="34"/>
        <v>0</v>
      </c>
      <c r="BD93" s="85">
        <f t="shared" si="34"/>
        <v>0</v>
      </c>
      <c r="BE93" s="85">
        <f t="shared" si="34"/>
        <v>0</v>
      </c>
      <c r="BF93" s="85">
        <f t="shared" si="34"/>
        <v>0</v>
      </c>
      <c r="BG93" s="85">
        <f t="shared" si="34"/>
        <v>0</v>
      </c>
      <c r="BH93" s="85">
        <f t="shared" si="34"/>
        <v>0</v>
      </c>
      <c r="BI93" s="85">
        <f t="shared" si="34"/>
        <v>0</v>
      </c>
      <c r="BJ93" s="85">
        <f t="shared" si="34"/>
        <v>0</v>
      </c>
      <c r="BK93" s="85">
        <f t="shared" si="34"/>
        <v>0</v>
      </c>
      <c r="BL93" s="85">
        <f t="shared" si="34"/>
        <v>0</v>
      </c>
      <c r="BM93" s="85">
        <f t="shared" si="34"/>
        <v>0</v>
      </c>
      <c r="BN93" s="85">
        <f t="shared" si="34"/>
        <v>0</v>
      </c>
      <c r="BO93" s="85">
        <f t="shared" si="34"/>
        <v>0</v>
      </c>
      <c r="BP93" s="85">
        <f t="shared" si="34"/>
        <v>0</v>
      </c>
      <c r="BQ93" s="85">
        <f t="shared" si="34"/>
        <v>0</v>
      </c>
      <c r="BR93" s="85">
        <f t="shared" si="34"/>
        <v>0</v>
      </c>
      <c r="BS93" s="85">
        <f t="shared" si="34"/>
        <v>0</v>
      </c>
      <c r="BT93" s="85">
        <f t="shared" si="34"/>
        <v>0</v>
      </c>
      <c r="BU93" s="85">
        <f t="shared" si="34"/>
        <v>0</v>
      </c>
      <c r="BV93" s="85">
        <f t="shared" si="34"/>
        <v>0</v>
      </c>
      <c r="BW93" s="85">
        <f t="shared" si="34"/>
        <v>0</v>
      </c>
      <c r="BX93" s="85">
        <f t="shared" si="34"/>
        <v>0</v>
      </c>
      <c r="BY93" s="85">
        <f t="shared" si="34"/>
        <v>0</v>
      </c>
      <c r="BZ93" s="85">
        <f t="shared" si="34"/>
        <v>0</v>
      </c>
      <c r="CA93" s="85">
        <f t="shared" si="34"/>
        <v>0</v>
      </c>
      <c r="CB93" s="85">
        <f t="shared" si="34"/>
        <v>0</v>
      </c>
      <c r="CC93" s="85">
        <f t="shared" si="34"/>
        <v>0</v>
      </c>
      <c r="CD93" s="88"/>
      <c r="CE93" s="85">
        <f>SUM(D93:AP93)-'A1'!L93-'A2'!Y93-'A3'!P93-'A3'!X93-'A3'!Z93*2</f>
        <v>0</v>
      </c>
    </row>
    <row r="94" spans="2:83" s="40" customFormat="1" ht="24.95" customHeight="1">
      <c r="B94" s="46"/>
      <c r="C94" s="47" t="s">
        <v>275</v>
      </c>
      <c r="D94" s="300"/>
      <c r="E94" s="300"/>
      <c r="F94" s="300"/>
      <c r="G94" s="300"/>
      <c r="H94" s="300"/>
      <c r="I94" s="300"/>
      <c r="J94" s="300"/>
      <c r="K94" s="300"/>
      <c r="L94" s="300"/>
      <c r="M94" s="300"/>
      <c r="N94" s="300"/>
      <c r="O94" s="300"/>
      <c r="P94" s="300"/>
      <c r="Q94" s="300"/>
      <c r="R94" s="300"/>
      <c r="S94" s="300"/>
      <c r="T94" s="300"/>
      <c r="U94" s="300"/>
      <c r="V94" s="300"/>
      <c r="W94" s="300"/>
      <c r="X94" s="300"/>
      <c r="Y94" s="300"/>
      <c r="Z94" s="300"/>
      <c r="AA94" s="300"/>
      <c r="AB94" s="300"/>
      <c r="AC94" s="300"/>
      <c r="AD94" s="300"/>
      <c r="AE94" s="300"/>
      <c r="AF94" s="300"/>
      <c r="AG94" s="300"/>
      <c r="AH94" s="300"/>
      <c r="AI94" s="300"/>
      <c r="AJ94" s="300"/>
      <c r="AK94" s="300"/>
      <c r="AL94" s="300"/>
      <c r="AM94" s="300"/>
      <c r="AN94" s="300"/>
      <c r="AO94" s="301"/>
      <c r="AP94" s="330"/>
      <c r="AQ94" s="39"/>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c r="CA94" s="76"/>
      <c r="CB94" s="76"/>
      <c r="CC94" s="76"/>
      <c r="CD94" s="39"/>
      <c r="CE94" s="80"/>
    </row>
    <row r="95" spans="2:83" s="40" customFormat="1" ht="30" customHeight="1">
      <c r="B95" s="46"/>
      <c r="C95" s="47" t="s">
        <v>282</v>
      </c>
      <c r="D95" s="300"/>
      <c r="E95" s="300"/>
      <c r="F95" s="300"/>
      <c r="G95" s="300"/>
      <c r="H95" s="300"/>
      <c r="I95" s="300"/>
      <c r="J95" s="300"/>
      <c r="K95" s="300"/>
      <c r="L95" s="300"/>
      <c r="M95" s="300"/>
      <c r="N95" s="300"/>
      <c r="O95" s="300"/>
      <c r="P95" s="300"/>
      <c r="Q95" s="300"/>
      <c r="R95" s="300"/>
      <c r="S95" s="300"/>
      <c r="T95" s="300"/>
      <c r="U95" s="300"/>
      <c r="V95" s="300"/>
      <c r="W95" s="300"/>
      <c r="X95" s="300"/>
      <c r="Y95" s="300"/>
      <c r="Z95" s="300"/>
      <c r="AA95" s="300"/>
      <c r="AB95" s="300"/>
      <c r="AC95" s="300"/>
      <c r="AD95" s="300"/>
      <c r="AE95" s="300"/>
      <c r="AF95" s="300"/>
      <c r="AG95" s="300"/>
      <c r="AH95" s="300"/>
      <c r="AI95" s="300"/>
      <c r="AJ95" s="300"/>
      <c r="AK95" s="300"/>
      <c r="AL95" s="300"/>
      <c r="AM95" s="300"/>
      <c r="AN95" s="300"/>
      <c r="AO95" s="301"/>
      <c r="AP95" s="330"/>
      <c r="AQ95" s="39"/>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c r="CA95" s="76"/>
      <c r="CB95" s="76"/>
      <c r="CC95" s="76"/>
      <c r="CD95" s="39"/>
      <c r="CE95" s="80"/>
    </row>
    <row r="96" spans="2:83" s="34" customFormat="1" ht="17.100000000000001" customHeight="1">
      <c r="B96" s="41"/>
      <c r="C96" s="42" t="s">
        <v>252</v>
      </c>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99"/>
      <c r="AP96" s="331"/>
      <c r="AR96" s="74">
        <f>+D96-SUM(D97:D98)</f>
        <v>0</v>
      </c>
      <c r="AS96" s="74">
        <f t="shared" ref="AS96:CC96" si="35">+E96-SUM(E97:E98)</f>
        <v>0</v>
      </c>
      <c r="AT96" s="74">
        <f t="shared" si="35"/>
        <v>0</v>
      </c>
      <c r="AU96" s="74">
        <f t="shared" si="35"/>
        <v>0</v>
      </c>
      <c r="AV96" s="74">
        <f t="shared" si="35"/>
        <v>0</v>
      </c>
      <c r="AW96" s="74">
        <f t="shared" si="35"/>
        <v>0</v>
      </c>
      <c r="AX96" s="74">
        <f t="shared" si="35"/>
        <v>0</v>
      </c>
      <c r="AY96" s="74">
        <f t="shared" si="35"/>
        <v>0</v>
      </c>
      <c r="AZ96" s="74">
        <f t="shared" si="35"/>
        <v>0</v>
      </c>
      <c r="BA96" s="74">
        <f t="shared" si="35"/>
        <v>0</v>
      </c>
      <c r="BB96" s="74">
        <f t="shared" si="35"/>
        <v>0</v>
      </c>
      <c r="BC96" s="74">
        <f t="shared" si="35"/>
        <v>0</v>
      </c>
      <c r="BD96" s="74">
        <f t="shared" si="35"/>
        <v>0</v>
      </c>
      <c r="BE96" s="74">
        <f t="shared" si="35"/>
        <v>0</v>
      </c>
      <c r="BF96" s="74">
        <f t="shared" si="35"/>
        <v>0</v>
      </c>
      <c r="BG96" s="74">
        <f t="shared" si="35"/>
        <v>0</v>
      </c>
      <c r="BH96" s="74">
        <f t="shared" si="35"/>
        <v>0</v>
      </c>
      <c r="BI96" s="74">
        <f t="shared" si="35"/>
        <v>0</v>
      </c>
      <c r="BJ96" s="74">
        <f t="shared" si="35"/>
        <v>0</v>
      </c>
      <c r="BK96" s="74">
        <f t="shared" si="35"/>
        <v>0</v>
      </c>
      <c r="BL96" s="74">
        <f t="shared" si="35"/>
        <v>0</v>
      </c>
      <c r="BM96" s="74">
        <f t="shared" si="35"/>
        <v>0</v>
      </c>
      <c r="BN96" s="74">
        <f t="shared" si="35"/>
        <v>0</v>
      </c>
      <c r="BO96" s="74">
        <f t="shared" si="35"/>
        <v>0</v>
      </c>
      <c r="BP96" s="74">
        <f t="shared" si="35"/>
        <v>0</v>
      </c>
      <c r="BQ96" s="74">
        <f t="shared" si="35"/>
        <v>0</v>
      </c>
      <c r="BR96" s="74">
        <f t="shared" si="35"/>
        <v>0</v>
      </c>
      <c r="BS96" s="74">
        <f t="shared" si="35"/>
        <v>0</v>
      </c>
      <c r="BT96" s="74">
        <f t="shared" si="35"/>
        <v>0</v>
      </c>
      <c r="BU96" s="74">
        <f t="shared" si="35"/>
        <v>0</v>
      </c>
      <c r="BV96" s="74">
        <f t="shared" si="35"/>
        <v>0</v>
      </c>
      <c r="BW96" s="74">
        <f t="shared" si="35"/>
        <v>0</v>
      </c>
      <c r="BX96" s="74">
        <f t="shared" si="35"/>
        <v>0</v>
      </c>
      <c r="BY96" s="74">
        <f t="shared" si="35"/>
        <v>0</v>
      </c>
      <c r="BZ96" s="74">
        <f t="shared" si="35"/>
        <v>0</v>
      </c>
      <c r="CA96" s="74">
        <f t="shared" si="35"/>
        <v>0</v>
      </c>
      <c r="CB96" s="74">
        <f t="shared" si="35"/>
        <v>0</v>
      </c>
      <c r="CC96" s="74">
        <f t="shared" si="35"/>
        <v>0</v>
      </c>
      <c r="CD96" s="33"/>
      <c r="CE96" s="74">
        <f>SUM(D96:AP96)-'A1'!L96-'A2'!Y96-'A3'!P96-'A3'!X96-'A3'!Z96*2</f>
        <v>0</v>
      </c>
    </row>
    <row r="97" spans="2:83" s="34" customFormat="1" ht="17.100000000000001" customHeight="1">
      <c r="B97" s="44"/>
      <c r="C97" s="45" t="s">
        <v>253</v>
      </c>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99"/>
      <c r="AP97" s="331"/>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33"/>
      <c r="CE97" s="74">
        <f>SUM(D97:AP97)-'A1'!L97-'A2'!Y97-'A3'!P97-'A3'!X97-'A3'!Z97*2</f>
        <v>0</v>
      </c>
    </row>
    <row r="98" spans="2:83" s="34" customFormat="1" ht="17.100000000000001" customHeight="1">
      <c r="B98" s="44"/>
      <c r="C98" s="45" t="s">
        <v>255</v>
      </c>
      <c r="D98" s="288"/>
      <c r="E98" s="288"/>
      <c r="F98" s="288"/>
      <c r="G98" s="288"/>
      <c r="H98" s="288"/>
      <c r="I98" s="288"/>
      <c r="J98" s="288"/>
      <c r="K98" s="288"/>
      <c r="L98" s="288"/>
      <c r="M98" s="288"/>
      <c r="N98" s="288"/>
      <c r="O98" s="288"/>
      <c r="P98" s="288"/>
      <c r="Q98" s="288"/>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99"/>
      <c r="AP98" s="331"/>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33"/>
      <c r="CE98" s="74">
        <f>SUM(D98:AP98)-'A1'!L98-'A2'!Y98-'A3'!P98-'A3'!X98-'A3'!Z98*2</f>
        <v>0</v>
      </c>
    </row>
    <row r="99" spans="2:83" s="34" customFormat="1" ht="30" customHeight="1">
      <c r="B99" s="41"/>
      <c r="C99" s="42" t="s">
        <v>254</v>
      </c>
      <c r="D99" s="288"/>
      <c r="E99" s="288"/>
      <c r="F99" s="288"/>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99"/>
      <c r="AP99" s="331"/>
      <c r="AR99" s="74">
        <f>+D99-SUM(D100:D101)</f>
        <v>0</v>
      </c>
      <c r="AS99" s="74">
        <f t="shared" ref="AS99:CC99" si="36">+E99-SUM(E100:E101)</f>
        <v>0</v>
      </c>
      <c r="AT99" s="74">
        <f t="shared" si="36"/>
        <v>0</v>
      </c>
      <c r="AU99" s="74">
        <f t="shared" si="36"/>
        <v>0</v>
      </c>
      <c r="AV99" s="74">
        <f t="shared" si="36"/>
        <v>0</v>
      </c>
      <c r="AW99" s="74">
        <f t="shared" si="36"/>
        <v>0</v>
      </c>
      <c r="AX99" s="74">
        <f t="shared" si="36"/>
        <v>0</v>
      </c>
      <c r="AY99" s="74">
        <f t="shared" si="36"/>
        <v>0</v>
      </c>
      <c r="AZ99" s="74">
        <f t="shared" si="36"/>
        <v>0</v>
      </c>
      <c r="BA99" s="74">
        <f t="shared" si="36"/>
        <v>0</v>
      </c>
      <c r="BB99" s="74">
        <f t="shared" si="36"/>
        <v>0</v>
      </c>
      <c r="BC99" s="74">
        <f t="shared" si="36"/>
        <v>0</v>
      </c>
      <c r="BD99" s="74">
        <f t="shared" si="36"/>
        <v>0</v>
      </c>
      <c r="BE99" s="74">
        <f t="shared" si="36"/>
        <v>0</v>
      </c>
      <c r="BF99" s="74">
        <f t="shared" si="36"/>
        <v>0</v>
      </c>
      <c r="BG99" s="74">
        <f t="shared" si="36"/>
        <v>0</v>
      </c>
      <c r="BH99" s="74">
        <f t="shared" si="36"/>
        <v>0</v>
      </c>
      <c r="BI99" s="74">
        <f t="shared" si="36"/>
        <v>0</v>
      </c>
      <c r="BJ99" s="74">
        <f t="shared" si="36"/>
        <v>0</v>
      </c>
      <c r="BK99" s="74">
        <f t="shared" si="36"/>
        <v>0</v>
      </c>
      <c r="BL99" s="74">
        <f t="shared" si="36"/>
        <v>0</v>
      </c>
      <c r="BM99" s="74">
        <f t="shared" si="36"/>
        <v>0</v>
      </c>
      <c r="BN99" s="74">
        <f t="shared" si="36"/>
        <v>0</v>
      </c>
      <c r="BO99" s="74">
        <f t="shared" si="36"/>
        <v>0</v>
      </c>
      <c r="BP99" s="74">
        <f t="shared" si="36"/>
        <v>0</v>
      </c>
      <c r="BQ99" s="74">
        <f t="shared" si="36"/>
        <v>0</v>
      </c>
      <c r="BR99" s="74">
        <f t="shared" si="36"/>
        <v>0</v>
      </c>
      <c r="BS99" s="74">
        <f t="shared" si="36"/>
        <v>0</v>
      </c>
      <c r="BT99" s="74">
        <f t="shared" si="36"/>
        <v>0</v>
      </c>
      <c r="BU99" s="74">
        <f t="shared" si="36"/>
        <v>0</v>
      </c>
      <c r="BV99" s="74">
        <f t="shared" si="36"/>
        <v>0</v>
      </c>
      <c r="BW99" s="74">
        <f t="shared" si="36"/>
        <v>0</v>
      </c>
      <c r="BX99" s="74">
        <f t="shared" si="36"/>
        <v>0</v>
      </c>
      <c r="BY99" s="74">
        <f t="shared" si="36"/>
        <v>0</v>
      </c>
      <c r="BZ99" s="74">
        <f t="shared" si="36"/>
        <v>0</v>
      </c>
      <c r="CA99" s="74">
        <f t="shared" si="36"/>
        <v>0</v>
      </c>
      <c r="CB99" s="74">
        <f t="shared" si="36"/>
        <v>0</v>
      </c>
      <c r="CC99" s="74">
        <f t="shared" si="36"/>
        <v>0</v>
      </c>
      <c r="CD99" s="33"/>
      <c r="CE99" s="74">
        <f>SUM(D99:AP99)-'A1'!L99-'A2'!Y99-'A3'!P99-'A3'!X99-'A3'!Z99*2</f>
        <v>0</v>
      </c>
    </row>
    <row r="100" spans="2:83" s="34" customFormat="1" ht="17.100000000000001" customHeight="1">
      <c r="B100" s="41"/>
      <c r="C100" s="45" t="s">
        <v>253</v>
      </c>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99"/>
      <c r="AP100" s="331"/>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33"/>
      <c r="CE100" s="74">
        <f>SUM(D100:AP100)-'A1'!L100-'A2'!Y100-'A3'!P100-'A3'!X100-'A3'!Z100*2</f>
        <v>0</v>
      </c>
    </row>
    <row r="101" spans="2:83" s="34" customFormat="1" ht="17.100000000000001" customHeight="1">
      <c r="B101" s="41"/>
      <c r="C101" s="45" t="s">
        <v>255</v>
      </c>
      <c r="D101" s="288"/>
      <c r="E101" s="288"/>
      <c r="F101" s="288"/>
      <c r="G101" s="288"/>
      <c r="H101" s="288"/>
      <c r="I101" s="288"/>
      <c r="J101" s="288"/>
      <c r="K101" s="288"/>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99"/>
      <c r="AP101" s="331"/>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33"/>
      <c r="CE101" s="74">
        <f>SUM(D101:AP101)-'A1'!L101-'A2'!Y101-'A3'!P101-'A3'!X101-'A3'!Z101*2</f>
        <v>0</v>
      </c>
    </row>
    <row r="102" spans="2:83" s="40" customFormat="1" ht="30" customHeight="1">
      <c r="B102" s="263"/>
      <c r="C102" s="264" t="s">
        <v>256</v>
      </c>
      <c r="D102" s="292"/>
      <c r="E102" s="292"/>
      <c r="F102" s="292"/>
      <c r="G102" s="292"/>
      <c r="H102" s="292"/>
      <c r="I102" s="292"/>
      <c r="J102" s="292"/>
      <c r="K102" s="292"/>
      <c r="L102" s="292"/>
      <c r="M102" s="292"/>
      <c r="N102" s="292"/>
      <c r="O102" s="292"/>
      <c r="P102" s="292"/>
      <c r="Q102" s="292"/>
      <c r="R102" s="292"/>
      <c r="S102" s="292"/>
      <c r="T102" s="292"/>
      <c r="U102" s="292"/>
      <c r="V102" s="292"/>
      <c r="W102" s="292"/>
      <c r="X102" s="292"/>
      <c r="Y102" s="292"/>
      <c r="Z102" s="292"/>
      <c r="AA102" s="292"/>
      <c r="AB102" s="292"/>
      <c r="AC102" s="292"/>
      <c r="AD102" s="292"/>
      <c r="AE102" s="292"/>
      <c r="AF102" s="292"/>
      <c r="AG102" s="292"/>
      <c r="AH102" s="292"/>
      <c r="AI102" s="292"/>
      <c r="AJ102" s="292"/>
      <c r="AK102" s="292"/>
      <c r="AL102" s="292"/>
      <c r="AM102" s="292"/>
      <c r="AN102" s="292"/>
      <c r="AO102" s="310"/>
      <c r="AP102" s="330"/>
      <c r="AR102" s="76">
        <f>+D99-SUM(D102:D107)</f>
        <v>0</v>
      </c>
      <c r="AS102" s="76">
        <f t="shared" ref="AS102:CC102" si="37">+E99-SUM(E102:E107)</f>
        <v>0</v>
      </c>
      <c r="AT102" s="76">
        <f t="shared" si="37"/>
        <v>0</v>
      </c>
      <c r="AU102" s="76">
        <f t="shared" si="37"/>
        <v>0</v>
      </c>
      <c r="AV102" s="76">
        <f t="shared" si="37"/>
        <v>0</v>
      </c>
      <c r="AW102" s="76">
        <f t="shared" si="37"/>
        <v>0</v>
      </c>
      <c r="AX102" s="76">
        <f t="shared" si="37"/>
        <v>0</v>
      </c>
      <c r="AY102" s="76">
        <f t="shared" si="37"/>
        <v>0</v>
      </c>
      <c r="AZ102" s="76">
        <f t="shared" si="37"/>
        <v>0</v>
      </c>
      <c r="BA102" s="76">
        <f t="shared" si="37"/>
        <v>0</v>
      </c>
      <c r="BB102" s="76">
        <f t="shared" si="37"/>
        <v>0</v>
      </c>
      <c r="BC102" s="76">
        <f t="shared" si="37"/>
        <v>0</v>
      </c>
      <c r="BD102" s="76">
        <f t="shared" si="37"/>
        <v>0</v>
      </c>
      <c r="BE102" s="76">
        <f t="shared" si="37"/>
        <v>0</v>
      </c>
      <c r="BF102" s="76">
        <f t="shared" si="37"/>
        <v>0</v>
      </c>
      <c r="BG102" s="76">
        <f t="shared" si="37"/>
        <v>0</v>
      </c>
      <c r="BH102" s="76">
        <f t="shared" si="37"/>
        <v>0</v>
      </c>
      <c r="BI102" s="76">
        <f t="shared" si="37"/>
        <v>0</v>
      </c>
      <c r="BJ102" s="76">
        <f t="shared" si="37"/>
        <v>0</v>
      </c>
      <c r="BK102" s="76">
        <f t="shared" si="37"/>
        <v>0</v>
      </c>
      <c r="BL102" s="76">
        <f t="shared" si="37"/>
        <v>0</v>
      </c>
      <c r="BM102" s="76">
        <f t="shared" si="37"/>
        <v>0</v>
      </c>
      <c r="BN102" s="76">
        <f t="shared" si="37"/>
        <v>0</v>
      </c>
      <c r="BO102" s="76">
        <f t="shared" si="37"/>
        <v>0</v>
      </c>
      <c r="BP102" s="76">
        <f t="shared" si="37"/>
        <v>0</v>
      </c>
      <c r="BQ102" s="76">
        <f t="shared" si="37"/>
        <v>0</v>
      </c>
      <c r="BR102" s="76">
        <f t="shared" si="37"/>
        <v>0</v>
      </c>
      <c r="BS102" s="76">
        <f t="shared" si="37"/>
        <v>0</v>
      </c>
      <c r="BT102" s="76">
        <f t="shared" si="37"/>
        <v>0</v>
      </c>
      <c r="BU102" s="76">
        <f t="shared" si="37"/>
        <v>0</v>
      </c>
      <c r="BV102" s="76">
        <f t="shared" si="37"/>
        <v>0</v>
      </c>
      <c r="BW102" s="76">
        <f t="shared" si="37"/>
        <v>0</v>
      </c>
      <c r="BX102" s="76">
        <f t="shared" si="37"/>
        <v>0</v>
      </c>
      <c r="BY102" s="76">
        <f t="shared" si="37"/>
        <v>0</v>
      </c>
      <c r="BZ102" s="76">
        <f t="shared" si="37"/>
        <v>0</v>
      </c>
      <c r="CA102" s="76">
        <f t="shared" si="37"/>
        <v>0</v>
      </c>
      <c r="CB102" s="76">
        <f t="shared" si="37"/>
        <v>0</v>
      </c>
      <c r="CC102" s="76">
        <f t="shared" si="37"/>
        <v>0</v>
      </c>
      <c r="CD102" s="39"/>
      <c r="CE102" s="76">
        <f>SUM(D102:AP102)-'A1'!L102-'A2'!Y102-'A3'!P102-'A3'!X102-'A3'!Z102*2</f>
        <v>0</v>
      </c>
    </row>
    <row r="103" spans="2:83" s="34" customFormat="1" ht="17.100000000000001" customHeight="1">
      <c r="B103" s="270"/>
      <c r="C103" s="271" t="s">
        <v>257</v>
      </c>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99"/>
      <c r="AP103" s="331"/>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4"/>
      <c r="CD103" s="33"/>
      <c r="CE103" s="76">
        <f>SUM(D103:AP103)-'A1'!L103-'A2'!Y103-'A3'!P103-'A3'!X103-'A3'!Z103*2</f>
        <v>0</v>
      </c>
    </row>
    <row r="104" spans="2:83" s="34" customFormat="1" ht="17.100000000000001" customHeight="1">
      <c r="B104" s="270"/>
      <c r="C104" s="271" t="s">
        <v>261</v>
      </c>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99"/>
      <c r="AP104" s="331"/>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BU104" s="74"/>
      <c r="BV104" s="74"/>
      <c r="BW104" s="74"/>
      <c r="BX104" s="74"/>
      <c r="BY104" s="74"/>
      <c r="BZ104" s="74"/>
      <c r="CA104" s="74"/>
      <c r="CB104" s="74"/>
      <c r="CC104" s="74"/>
      <c r="CD104" s="33"/>
      <c r="CE104" s="76">
        <f>SUM(D104:AP104)-'A1'!L104-'A2'!Y104-'A3'!P104-'A3'!X104-'A3'!Z104*2</f>
        <v>0</v>
      </c>
    </row>
    <row r="105" spans="2:83" s="34" customFormat="1" ht="17.100000000000001" customHeight="1">
      <c r="B105" s="270"/>
      <c r="C105" s="271" t="s">
        <v>262</v>
      </c>
      <c r="D105" s="288"/>
      <c r="E105" s="288"/>
      <c r="F105" s="288"/>
      <c r="G105" s="288"/>
      <c r="H105" s="288"/>
      <c r="I105" s="288"/>
      <c r="J105" s="288"/>
      <c r="K105" s="288"/>
      <c r="L105" s="288"/>
      <c r="M105" s="288"/>
      <c r="N105" s="288"/>
      <c r="O105" s="288"/>
      <c r="P105" s="288"/>
      <c r="Q105" s="288"/>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99"/>
      <c r="AP105" s="331"/>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74"/>
      <c r="BY105" s="74"/>
      <c r="BZ105" s="74"/>
      <c r="CA105" s="74"/>
      <c r="CB105" s="74"/>
      <c r="CC105" s="74"/>
      <c r="CD105" s="33"/>
      <c r="CE105" s="76">
        <f>SUM(D105:AP105)-'A1'!L105-'A2'!Y105-'A3'!P105-'A3'!X105-'A3'!Z105*2</f>
        <v>0</v>
      </c>
    </row>
    <row r="106" spans="2:83" s="34" customFormat="1" ht="17.100000000000001" customHeight="1">
      <c r="B106" s="270"/>
      <c r="C106" s="272" t="s">
        <v>258</v>
      </c>
      <c r="D106" s="288"/>
      <c r="E106" s="288"/>
      <c r="F106" s="288"/>
      <c r="G106" s="288"/>
      <c r="H106" s="288"/>
      <c r="I106" s="288"/>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99"/>
      <c r="AP106" s="331"/>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74"/>
      <c r="BY106" s="74"/>
      <c r="BZ106" s="74"/>
      <c r="CA106" s="74"/>
      <c r="CB106" s="74"/>
      <c r="CC106" s="74"/>
      <c r="CD106" s="33"/>
      <c r="CE106" s="76">
        <f>SUM(D106:AP106)-'A1'!L106-'A2'!Y106-'A3'!P106-'A3'!X106-'A3'!Z106*2</f>
        <v>0</v>
      </c>
    </row>
    <row r="107" spans="2:83" s="34" customFormat="1" ht="16.5" customHeight="1">
      <c r="B107" s="270"/>
      <c r="C107" s="265" t="s">
        <v>259</v>
      </c>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99"/>
      <c r="AP107" s="331"/>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4"/>
      <c r="BX107" s="74"/>
      <c r="BY107" s="74"/>
      <c r="BZ107" s="74"/>
      <c r="CA107" s="74"/>
      <c r="CB107" s="74"/>
      <c r="CC107" s="74"/>
      <c r="CD107" s="33"/>
      <c r="CE107" s="76">
        <f>SUM(D107:AP107)-'A1'!L107-'A2'!Y107-'A3'!P107-'A3'!X107-'A3'!Z107*2</f>
        <v>0</v>
      </c>
    </row>
    <row r="108" spans="2:83" s="40" customFormat="1" ht="24.95" customHeight="1">
      <c r="B108" s="101"/>
      <c r="C108" s="104" t="s">
        <v>260</v>
      </c>
      <c r="D108" s="292"/>
      <c r="E108" s="292"/>
      <c r="F108" s="292"/>
      <c r="G108" s="292"/>
      <c r="H108" s="292"/>
      <c r="I108" s="292"/>
      <c r="J108" s="292"/>
      <c r="K108" s="292"/>
      <c r="L108" s="292"/>
      <c r="M108" s="292"/>
      <c r="N108" s="292"/>
      <c r="O108" s="292"/>
      <c r="P108" s="292"/>
      <c r="Q108" s="292"/>
      <c r="R108" s="292"/>
      <c r="S108" s="292"/>
      <c r="T108" s="292"/>
      <c r="U108" s="292"/>
      <c r="V108" s="292"/>
      <c r="W108" s="292"/>
      <c r="X108" s="292"/>
      <c r="Y108" s="292"/>
      <c r="Z108" s="292"/>
      <c r="AA108" s="292"/>
      <c r="AB108" s="292"/>
      <c r="AC108" s="292"/>
      <c r="AD108" s="292"/>
      <c r="AE108" s="292"/>
      <c r="AF108" s="292"/>
      <c r="AG108" s="292"/>
      <c r="AH108" s="292"/>
      <c r="AI108" s="292"/>
      <c r="AJ108" s="292"/>
      <c r="AK108" s="292"/>
      <c r="AL108" s="292"/>
      <c r="AM108" s="292"/>
      <c r="AN108" s="292"/>
      <c r="AO108" s="310"/>
      <c r="AP108" s="330"/>
      <c r="AR108" s="76">
        <f>+D108-SUM(D109:D110)</f>
        <v>0</v>
      </c>
      <c r="AS108" s="76">
        <f t="shared" ref="AS108:CC108" si="38">+E108-SUM(E109:E110)</f>
        <v>0</v>
      </c>
      <c r="AT108" s="76">
        <f t="shared" si="38"/>
        <v>0</v>
      </c>
      <c r="AU108" s="76">
        <f t="shared" si="38"/>
        <v>0</v>
      </c>
      <c r="AV108" s="76">
        <f t="shared" si="38"/>
        <v>0</v>
      </c>
      <c r="AW108" s="76">
        <f t="shared" si="38"/>
        <v>0</v>
      </c>
      <c r="AX108" s="76">
        <f t="shared" si="38"/>
        <v>0</v>
      </c>
      <c r="AY108" s="76">
        <f t="shared" si="38"/>
        <v>0</v>
      </c>
      <c r="AZ108" s="76">
        <f t="shared" si="38"/>
        <v>0</v>
      </c>
      <c r="BA108" s="76">
        <f t="shared" si="38"/>
        <v>0</v>
      </c>
      <c r="BB108" s="76">
        <f t="shared" si="38"/>
        <v>0</v>
      </c>
      <c r="BC108" s="76">
        <f t="shared" si="38"/>
        <v>0</v>
      </c>
      <c r="BD108" s="76">
        <f t="shared" si="38"/>
        <v>0</v>
      </c>
      <c r="BE108" s="76">
        <f t="shared" si="38"/>
        <v>0</v>
      </c>
      <c r="BF108" s="76">
        <f t="shared" si="38"/>
        <v>0</v>
      </c>
      <c r="BG108" s="76">
        <f t="shared" si="38"/>
        <v>0</v>
      </c>
      <c r="BH108" s="76">
        <f t="shared" si="38"/>
        <v>0</v>
      </c>
      <c r="BI108" s="76">
        <f t="shared" si="38"/>
        <v>0</v>
      </c>
      <c r="BJ108" s="76">
        <f t="shared" si="38"/>
        <v>0</v>
      </c>
      <c r="BK108" s="76">
        <f t="shared" si="38"/>
        <v>0</v>
      </c>
      <c r="BL108" s="76">
        <f t="shared" si="38"/>
        <v>0</v>
      </c>
      <c r="BM108" s="76">
        <f t="shared" si="38"/>
        <v>0</v>
      </c>
      <c r="BN108" s="76">
        <f t="shared" si="38"/>
        <v>0</v>
      </c>
      <c r="BO108" s="76">
        <f t="shared" si="38"/>
        <v>0</v>
      </c>
      <c r="BP108" s="76">
        <f t="shared" si="38"/>
        <v>0</v>
      </c>
      <c r="BQ108" s="76">
        <f t="shared" si="38"/>
        <v>0</v>
      </c>
      <c r="BR108" s="76">
        <f t="shared" si="38"/>
        <v>0</v>
      </c>
      <c r="BS108" s="76">
        <f t="shared" si="38"/>
        <v>0</v>
      </c>
      <c r="BT108" s="76">
        <f t="shared" si="38"/>
        <v>0</v>
      </c>
      <c r="BU108" s="76">
        <f t="shared" si="38"/>
        <v>0</v>
      </c>
      <c r="BV108" s="76">
        <f t="shared" si="38"/>
        <v>0</v>
      </c>
      <c r="BW108" s="76">
        <f t="shared" si="38"/>
        <v>0</v>
      </c>
      <c r="BX108" s="76">
        <f t="shared" si="38"/>
        <v>0</v>
      </c>
      <c r="BY108" s="76">
        <f t="shared" si="38"/>
        <v>0</v>
      </c>
      <c r="BZ108" s="76">
        <f t="shared" si="38"/>
        <v>0</v>
      </c>
      <c r="CA108" s="76">
        <f t="shared" si="38"/>
        <v>0</v>
      </c>
      <c r="CB108" s="76">
        <f t="shared" si="38"/>
        <v>0</v>
      </c>
      <c r="CC108" s="76">
        <f t="shared" si="38"/>
        <v>0</v>
      </c>
      <c r="CD108" s="39"/>
      <c r="CE108" s="76">
        <f>SUM(D108:AP108)-'A1'!L108-'A2'!Y108-'A3'!P108-'A3'!X108-'A3'!Z108*2</f>
        <v>0</v>
      </c>
    </row>
    <row r="109" spans="2:83" s="89" customFormat="1" ht="17.100000000000001" customHeight="1">
      <c r="B109" s="83"/>
      <c r="C109" s="45" t="s">
        <v>253</v>
      </c>
      <c r="D109" s="294"/>
      <c r="E109" s="294"/>
      <c r="F109" s="294"/>
      <c r="G109" s="294"/>
      <c r="H109" s="294"/>
      <c r="I109" s="294"/>
      <c r="J109" s="294"/>
      <c r="K109" s="294"/>
      <c r="L109" s="294"/>
      <c r="M109" s="294"/>
      <c r="N109" s="294"/>
      <c r="O109" s="294"/>
      <c r="P109" s="294"/>
      <c r="Q109" s="294"/>
      <c r="R109" s="294"/>
      <c r="S109" s="294"/>
      <c r="T109" s="294"/>
      <c r="U109" s="294"/>
      <c r="V109" s="294"/>
      <c r="W109" s="294"/>
      <c r="X109" s="294"/>
      <c r="Y109" s="294"/>
      <c r="Z109" s="294"/>
      <c r="AA109" s="294"/>
      <c r="AB109" s="294"/>
      <c r="AC109" s="294"/>
      <c r="AD109" s="294"/>
      <c r="AE109" s="294"/>
      <c r="AF109" s="294"/>
      <c r="AG109" s="294"/>
      <c r="AH109" s="294"/>
      <c r="AI109" s="294"/>
      <c r="AJ109" s="294"/>
      <c r="AK109" s="294"/>
      <c r="AL109" s="294"/>
      <c r="AM109" s="294"/>
      <c r="AN109" s="294"/>
      <c r="AO109" s="309"/>
      <c r="AP109" s="332"/>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85"/>
      <c r="BY109" s="85"/>
      <c r="BZ109" s="85"/>
      <c r="CA109" s="85"/>
      <c r="CB109" s="85"/>
      <c r="CC109" s="85"/>
      <c r="CD109" s="88"/>
      <c r="CE109" s="74">
        <f>SUM(D109:AP109)-'A1'!L109-'A2'!Y109-'A3'!P109-'A3'!X109-'A3'!Z109*2</f>
        <v>0</v>
      </c>
    </row>
    <row r="110" spans="2:83" s="34" customFormat="1" ht="17.100000000000001" customHeight="1">
      <c r="B110" s="44"/>
      <c r="C110" s="45" t="s">
        <v>255</v>
      </c>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99"/>
      <c r="AP110" s="331"/>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74"/>
      <c r="BY110" s="74"/>
      <c r="BZ110" s="74"/>
      <c r="CA110" s="74"/>
      <c r="CB110" s="74"/>
      <c r="CC110" s="74"/>
      <c r="CD110" s="33"/>
      <c r="CE110" s="74">
        <f>SUM(D110:AP110)-'A1'!L110-'A2'!Y110-'A3'!P110-'A3'!X110-'A3'!Z110*2</f>
        <v>0</v>
      </c>
    </row>
    <row r="111" spans="2:83" s="40" customFormat="1" ht="30" customHeight="1">
      <c r="B111" s="103"/>
      <c r="C111" s="104" t="s">
        <v>249</v>
      </c>
      <c r="D111" s="293">
        <f t="shared" ref="D111:AO111" si="39">+SUM(D108,D99,D96)</f>
        <v>0</v>
      </c>
      <c r="E111" s="293">
        <f t="shared" si="39"/>
        <v>0</v>
      </c>
      <c r="F111" s="293">
        <f t="shared" si="39"/>
        <v>0</v>
      </c>
      <c r="G111" s="293">
        <f t="shared" si="39"/>
        <v>0</v>
      </c>
      <c r="H111" s="293">
        <f t="shared" si="39"/>
        <v>0</v>
      </c>
      <c r="I111" s="293">
        <f t="shared" si="39"/>
        <v>0</v>
      </c>
      <c r="J111" s="293">
        <f t="shared" si="39"/>
        <v>0</v>
      </c>
      <c r="K111" s="293">
        <f t="shared" si="39"/>
        <v>0</v>
      </c>
      <c r="L111" s="293">
        <f t="shared" si="39"/>
        <v>0</v>
      </c>
      <c r="M111" s="293">
        <f t="shared" si="39"/>
        <v>0</v>
      </c>
      <c r="N111" s="293">
        <f t="shared" si="39"/>
        <v>0</v>
      </c>
      <c r="O111" s="293">
        <f t="shared" si="39"/>
        <v>0</v>
      </c>
      <c r="P111" s="293">
        <f t="shared" si="39"/>
        <v>0</v>
      </c>
      <c r="Q111" s="293">
        <f t="shared" si="39"/>
        <v>0</v>
      </c>
      <c r="R111" s="293">
        <f t="shared" si="39"/>
        <v>0</v>
      </c>
      <c r="S111" s="293">
        <f t="shared" si="39"/>
        <v>0</v>
      </c>
      <c r="T111" s="293">
        <f t="shared" si="39"/>
        <v>0</v>
      </c>
      <c r="U111" s="293">
        <f t="shared" si="39"/>
        <v>0</v>
      </c>
      <c r="V111" s="293">
        <f t="shared" si="39"/>
        <v>0</v>
      </c>
      <c r="W111" s="293">
        <f t="shared" si="39"/>
        <v>0</v>
      </c>
      <c r="X111" s="293">
        <f t="shared" si="39"/>
        <v>0</v>
      </c>
      <c r="Y111" s="293">
        <f t="shared" si="39"/>
        <v>0</v>
      </c>
      <c r="Z111" s="293">
        <f t="shared" si="39"/>
        <v>0</v>
      </c>
      <c r="AA111" s="293">
        <f t="shared" si="39"/>
        <v>0</v>
      </c>
      <c r="AB111" s="293">
        <f t="shared" si="39"/>
        <v>0</v>
      </c>
      <c r="AC111" s="293">
        <f t="shared" si="39"/>
        <v>0</v>
      </c>
      <c r="AD111" s="293">
        <f t="shared" si="39"/>
        <v>0</v>
      </c>
      <c r="AE111" s="293">
        <f t="shared" si="39"/>
        <v>0</v>
      </c>
      <c r="AF111" s="293">
        <f t="shared" si="39"/>
        <v>0</v>
      </c>
      <c r="AG111" s="293">
        <f t="shared" si="39"/>
        <v>0</v>
      </c>
      <c r="AH111" s="293">
        <f t="shared" si="39"/>
        <v>0</v>
      </c>
      <c r="AI111" s="293">
        <f t="shared" si="39"/>
        <v>0</v>
      </c>
      <c r="AJ111" s="293">
        <f t="shared" si="39"/>
        <v>0</v>
      </c>
      <c r="AK111" s="293">
        <f t="shared" si="39"/>
        <v>0</v>
      </c>
      <c r="AL111" s="293">
        <f t="shared" si="39"/>
        <v>0</v>
      </c>
      <c r="AM111" s="293">
        <f t="shared" si="39"/>
        <v>0</v>
      </c>
      <c r="AN111" s="293">
        <f t="shared" si="39"/>
        <v>0</v>
      </c>
      <c r="AO111" s="291">
        <f t="shared" si="39"/>
        <v>0</v>
      </c>
      <c r="AP111" s="330"/>
      <c r="AQ111" s="39"/>
      <c r="AR111" s="76">
        <f>+D111-D96-D99-D108</f>
        <v>0</v>
      </c>
      <c r="AS111" s="76">
        <f t="shared" ref="AS111:CC111" si="40">+E111-E96-E99-E108</f>
        <v>0</v>
      </c>
      <c r="AT111" s="76">
        <f t="shared" si="40"/>
        <v>0</v>
      </c>
      <c r="AU111" s="76">
        <f t="shared" si="40"/>
        <v>0</v>
      </c>
      <c r="AV111" s="76">
        <f t="shared" si="40"/>
        <v>0</v>
      </c>
      <c r="AW111" s="76">
        <f t="shared" si="40"/>
        <v>0</v>
      </c>
      <c r="AX111" s="76">
        <f t="shared" si="40"/>
        <v>0</v>
      </c>
      <c r="AY111" s="76">
        <f t="shared" si="40"/>
        <v>0</v>
      </c>
      <c r="AZ111" s="76">
        <f t="shared" si="40"/>
        <v>0</v>
      </c>
      <c r="BA111" s="76">
        <f t="shared" si="40"/>
        <v>0</v>
      </c>
      <c r="BB111" s="76">
        <f t="shared" si="40"/>
        <v>0</v>
      </c>
      <c r="BC111" s="76">
        <f t="shared" si="40"/>
        <v>0</v>
      </c>
      <c r="BD111" s="76">
        <f t="shared" si="40"/>
        <v>0</v>
      </c>
      <c r="BE111" s="76">
        <f t="shared" si="40"/>
        <v>0</v>
      </c>
      <c r="BF111" s="76">
        <f t="shared" si="40"/>
        <v>0</v>
      </c>
      <c r="BG111" s="76">
        <f t="shared" si="40"/>
        <v>0</v>
      </c>
      <c r="BH111" s="76">
        <f t="shared" si="40"/>
        <v>0</v>
      </c>
      <c r="BI111" s="76">
        <f t="shared" si="40"/>
        <v>0</v>
      </c>
      <c r="BJ111" s="76">
        <f t="shared" si="40"/>
        <v>0</v>
      </c>
      <c r="BK111" s="76">
        <f t="shared" si="40"/>
        <v>0</v>
      </c>
      <c r="BL111" s="76">
        <f t="shared" si="40"/>
        <v>0</v>
      </c>
      <c r="BM111" s="76">
        <f t="shared" si="40"/>
        <v>0</v>
      </c>
      <c r="BN111" s="76">
        <f t="shared" si="40"/>
        <v>0</v>
      </c>
      <c r="BO111" s="76">
        <f t="shared" si="40"/>
        <v>0</v>
      </c>
      <c r="BP111" s="76">
        <f t="shared" si="40"/>
        <v>0</v>
      </c>
      <c r="BQ111" s="76">
        <f t="shared" si="40"/>
        <v>0</v>
      </c>
      <c r="BR111" s="76">
        <f t="shared" si="40"/>
        <v>0</v>
      </c>
      <c r="BS111" s="76">
        <f t="shared" si="40"/>
        <v>0</v>
      </c>
      <c r="BT111" s="76">
        <f t="shared" si="40"/>
        <v>0</v>
      </c>
      <c r="BU111" s="76">
        <f t="shared" si="40"/>
        <v>0</v>
      </c>
      <c r="BV111" s="76">
        <f t="shared" si="40"/>
        <v>0</v>
      </c>
      <c r="BW111" s="76">
        <f t="shared" si="40"/>
        <v>0</v>
      </c>
      <c r="BX111" s="76">
        <f t="shared" si="40"/>
        <v>0</v>
      </c>
      <c r="BY111" s="76">
        <f t="shared" si="40"/>
        <v>0</v>
      </c>
      <c r="BZ111" s="76">
        <f t="shared" si="40"/>
        <v>0</v>
      </c>
      <c r="CA111" s="76">
        <f t="shared" si="40"/>
        <v>0</v>
      </c>
      <c r="CB111" s="76">
        <f t="shared" si="40"/>
        <v>0</v>
      </c>
      <c r="CC111" s="76">
        <f t="shared" si="40"/>
        <v>0</v>
      </c>
      <c r="CD111" s="39"/>
      <c r="CE111" s="76">
        <f>SUM(D111:AP111)-'A1'!L111-'A2'!Y111-'A3'!P111-'A3'!X111-'A3'!Z111*2</f>
        <v>0</v>
      </c>
    </row>
    <row r="112" spans="2:83" s="89" customFormat="1" ht="17.100000000000001" customHeight="1">
      <c r="B112" s="266"/>
      <c r="C112" s="267" t="s">
        <v>287</v>
      </c>
      <c r="D112" s="294"/>
      <c r="E112" s="294"/>
      <c r="F112" s="294"/>
      <c r="G112" s="294"/>
      <c r="H112" s="294"/>
      <c r="I112" s="294"/>
      <c r="J112" s="294"/>
      <c r="K112" s="294"/>
      <c r="L112" s="294"/>
      <c r="M112" s="294"/>
      <c r="N112" s="294"/>
      <c r="O112" s="294"/>
      <c r="P112" s="294"/>
      <c r="Q112" s="294"/>
      <c r="R112" s="294"/>
      <c r="S112" s="294"/>
      <c r="T112" s="294"/>
      <c r="U112" s="294"/>
      <c r="V112" s="294"/>
      <c r="W112" s="294"/>
      <c r="X112" s="294"/>
      <c r="Y112" s="294"/>
      <c r="Z112" s="294"/>
      <c r="AA112" s="294"/>
      <c r="AB112" s="294"/>
      <c r="AC112" s="294"/>
      <c r="AD112" s="294"/>
      <c r="AE112" s="294"/>
      <c r="AF112" s="294"/>
      <c r="AG112" s="294"/>
      <c r="AH112" s="294"/>
      <c r="AI112" s="294"/>
      <c r="AJ112" s="294"/>
      <c r="AK112" s="294"/>
      <c r="AL112" s="294"/>
      <c r="AM112" s="294"/>
      <c r="AN112" s="294"/>
      <c r="AO112" s="309"/>
      <c r="AP112" s="332"/>
      <c r="AQ112" s="88"/>
      <c r="AR112" s="85">
        <f t="shared" ref="AR112:CC112" si="41">+IF((D112&gt;D111),111,0)</f>
        <v>0</v>
      </c>
      <c r="AS112" s="85">
        <f t="shared" si="41"/>
        <v>0</v>
      </c>
      <c r="AT112" s="85">
        <f t="shared" si="41"/>
        <v>0</v>
      </c>
      <c r="AU112" s="85">
        <f t="shared" si="41"/>
        <v>0</v>
      </c>
      <c r="AV112" s="85">
        <f t="shared" si="41"/>
        <v>0</v>
      </c>
      <c r="AW112" s="85">
        <f t="shared" si="41"/>
        <v>0</v>
      </c>
      <c r="AX112" s="85">
        <f t="shared" si="41"/>
        <v>0</v>
      </c>
      <c r="AY112" s="85">
        <f t="shared" si="41"/>
        <v>0</v>
      </c>
      <c r="AZ112" s="85">
        <f t="shared" si="41"/>
        <v>0</v>
      </c>
      <c r="BA112" s="85">
        <f t="shared" si="41"/>
        <v>0</v>
      </c>
      <c r="BB112" s="85">
        <f t="shared" si="41"/>
        <v>0</v>
      </c>
      <c r="BC112" s="85">
        <f t="shared" si="41"/>
        <v>0</v>
      </c>
      <c r="BD112" s="85">
        <f t="shared" si="41"/>
        <v>0</v>
      </c>
      <c r="BE112" s="85">
        <f t="shared" si="41"/>
        <v>0</v>
      </c>
      <c r="BF112" s="85">
        <f t="shared" si="41"/>
        <v>0</v>
      </c>
      <c r="BG112" s="85">
        <f t="shared" si="41"/>
        <v>0</v>
      </c>
      <c r="BH112" s="85">
        <f t="shared" si="41"/>
        <v>0</v>
      </c>
      <c r="BI112" s="85">
        <f t="shared" si="41"/>
        <v>0</v>
      </c>
      <c r="BJ112" s="85">
        <f t="shared" si="41"/>
        <v>0</v>
      </c>
      <c r="BK112" s="85">
        <f t="shared" si="41"/>
        <v>0</v>
      </c>
      <c r="BL112" s="85">
        <f t="shared" si="41"/>
        <v>0</v>
      </c>
      <c r="BM112" s="85">
        <f t="shared" si="41"/>
        <v>0</v>
      </c>
      <c r="BN112" s="85">
        <f t="shared" si="41"/>
        <v>0</v>
      </c>
      <c r="BO112" s="85">
        <f t="shared" si="41"/>
        <v>0</v>
      </c>
      <c r="BP112" s="85">
        <f t="shared" si="41"/>
        <v>0</v>
      </c>
      <c r="BQ112" s="85">
        <f t="shared" si="41"/>
        <v>0</v>
      </c>
      <c r="BR112" s="85">
        <f t="shared" si="41"/>
        <v>0</v>
      </c>
      <c r="BS112" s="85">
        <f t="shared" si="41"/>
        <v>0</v>
      </c>
      <c r="BT112" s="85">
        <f t="shared" si="41"/>
        <v>0</v>
      </c>
      <c r="BU112" s="85">
        <f t="shared" si="41"/>
        <v>0</v>
      </c>
      <c r="BV112" s="85">
        <f t="shared" si="41"/>
        <v>0</v>
      </c>
      <c r="BW112" s="85">
        <f t="shared" si="41"/>
        <v>0</v>
      </c>
      <c r="BX112" s="85">
        <f t="shared" si="41"/>
        <v>0</v>
      </c>
      <c r="BY112" s="85">
        <f t="shared" si="41"/>
        <v>0</v>
      </c>
      <c r="BZ112" s="85">
        <f t="shared" si="41"/>
        <v>0</v>
      </c>
      <c r="CA112" s="85">
        <f t="shared" si="41"/>
        <v>0</v>
      </c>
      <c r="CB112" s="85">
        <f t="shared" si="41"/>
        <v>0</v>
      </c>
      <c r="CC112" s="85">
        <f t="shared" si="41"/>
        <v>0</v>
      </c>
      <c r="CD112" s="88"/>
      <c r="CE112" s="85">
        <f>SUM(D112:AP112)-'A1'!L112-'A2'!Y112-'A3'!P112-'A3'!X112-'A3'!Z112*2</f>
        <v>0</v>
      </c>
    </row>
    <row r="113" spans="2:83" s="89" customFormat="1" ht="17.100000000000001" customHeight="1">
      <c r="B113" s="266"/>
      <c r="C113" s="269" t="s">
        <v>288</v>
      </c>
      <c r="D113" s="294"/>
      <c r="E113" s="294"/>
      <c r="F113" s="294"/>
      <c r="G113" s="294"/>
      <c r="H113" s="294"/>
      <c r="I113" s="294"/>
      <c r="J113" s="294"/>
      <c r="K113" s="294"/>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94"/>
      <c r="AM113" s="294"/>
      <c r="AN113" s="294"/>
      <c r="AO113" s="309"/>
      <c r="AP113" s="332"/>
      <c r="AQ113" s="88"/>
      <c r="AR113" s="85">
        <f t="shared" ref="AR113:CC113" si="42">+IF((D113&gt;D111),111,0)</f>
        <v>0</v>
      </c>
      <c r="AS113" s="85">
        <f t="shared" si="42"/>
        <v>0</v>
      </c>
      <c r="AT113" s="85">
        <f t="shared" si="42"/>
        <v>0</v>
      </c>
      <c r="AU113" s="85">
        <f t="shared" si="42"/>
        <v>0</v>
      </c>
      <c r="AV113" s="85">
        <f t="shared" si="42"/>
        <v>0</v>
      </c>
      <c r="AW113" s="85">
        <f t="shared" si="42"/>
        <v>0</v>
      </c>
      <c r="AX113" s="85">
        <f t="shared" si="42"/>
        <v>0</v>
      </c>
      <c r="AY113" s="85">
        <f t="shared" si="42"/>
        <v>0</v>
      </c>
      <c r="AZ113" s="85">
        <f t="shared" si="42"/>
        <v>0</v>
      </c>
      <c r="BA113" s="85">
        <f t="shared" si="42"/>
        <v>0</v>
      </c>
      <c r="BB113" s="85">
        <f t="shared" si="42"/>
        <v>0</v>
      </c>
      <c r="BC113" s="85">
        <f t="shared" si="42"/>
        <v>0</v>
      </c>
      <c r="BD113" s="85">
        <f t="shared" si="42"/>
        <v>0</v>
      </c>
      <c r="BE113" s="85">
        <f t="shared" si="42"/>
        <v>0</v>
      </c>
      <c r="BF113" s="85">
        <f t="shared" si="42"/>
        <v>0</v>
      </c>
      <c r="BG113" s="85">
        <f t="shared" si="42"/>
        <v>0</v>
      </c>
      <c r="BH113" s="85">
        <f t="shared" si="42"/>
        <v>0</v>
      </c>
      <c r="BI113" s="85">
        <f t="shared" si="42"/>
        <v>0</v>
      </c>
      <c r="BJ113" s="85">
        <f t="shared" si="42"/>
        <v>0</v>
      </c>
      <c r="BK113" s="85">
        <f t="shared" si="42"/>
        <v>0</v>
      </c>
      <c r="BL113" s="85">
        <f t="shared" si="42"/>
        <v>0</v>
      </c>
      <c r="BM113" s="85">
        <f t="shared" si="42"/>
        <v>0</v>
      </c>
      <c r="BN113" s="85">
        <f t="shared" si="42"/>
        <v>0</v>
      </c>
      <c r="BO113" s="85">
        <f t="shared" si="42"/>
        <v>0</v>
      </c>
      <c r="BP113" s="85">
        <f t="shared" si="42"/>
        <v>0</v>
      </c>
      <c r="BQ113" s="85">
        <f t="shared" si="42"/>
        <v>0</v>
      </c>
      <c r="BR113" s="85">
        <f t="shared" si="42"/>
        <v>0</v>
      </c>
      <c r="BS113" s="85">
        <f t="shared" si="42"/>
        <v>0</v>
      </c>
      <c r="BT113" s="85">
        <f t="shared" si="42"/>
        <v>0</v>
      </c>
      <c r="BU113" s="85">
        <f t="shared" si="42"/>
        <v>0</v>
      </c>
      <c r="BV113" s="85">
        <f t="shared" si="42"/>
        <v>0</v>
      </c>
      <c r="BW113" s="85">
        <f t="shared" si="42"/>
        <v>0</v>
      </c>
      <c r="BX113" s="85">
        <f t="shared" si="42"/>
        <v>0</v>
      </c>
      <c r="BY113" s="85">
        <f t="shared" si="42"/>
        <v>0</v>
      </c>
      <c r="BZ113" s="85">
        <f t="shared" si="42"/>
        <v>0</v>
      </c>
      <c r="CA113" s="85">
        <f t="shared" si="42"/>
        <v>0</v>
      </c>
      <c r="CB113" s="85">
        <f t="shared" si="42"/>
        <v>0</v>
      </c>
      <c r="CC113" s="85">
        <f t="shared" si="42"/>
        <v>0</v>
      </c>
      <c r="CD113" s="88"/>
      <c r="CE113" s="85">
        <f>SUM(D113:AP113)-'A1'!L113-'A2'!Y113-'A3'!P113-'A3'!X113-'A3'!Z113*2</f>
        <v>0</v>
      </c>
    </row>
    <row r="114" spans="2:83" s="40" customFormat="1" ht="30" customHeight="1">
      <c r="B114" s="46"/>
      <c r="C114" s="47" t="s">
        <v>283</v>
      </c>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0"/>
      <c r="AN114" s="300"/>
      <c r="AO114" s="301"/>
      <c r="AP114" s="330"/>
      <c r="AQ114" s="39"/>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39"/>
      <c r="CE114" s="80"/>
    </row>
    <row r="115" spans="2:83" s="34" customFormat="1" ht="17.100000000000001" customHeight="1">
      <c r="B115" s="41"/>
      <c r="C115" s="42" t="s">
        <v>252</v>
      </c>
      <c r="D115" s="288"/>
      <c r="E115" s="288"/>
      <c r="F115" s="288"/>
      <c r="G115" s="288"/>
      <c r="H115" s="288"/>
      <c r="I115" s="288"/>
      <c r="J115" s="288"/>
      <c r="K115" s="288"/>
      <c r="L115" s="288"/>
      <c r="M115" s="288"/>
      <c r="N115" s="288"/>
      <c r="O115" s="288"/>
      <c r="P115" s="288"/>
      <c r="Q115" s="288"/>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99"/>
      <c r="AP115" s="331"/>
      <c r="AR115" s="74">
        <f>+D115-SUM(D116:D117)</f>
        <v>0</v>
      </c>
      <c r="AS115" s="74">
        <f t="shared" ref="AS115:CC115" si="43">+E115-SUM(E116:E117)</f>
        <v>0</v>
      </c>
      <c r="AT115" s="74">
        <f t="shared" si="43"/>
        <v>0</v>
      </c>
      <c r="AU115" s="74">
        <f t="shared" si="43"/>
        <v>0</v>
      </c>
      <c r="AV115" s="74">
        <f t="shared" si="43"/>
        <v>0</v>
      </c>
      <c r="AW115" s="74">
        <f t="shared" si="43"/>
        <v>0</v>
      </c>
      <c r="AX115" s="74">
        <f t="shared" si="43"/>
        <v>0</v>
      </c>
      <c r="AY115" s="74">
        <f t="shared" si="43"/>
        <v>0</v>
      </c>
      <c r="AZ115" s="74">
        <f t="shared" si="43"/>
        <v>0</v>
      </c>
      <c r="BA115" s="74">
        <f t="shared" si="43"/>
        <v>0</v>
      </c>
      <c r="BB115" s="74">
        <f t="shared" si="43"/>
        <v>0</v>
      </c>
      <c r="BC115" s="74">
        <f t="shared" si="43"/>
        <v>0</v>
      </c>
      <c r="BD115" s="74">
        <f t="shared" si="43"/>
        <v>0</v>
      </c>
      <c r="BE115" s="74">
        <f t="shared" si="43"/>
        <v>0</v>
      </c>
      <c r="BF115" s="74">
        <f t="shared" si="43"/>
        <v>0</v>
      </c>
      <c r="BG115" s="74">
        <f t="shared" si="43"/>
        <v>0</v>
      </c>
      <c r="BH115" s="74">
        <f t="shared" si="43"/>
        <v>0</v>
      </c>
      <c r="BI115" s="74">
        <f t="shared" si="43"/>
        <v>0</v>
      </c>
      <c r="BJ115" s="74">
        <f t="shared" si="43"/>
        <v>0</v>
      </c>
      <c r="BK115" s="74">
        <f t="shared" si="43"/>
        <v>0</v>
      </c>
      <c r="BL115" s="74">
        <f t="shared" si="43"/>
        <v>0</v>
      </c>
      <c r="BM115" s="74">
        <f t="shared" si="43"/>
        <v>0</v>
      </c>
      <c r="BN115" s="74">
        <f t="shared" si="43"/>
        <v>0</v>
      </c>
      <c r="BO115" s="74">
        <f t="shared" si="43"/>
        <v>0</v>
      </c>
      <c r="BP115" s="74">
        <f t="shared" si="43"/>
        <v>0</v>
      </c>
      <c r="BQ115" s="74">
        <f t="shared" si="43"/>
        <v>0</v>
      </c>
      <c r="BR115" s="74">
        <f t="shared" si="43"/>
        <v>0</v>
      </c>
      <c r="BS115" s="74">
        <f t="shared" si="43"/>
        <v>0</v>
      </c>
      <c r="BT115" s="74">
        <f t="shared" si="43"/>
        <v>0</v>
      </c>
      <c r="BU115" s="74">
        <f t="shared" si="43"/>
        <v>0</v>
      </c>
      <c r="BV115" s="74">
        <f t="shared" si="43"/>
        <v>0</v>
      </c>
      <c r="BW115" s="74">
        <f t="shared" si="43"/>
        <v>0</v>
      </c>
      <c r="BX115" s="74">
        <f t="shared" si="43"/>
        <v>0</v>
      </c>
      <c r="BY115" s="74">
        <f t="shared" si="43"/>
        <v>0</v>
      </c>
      <c r="BZ115" s="74">
        <f t="shared" si="43"/>
        <v>0</v>
      </c>
      <c r="CA115" s="74">
        <f t="shared" si="43"/>
        <v>0</v>
      </c>
      <c r="CB115" s="74">
        <f t="shared" si="43"/>
        <v>0</v>
      </c>
      <c r="CC115" s="74">
        <f t="shared" si="43"/>
        <v>0</v>
      </c>
      <c r="CD115" s="33"/>
      <c r="CE115" s="74">
        <f>SUM(D115:AP115)-'A1'!L115-'A2'!Y115-'A3'!P115-'A3'!X115-'A3'!Z115*2</f>
        <v>0</v>
      </c>
    </row>
    <row r="116" spans="2:83" s="34" customFormat="1" ht="17.100000000000001" customHeight="1">
      <c r="B116" s="44"/>
      <c r="C116" s="45" t="s">
        <v>253</v>
      </c>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99"/>
      <c r="AP116" s="331"/>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74"/>
      <c r="BY116" s="74"/>
      <c r="BZ116" s="74"/>
      <c r="CA116" s="74"/>
      <c r="CB116" s="74"/>
      <c r="CC116" s="74"/>
      <c r="CD116" s="33"/>
      <c r="CE116" s="74">
        <f>SUM(D116:AP116)-'A1'!L116-'A2'!Y116-'A3'!P116-'A3'!X116-'A3'!Z116*2</f>
        <v>0</v>
      </c>
    </row>
    <row r="117" spans="2:83" s="34" customFormat="1" ht="17.100000000000001" customHeight="1">
      <c r="B117" s="44"/>
      <c r="C117" s="45" t="s">
        <v>255</v>
      </c>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99"/>
      <c r="AP117" s="331"/>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c r="BP117" s="74"/>
      <c r="BQ117" s="74"/>
      <c r="BR117" s="74"/>
      <c r="BS117" s="74"/>
      <c r="BT117" s="74"/>
      <c r="BU117" s="74"/>
      <c r="BV117" s="74"/>
      <c r="BW117" s="74"/>
      <c r="BX117" s="74"/>
      <c r="BY117" s="74"/>
      <c r="BZ117" s="74"/>
      <c r="CA117" s="74"/>
      <c r="CB117" s="74"/>
      <c r="CC117" s="74"/>
      <c r="CD117" s="33"/>
      <c r="CE117" s="74">
        <f>SUM(D117:AP117)-'A1'!L117-'A2'!Y117-'A3'!P117-'A3'!X117-'A3'!Z117*2</f>
        <v>0</v>
      </c>
    </row>
    <row r="118" spans="2:83" s="34" customFormat="1" ht="30" customHeight="1">
      <c r="B118" s="41"/>
      <c r="C118" s="42" t="s">
        <v>254</v>
      </c>
      <c r="D118" s="288"/>
      <c r="E118" s="288"/>
      <c r="F118" s="288"/>
      <c r="G118" s="288"/>
      <c r="H118" s="288"/>
      <c r="I118" s="288"/>
      <c r="J118" s="288"/>
      <c r="K118" s="288"/>
      <c r="L118" s="288"/>
      <c r="M118" s="288"/>
      <c r="N118" s="288"/>
      <c r="O118" s="288"/>
      <c r="P118" s="288"/>
      <c r="Q118" s="288"/>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99"/>
      <c r="AP118" s="331"/>
      <c r="AR118" s="74">
        <f>+D118-SUM(D119:D120)</f>
        <v>0</v>
      </c>
      <c r="AS118" s="74">
        <f t="shared" ref="AS118:CC118" si="44">+E118-SUM(E119:E120)</f>
        <v>0</v>
      </c>
      <c r="AT118" s="74">
        <f t="shared" si="44"/>
        <v>0</v>
      </c>
      <c r="AU118" s="74">
        <f t="shared" si="44"/>
        <v>0</v>
      </c>
      <c r="AV118" s="74">
        <f t="shared" si="44"/>
        <v>0</v>
      </c>
      <c r="AW118" s="74">
        <f t="shared" si="44"/>
        <v>0</v>
      </c>
      <c r="AX118" s="74">
        <f t="shared" si="44"/>
        <v>0</v>
      </c>
      <c r="AY118" s="74">
        <f t="shared" si="44"/>
        <v>0</v>
      </c>
      <c r="AZ118" s="74">
        <f t="shared" si="44"/>
        <v>0</v>
      </c>
      <c r="BA118" s="74">
        <f t="shared" si="44"/>
        <v>0</v>
      </c>
      <c r="BB118" s="74">
        <f t="shared" si="44"/>
        <v>0</v>
      </c>
      <c r="BC118" s="74">
        <f t="shared" si="44"/>
        <v>0</v>
      </c>
      <c r="BD118" s="74">
        <f t="shared" si="44"/>
        <v>0</v>
      </c>
      <c r="BE118" s="74">
        <f t="shared" si="44"/>
        <v>0</v>
      </c>
      <c r="BF118" s="74">
        <f t="shared" si="44"/>
        <v>0</v>
      </c>
      <c r="BG118" s="74">
        <f t="shared" si="44"/>
        <v>0</v>
      </c>
      <c r="BH118" s="74">
        <f t="shared" si="44"/>
        <v>0</v>
      </c>
      <c r="BI118" s="74">
        <f t="shared" si="44"/>
        <v>0</v>
      </c>
      <c r="BJ118" s="74">
        <f t="shared" si="44"/>
        <v>0</v>
      </c>
      <c r="BK118" s="74">
        <f t="shared" si="44"/>
        <v>0</v>
      </c>
      <c r="BL118" s="74">
        <f t="shared" si="44"/>
        <v>0</v>
      </c>
      <c r="BM118" s="74">
        <f t="shared" si="44"/>
        <v>0</v>
      </c>
      <c r="BN118" s="74">
        <f t="shared" si="44"/>
        <v>0</v>
      </c>
      <c r="BO118" s="74">
        <f t="shared" si="44"/>
        <v>0</v>
      </c>
      <c r="BP118" s="74">
        <f t="shared" si="44"/>
        <v>0</v>
      </c>
      <c r="BQ118" s="74">
        <f t="shared" si="44"/>
        <v>0</v>
      </c>
      <c r="BR118" s="74">
        <f t="shared" si="44"/>
        <v>0</v>
      </c>
      <c r="BS118" s="74">
        <f t="shared" si="44"/>
        <v>0</v>
      </c>
      <c r="BT118" s="74">
        <f t="shared" si="44"/>
        <v>0</v>
      </c>
      <c r="BU118" s="74">
        <f t="shared" si="44"/>
        <v>0</v>
      </c>
      <c r="BV118" s="74">
        <f t="shared" si="44"/>
        <v>0</v>
      </c>
      <c r="BW118" s="74">
        <f t="shared" si="44"/>
        <v>0</v>
      </c>
      <c r="BX118" s="74">
        <f t="shared" si="44"/>
        <v>0</v>
      </c>
      <c r="BY118" s="74">
        <f t="shared" si="44"/>
        <v>0</v>
      </c>
      <c r="BZ118" s="74">
        <f t="shared" si="44"/>
        <v>0</v>
      </c>
      <c r="CA118" s="74">
        <f t="shared" si="44"/>
        <v>0</v>
      </c>
      <c r="CB118" s="74">
        <f t="shared" si="44"/>
        <v>0</v>
      </c>
      <c r="CC118" s="74">
        <f t="shared" si="44"/>
        <v>0</v>
      </c>
      <c r="CD118" s="33"/>
      <c r="CE118" s="74">
        <f>SUM(D118:AP118)-'A1'!L118-'A2'!Y118-'A3'!P118-'A3'!X118-'A3'!Z118*2</f>
        <v>0</v>
      </c>
    </row>
    <row r="119" spans="2:83" s="34" customFormat="1" ht="17.100000000000001" customHeight="1">
      <c r="B119" s="41"/>
      <c r="C119" s="45" t="s">
        <v>253</v>
      </c>
      <c r="D119" s="288"/>
      <c r="E119" s="288"/>
      <c r="F119" s="288"/>
      <c r="G119" s="288"/>
      <c r="H119" s="288"/>
      <c r="I119" s="288"/>
      <c r="J119" s="288"/>
      <c r="K119" s="288"/>
      <c r="L119" s="288"/>
      <c r="M119" s="288"/>
      <c r="N119" s="288"/>
      <c r="O119" s="288"/>
      <c r="P119" s="288"/>
      <c r="Q119" s="288"/>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99"/>
      <c r="AP119" s="331"/>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4"/>
      <c r="BY119" s="74"/>
      <c r="BZ119" s="74"/>
      <c r="CA119" s="74"/>
      <c r="CB119" s="74"/>
      <c r="CC119" s="74"/>
      <c r="CD119" s="33"/>
      <c r="CE119" s="74">
        <f>SUM(D119:AP119)-'A1'!L119-'A2'!Y119-'A3'!P119-'A3'!X119-'A3'!Z119*2</f>
        <v>0</v>
      </c>
    </row>
    <row r="120" spans="2:83" s="34" customFormat="1" ht="17.100000000000001" customHeight="1">
      <c r="B120" s="41"/>
      <c r="C120" s="45" t="s">
        <v>255</v>
      </c>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99"/>
      <c r="AP120" s="331"/>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c r="BY120" s="74"/>
      <c r="BZ120" s="74"/>
      <c r="CA120" s="74"/>
      <c r="CB120" s="74"/>
      <c r="CC120" s="74"/>
      <c r="CD120" s="33"/>
      <c r="CE120" s="74">
        <f>SUM(D120:AP120)-'A1'!L120-'A2'!Y120-'A3'!P120-'A3'!X120-'A3'!Z120*2</f>
        <v>0</v>
      </c>
    </row>
    <row r="121" spans="2:83" s="40" customFormat="1" ht="30" customHeight="1">
      <c r="B121" s="263"/>
      <c r="C121" s="264" t="s">
        <v>256</v>
      </c>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2"/>
      <c r="AO121" s="310"/>
      <c r="AP121" s="330"/>
      <c r="AR121" s="76">
        <f>+D118-SUM(D121:D126)</f>
        <v>0</v>
      </c>
      <c r="AS121" s="76">
        <f t="shared" ref="AS121:CC121" si="45">+E118-SUM(E121:E126)</f>
        <v>0</v>
      </c>
      <c r="AT121" s="76">
        <f t="shared" si="45"/>
        <v>0</v>
      </c>
      <c r="AU121" s="76">
        <f t="shared" si="45"/>
        <v>0</v>
      </c>
      <c r="AV121" s="76">
        <f t="shared" si="45"/>
        <v>0</v>
      </c>
      <c r="AW121" s="76">
        <f t="shared" si="45"/>
        <v>0</v>
      </c>
      <c r="AX121" s="76">
        <f t="shared" si="45"/>
        <v>0</v>
      </c>
      <c r="AY121" s="76">
        <f t="shared" si="45"/>
        <v>0</v>
      </c>
      <c r="AZ121" s="76">
        <f t="shared" si="45"/>
        <v>0</v>
      </c>
      <c r="BA121" s="76">
        <f t="shared" si="45"/>
        <v>0</v>
      </c>
      <c r="BB121" s="76">
        <f t="shared" si="45"/>
        <v>0</v>
      </c>
      <c r="BC121" s="76">
        <f t="shared" si="45"/>
        <v>0</v>
      </c>
      <c r="BD121" s="76">
        <f t="shared" si="45"/>
        <v>0</v>
      </c>
      <c r="BE121" s="76">
        <f t="shared" si="45"/>
        <v>0</v>
      </c>
      <c r="BF121" s="76">
        <f t="shared" si="45"/>
        <v>0</v>
      </c>
      <c r="BG121" s="76">
        <f t="shared" si="45"/>
        <v>0</v>
      </c>
      <c r="BH121" s="76">
        <f t="shared" si="45"/>
        <v>0</v>
      </c>
      <c r="BI121" s="76">
        <f t="shared" si="45"/>
        <v>0</v>
      </c>
      <c r="BJ121" s="76">
        <f t="shared" si="45"/>
        <v>0</v>
      </c>
      <c r="BK121" s="76">
        <f t="shared" si="45"/>
        <v>0</v>
      </c>
      <c r="BL121" s="76">
        <f t="shared" si="45"/>
        <v>0</v>
      </c>
      <c r="BM121" s="76">
        <f t="shared" si="45"/>
        <v>0</v>
      </c>
      <c r="BN121" s="76">
        <f t="shared" si="45"/>
        <v>0</v>
      </c>
      <c r="BO121" s="76">
        <f t="shared" si="45"/>
        <v>0</v>
      </c>
      <c r="BP121" s="76">
        <f t="shared" si="45"/>
        <v>0</v>
      </c>
      <c r="BQ121" s="76">
        <f t="shared" si="45"/>
        <v>0</v>
      </c>
      <c r="BR121" s="76">
        <f t="shared" si="45"/>
        <v>0</v>
      </c>
      <c r="BS121" s="76">
        <f t="shared" si="45"/>
        <v>0</v>
      </c>
      <c r="BT121" s="76">
        <f t="shared" si="45"/>
        <v>0</v>
      </c>
      <c r="BU121" s="76">
        <f t="shared" si="45"/>
        <v>0</v>
      </c>
      <c r="BV121" s="76">
        <f t="shared" si="45"/>
        <v>0</v>
      </c>
      <c r="BW121" s="76">
        <f t="shared" si="45"/>
        <v>0</v>
      </c>
      <c r="BX121" s="76">
        <f t="shared" si="45"/>
        <v>0</v>
      </c>
      <c r="BY121" s="76">
        <f t="shared" si="45"/>
        <v>0</v>
      </c>
      <c r="BZ121" s="76">
        <f t="shared" si="45"/>
        <v>0</v>
      </c>
      <c r="CA121" s="76">
        <f t="shared" si="45"/>
        <v>0</v>
      </c>
      <c r="CB121" s="76">
        <f t="shared" si="45"/>
        <v>0</v>
      </c>
      <c r="CC121" s="76">
        <f t="shared" si="45"/>
        <v>0</v>
      </c>
      <c r="CD121" s="39"/>
      <c r="CE121" s="76">
        <f>SUM(D121:AP121)-'A1'!L121-'A2'!Y121-'A3'!P121-'A3'!X121-'A3'!Z121*2</f>
        <v>0</v>
      </c>
    </row>
    <row r="122" spans="2:83" s="34" customFormat="1" ht="17.100000000000001" customHeight="1">
      <c r="B122" s="270"/>
      <c r="C122" s="271" t="s">
        <v>257</v>
      </c>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99"/>
      <c r="AP122" s="331"/>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c r="BY122" s="74"/>
      <c r="BZ122" s="74"/>
      <c r="CA122" s="74"/>
      <c r="CB122" s="74"/>
      <c r="CC122" s="74"/>
      <c r="CD122" s="33"/>
      <c r="CE122" s="76">
        <f>SUM(D122:AP122)-'A1'!L122-'A2'!Y122-'A3'!P122-'A3'!X122-'A3'!Z122*2</f>
        <v>0</v>
      </c>
    </row>
    <row r="123" spans="2:83" s="34" customFormat="1" ht="17.100000000000001" customHeight="1">
      <c r="B123" s="270"/>
      <c r="C123" s="271" t="s">
        <v>261</v>
      </c>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99"/>
      <c r="AP123" s="331"/>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c r="BZ123" s="74"/>
      <c r="CA123" s="74"/>
      <c r="CB123" s="74"/>
      <c r="CC123" s="74"/>
      <c r="CD123" s="33"/>
      <c r="CE123" s="76">
        <f>SUM(D123:AP123)-'A1'!L123-'A2'!Y123-'A3'!P123-'A3'!X123-'A3'!Z123*2</f>
        <v>0</v>
      </c>
    </row>
    <row r="124" spans="2:83" s="34" customFormat="1" ht="17.100000000000001" customHeight="1">
      <c r="B124" s="270"/>
      <c r="C124" s="271" t="s">
        <v>262</v>
      </c>
      <c r="D124" s="288"/>
      <c r="E124" s="288"/>
      <c r="F124" s="288"/>
      <c r="G124" s="288"/>
      <c r="H124" s="288"/>
      <c r="I124" s="288"/>
      <c r="J124" s="288"/>
      <c r="K124" s="288"/>
      <c r="L124" s="288"/>
      <c r="M124" s="288"/>
      <c r="N124" s="288"/>
      <c r="O124" s="288"/>
      <c r="P124" s="288"/>
      <c r="Q124" s="288"/>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99"/>
      <c r="AP124" s="331"/>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c r="BP124" s="74"/>
      <c r="BQ124" s="74"/>
      <c r="BR124" s="74"/>
      <c r="BS124" s="74"/>
      <c r="BT124" s="74"/>
      <c r="BU124" s="74"/>
      <c r="BV124" s="74"/>
      <c r="BW124" s="74"/>
      <c r="BX124" s="74"/>
      <c r="BY124" s="74"/>
      <c r="BZ124" s="74"/>
      <c r="CA124" s="74"/>
      <c r="CB124" s="74"/>
      <c r="CC124" s="74"/>
      <c r="CD124" s="33"/>
      <c r="CE124" s="76">
        <f>SUM(D124:AP124)-'A1'!L124-'A2'!Y124-'A3'!P124-'A3'!X124-'A3'!Z124*2</f>
        <v>0</v>
      </c>
    </row>
    <row r="125" spans="2:83" s="34" customFormat="1" ht="17.100000000000001" customHeight="1">
      <c r="B125" s="270"/>
      <c r="C125" s="272" t="s">
        <v>258</v>
      </c>
      <c r="D125" s="288"/>
      <c r="E125" s="288"/>
      <c r="F125" s="288"/>
      <c r="G125" s="288"/>
      <c r="H125" s="288"/>
      <c r="I125" s="288"/>
      <c r="J125" s="288"/>
      <c r="K125" s="288"/>
      <c r="L125" s="288"/>
      <c r="M125" s="288"/>
      <c r="N125" s="288"/>
      <c r="O125" s="288"/>
      <c r="P125" s="288"/>
      <c r="Q125" s="288"/>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99"/>
      <c r="AP125" s="331"/>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c r="CC125" s="74"/>
      <c r="CD125" s="33"/>
      <c r="CE125" s="76">
        <f>SUM(D125:AP125)-'A1'!L125-'A2'!Y125-'A3'!P125-'A3'!X125-'A3'!Z125*2</f>
        <v>0</v>
      </c>
    </row>
    <row r="126" spans="2:83" s="34" customFormat="1" ht="16.5" customHeight="1">
      <c r="B126" s="270"/>
      <c r="C126" s="265" t="s">
        <v>259</v>
      </c>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99"/>
      <c r="AP126" s="331"/>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33"/>
      <c r="CE126" s="76">
        <f>SUM(D126:AP126)-'A1'!L126-'A2'!Y126-'A3'!P126-'A3'!X126-'A3'!Z126*2</f>
        <v>0</v>
      </c>
    </row>
    <row r="127" spans="2:83" s="40" customFormat="1" ht="24.95" customHeight="1">
      <c r="B127" s="101"/>
      <c r="C127" s="104" t="s">
        <v>260</v>
      </c>
      <c r="D127" s="292"/>
      <c r="E127" s="292"/>
      <c r="F127" s="292"/>
      <c r="G127" s="292"/>
      <c r="H127" s="292"/>
      <c r="I127" s="292"/>
      <c r="J127" s="292"/>
      <c r="K127" s="292"/>
      <c r="L127" s="292"/>
      <c r="M127" s="292"/>
      <c r="N127" s="292"/>
      <c r="O127" s="292"/>
      <c r="P127" s="292"/>
      <c r="Q127" s="292"/>
      <c r="R127" s="292"/>
      <c r="S127" s="292"/>
      <c r="T127" s="292"/>
      <c r="U127" s="292"/>
      <c r="V127" s="292"/>
      <c r="W127" s="292"/>
      <c r="X127" s="292"/>
      <c r="Y127" s="292"/>
      <c r="Z127" s="292"/>
      <c r="AA127" s="292"/>
      <c r="AB127" s="292"/>
      <c r="AC127" s="292"/>
      <c r="AD127" s="292"/>
      <c r="AE127" s="292"/>
      <c r="AF127" s="292"/>
      <c r="AG127" s="292"/>
      <c r="AH127" s="292"/>
      <c r="AI127" s="292"/>
      <c r="AJ127" s="292"/>
      <c r="AK127" s="292"/>
      <c r="AL127" s="292"/>
      <c r="AM127" s="292"/>
      <c r="AN127" s="292"/>
      <c r="AO127" s="310"/>
      <c r="AP127" s="330"/>
      <c r="AR127" s="76">
        <f>+D127-SUM(D128:D129)</f>
        <v>0</v>
      </c>
      <c r="AS127" s="76">
        <f t="shared" ref="AS127:CC127" si="46">+E127-SUM(E128:E129)</f>
        <v>0</v>
      </c>
      <c r="AT127" s="76">
        <f t="shared" si="46"/>
        <v>0</v>
      </c>
      <c r="AU127" s="76">
        <f t="shared" si="46"/>
        <v>0</v>
      </c>
      <c r="AV127" s="76">
        <f t="shared" si="46"/>
        <v>0</v>
      </c>
      <c r="AW127" s="76">
        <f t="shared" si="46"/>
        <v>0</v>
      </c>
      <c r="AX127" s="76">
        <f t="shared" si="46"/>
        <v>0</v>
      </c>
      <c r="AY127" s="76">
        <f t="shared" si="46"/>
        <v>0</v>
      </c>
      <c r="AZ127" s="76">
        <f t="shared" si="46"/>
        <v>0</v>
      </c>
      <c r="BA127" s="76">
        <f t="shared" si="46"/>
        <v>0</v>
      </c>
      <c r="BB127" s="76">
        <f t="shared" si="46"/>
        <v>0</v>
      </c>
      <c r="BC127" s="76">
        <f t="shared" si="46"/>
        <v>0</v>
      </c>
      <c r="BD127" s="76">
        <f t="shared" si="46"/>
        <v>0</v>
      </c>
      <c r="BE127" s="76">
        <f t="shared" si="46"/>
        <v>0</v>
      </c>
      <c r="BF127" s="76">
        <f t="shared" si="46"/>
        <v>0</v>
      </c>
      <c r="BG127" s="76">
        <f t="shared" si="46"/>
        <v>0</v>
      </c>
      <c r="BH127" s="76">
        <f t="shared" si="46"/>
        <v>0</v>
      </c>
      <c r="BI127" s="76">
        <f t="shared" si="46"/>
        <v>0</v>
      </c>
      <c r="BJ127" s="76">
        <f t="shared" si="46"/>
        <v>0</v>
      </c>
      <c r="BK127" s="76">
        <f t="shared" si="46"/>
        <v>0</v>
      </c>
      <c r="BL127" s="76">
        <f t="shared" si="46"/>
        <v>0</v>
      </c>
      <c r="BM127" s="76">
        <f t="shared" si="46"/>
        <v>0</v>
      </c>
      <c r="BN127" s="76">
        <f t="shared" si="46"/>
        <v>0</v>
      </c>
      <c r="BO127" s="76">
        <f t="shared" si="46"/>
        <v>0</v>
      </c>
      <c r="BP127" s="76">
        <f t="shared" si="46"/>
        <v>0</v>
      </c>
      <c r="BQ127" s="76">
        <f t="shared" si="46"/>
        <v>0</v>
      </c>
      <c r="BR127" s="76">
        <f t="shared" si="46"/>
        <v>0</v>
      </c>
      <c r="BS127" s="76">
        <f t="shared" si="46"/>
        <v>0</v>
      </c>
      <c r="BT127" s="76">
        <f t="shared" si="46"/>
        <v>0</v>
      </c>
      <c r="BU127" s="76">
        <f t="shared" si="46"/>
        <v>0</v>
      </c>
      <c r="BV127" s="76">
        <f t="shared" si="46"/>
        <v>0</v>
      </c>
      <c r="BW127" s="76">
        <f t="shared" si="46"/>
        <v>0</v>
      </c>
      <c r="BX127" s="76">
        <f t="shared" si="46"/>
        <v>0</v>
      </c>
      <c r="BY127" s="76">
        <f t="shared" si="46"/>
        <v>0</v>
      </c>
      <c r="BZ127" s="76">
        <f t="shared" si="46"/>
        <v>0</v>
      </c>
      <c r="CA127" s="76">
        <f t="shared" si="46"/>
        <v>0</v>
      </c>
      <c r="CB127" s="76">
        <f t="shared" si="46"/>
        <v>0</v>
      </c>
      <c r="CC127" s="76">
        <f t="shared" si="46"/>
        <v>0</v>
      </c>
      <c r="CD127" s="39"/>
      <c r="CE127" s="76">
        <f>SUM(D127:AP127)-'A1'!L127-'A2'!Y127-'A3'!P127-'A3'!X127-'A3'!Z127*2</f>
        <v>0</v>
      </c>
    </row>
    <row r="128" spans="2:83" s="89" customFormat="1" ht="17.100000000000001" customHeight="1">
      <c r="B128" s="83"/>
      <c r="C128" s="45" t="s">
        <v>253</v>
      </c>
      <c r="D128" s="294"/>
      <c r="E128" s="294"/>
      <c r="F128" s="294"/>
      <c r="G128" s="294"/>
      <c r="H128" s="294"/>
      <c r="I128" s="294"/>
      <c r="J128" s="294"/>
      <c r="K128" s="294"/>
      <c r="L128" s="294"/>
      <c r="M128" s="294"/>
      <c r="N128" s="294"/>
      <c r="O128" s="294"/>
      <c r="P128" s="294"/>
      <c r="Q128" s="294"/>
      <c r="R128" s="294"/>
      <c r="S128" s="294"/>
      <c r="T128" s="294"/>
      <c r="U128" s="294"/>
      <c r="V128" s="294"/>
      <c r="W128" s="294"/>
      <c r="X128" s="294"/>
      <c r="Y128" s="294"/>
      <c r="Z128" s="294"/>
      <c r="AA128" s="294"/>
      <c r="AB128" s="294"/>
      <c r="AC128" s="294"/>
      <c r="AD128" s="294"/>
      <c r="AE128" s="294"/>
      <c r="AF128" s="294"/>
      <c r="AG128" s="294"/>
      <c r="AH128" s="294"/>
      <c r="AI128" s="294"/>
      <c r="AJ128" s="294"/>
      <c r="AK128" s="294"/>
      <c r="AL128" s="294"/>
      <c r="AM128" s="294"/>
      <c r="AN128" s="294"/>
      <c r="AO128" s="309"/>
      <c r="AP128" s="332"/>
      <c r="AR128" s="85"/>
      <c r="AS128" s="85"/>
      <c r="AT128" s="85"/>
      <c r="AU128" s="85"/>
      <c r="AV128" s="85"/>
      <c r="AW128" s="85"/>
      <c r="AX128" s="85"/>
      <c r="AY128" s="85"/>
      <c r="AZ128" s="85"/>
      <c r="BA128" s="85"/>
      <c r="BB128" s="85"/>
      <c r="BC128" s="85"/>
      <c r="BD128" s="85"/>
      <c r="BE128" s="85"/>
      <c r="BF128" s="85"/>
      <c r="BG128" s="85"/>
      <c r="BH128" s="85"/>
      <c r="BI128" s="85"/>
      <c r="BJ128" s="85"/>
      <c r="BK128" s="85"/>
      <c r="BL128" s="85"/>
      <c r="BM128" s="85"/>
      <c r="BN128" s="85"/>
      <c r="BO128" s="85"/>
      <c r="BP128" s="85"/>
      <c r="BQ128" s="85"/>
      <c r="BR128" s="85"/>
      <c r="BS128" s="85"/>
      <c r="BT128" s="85"/>
      <c r="BU128" s="85"/>
      <c r="BV128" s="85"/>
      <c r="BW128" s="85"/>
      <c r="BX128" s="85"/>
      <c r="BY128" s="85"/>
      <c r="BZ128" s="85"/>
      <c r="CA128" s="85"/>
      <c r="CB128" s="85"/>
      <c r="CC128" s="85"/>
      <c r="CD128" s="88"/>
      <c r="CE128" s="74">
        <f>SUM(D128:AP128)-'A1'!L128-'A2'!Y128-'A3'!P128-'A3'!X128-'A3'!Z128*2</f>
        <v>0</v>
      </c>
    </row>
    <row r="129" spans="2:83" s="34" customFormat="1" ht="17.100000000000001" customHeight="1">
      <c r="B129" s="44"/>
      <c r="C129" s="45" t="s">
        <v>255</v>
      </c>
      <c r="D129" s="288"/>
      <c r="E129" s="288"/>
      <c r="F129" s="288"/>
      <c r="G129" s="288"/>
      <c r="H129" s="288"/>
      <c r="I129" s="288"/>
      <c r="J129" s="288"/>
      <c r="K129" s="288"/>
      <c r="L129" s="288"/>
      <c r="M129" s="288"/>
      <c r="N129" s="288"/>
      <c r="O129" s="288"/>
      <c r="P129" s="288"/>
      <c r="Q129" s="288"/>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99"/>
      <c r="AP129" s="331"/>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c r="BP129" s="74"/>
      <c r="BQ129" s="74"/>
      <c r="BR129" s="74"/>
      <c r="BS129" s="74"/>
      <c r="BT129" s="74"/>
      <c r="BU129" s="74"/>
      <c r="BV129" s="74"/>
      <c r="BW129" s="74"/>
      <c r="BX129" s="74"/>
      <c r="BY129" s="74"/>
      <c r="BZ129" s="74"/>
      <c r="CA129" s="74"/>
      <c r="CB129" s="74"/>
      <c r="CC129" s="74"/>
      <c r="CD129" s="33"/>
      <c r="CE129" s="74">
        <f>SUM(D129:AP129)-'A1'!L129-'A2'!Y129-'A3'!P129-'A3'!X129-'A3'!Z129*2</f>
        <v>0</v>
      </c>
    </row>
    <row r="130" spans="2:83" s="40" customFormat="1" ht="30" customHeight="1">
      <c r="B130" s="103"/>
      <c r="C130" s="104" t="s">
        <v>249</v>
      </c>
      <c r="D130" s="293">
        <f>+SUM(D127,D118,D115)</f>
        <v>0</v>
      </c>
      <c r="E130" s="293">
        <f t="shared" ref="E130:AO130" si="47">+SUM(E127,E118,E115)</f>
        <v>0</v>
      </c>
      <c r="F130" s="293">
        <f t="shared" si="47"/>
        <v>0</v>
      </c>
      <c r="G130" s="293">
        <f t="shared" si="47"/>
        <v>0</v>
      </c>
      <c r="H130" s="293">
        <f t="shared" si="47"/>
        <v>0</v>
      </c>
      <c r="I130" s="293">
        <f t="shared" si="47"/>
        <v>0</v>
      </c>
      <c r="J130" s="293">
        <f t="shared" si="47"/>
        <v>0</v>
      </c>
      <c r="K130" s="293">
        <f t="shared" si="47"/>
        <v>0</v>
      </c>
      <c r="L130" s="293">
        <f t="shared" si="47"/>
        <v>0</v>
      </c>
      <c r="M130" s="293">
        <f t="shared" si="47"/>
        <v>0</v>
      </c>
      <c r="N130" s="293">
        <f t="shared" si="47"/>
        <v>0</v>
      </c>
      <c r="O130" s="293">
        <f t="shared" si="47"/>
        <v>0</v>
      </c>
      <c r="P130" s="293">
        <f t="shared" si="47"/>
        <v>0</v>
      </c>
      <c r="Q130" s="293">
        <f t="shared" si="47"/>
        <v>0</v>
      </c>
      <c r="R130" s="293">
        <f t="shared" si="47"/>
        <v>0</v>
      </c>
      <c r="S130" s="293">
        <f t="shared" si="47"/>
        <v>0</v>
      </c>
      <c r="T130" s="293">
        <f t="shared" si="47"/>
        <v>0</v>
      </c>
      <c r="U130" s="293">
        <f t="shared" si="47"/>
        <v>0</v>
      </c>
      <c r="V130" s="293">
        <f t="shared" si="47"/>
        <v>0</v>
      </c>
      <c r="W130" s="293">
        <f t="shared" si="47"/>
        <v>0</v>
      </c>
      <c r="X130" s="293">
        <f t="shared" si="47"/>
        <v>0</v>
      </c>
      <c r="Y130" s="293">
        <f t="shared" si="47"/>
        <v>0</v>
      </c>
      <c r="Z130" s="293">
        <f t="shared" si="47"/>
        <v>0</v>
      </c>
      <c r="AA130" s="293">
        <f t="shared" si="47"/>
        <v>0</v>
      </c>
      <c r="AB130" s="293">
        <f t="shared" si="47"/>
        <v>0</v>
      </c>
      <c r="AC130" s="293">
        <f t="shared" si="47"/>
        <v>0</v>
      </c>
      <c r="AD130" s="293">
        <f t="shared" si="47"/>
        <v>0</v>
      </c>
      <c r="AE130" s="293">
        <f t="shared" si="47"/>
        <v>0</v>
      </c>
      <c r="AF130" s="293">
        <f t="shared" si="47"/>
        <v>0</v>
      </c>
      <c r="AG130" s="293">
        <f t="shared" si="47"/>
        <v>0</v>
      </c>
      <c r="AH130" s="293">
        <f t="shared" si="47"/>
        <v>0</v>
      </c>
      <c r="AI130" s="293">
        <f t="shared" si="47"/>
        <v>0</v>
      </c>
      <c r="AJ130" s="293">
        <f t="shared" si="47"/>
        <v>0</v>
      </c>
      <c r="AK130" s="293">
        <f t="shared" si="47"/>
        <v>0</v>
      </c>
      <c r="AL130" s="293">
        <f t="shared" si="47"/>
        <v>0</v>
      </c>
      <c r="AM130" s="293">
        <f t="shared" si="47"/>
        <v>0</v>
      </c>
      <c r="AN130" s="293">
        <f t="shared" si="47"/>
        <v>0</v>
      </c>
      <c r="AO130" s="291">
        <f t="shared" si="47"/>
        <v>0</v>
      </c>
      <c r="AP130" s="330"/>
      <c r="AR130" s="76">
        <f>+D130-D115-D118-D127</f>
        <v>0</v>
      </c>
      <c r="AS130" s="76">
        <f t="shared" ref="AS130:CC130" si="48">+E130-E115-E118-E127</f>
        <v>0</v>
      </c>
      <c r="AT130" s="76">
        <f t="shared" si="48"/>
        <v>0</v>
      </c>
      <c r="AU130" s="76">
        <f t="shared" si="48"/>
        <v>0</v>
      </c>
      <c r="AV130" s="76">
        <f t="shared" si="48"/>
        <v>0</v>
      </c>
      <c r="AW130" s="76">
        <f t="shared" si="48"/>
        <v>0</v>
      </c>
      <c r="AX130" s="76">
        <f t="shared" si="48"/>
        <v>0</v>
      </c>
      <c r="AY130" s="76">
        <f t="shared" si="48"/>
        <v>0</v>
      </c>
      <c r="AZ130" s="76">
        <f t="shared" si="48"/>
        <v>0</v>
      </c>
      <c r="BA130" s="76">
        <f t="shared" si="48"/>
        <v>0</v>
      </c>
      <c r="BB130" s="76">
        <f t="shared" si="48"/>
        <v>0</v>
      </c>
      <c r="BC130" s="76">
        <f t="shared" si="48"/>
        <v>0</v>
      </c>
      <c r="BD130" s="76">
        <f t="shared" si="48"/>
        <v>0</v>
      </c>
      <c r="BE130" s="76">
        <f t="shared" si="48"/>
        <v>0</v>
      </c>
      <c r="BF130" s="76">
        <f t="shared" si="48"/>
        <v>0</v>
      </c>
      <c r="BG130" s="76">
        <f t="shared" si="48"/>
        <v>0</v>
      </c>
      <c r="BH130" s="76">
        <f t="shared" si="48"/>
        <v>0</v>
      </c>
      <c r="BI130" s="76">
        <f t="shared" si="48"/>
        <v>0</v>
      </c>
      <c r="BJ130" s="76">
        <f t="shared" si="48"/>
        <v>0</v>
      </c>
      <c r="BK130" s="76">
        <f t="shared" si="48"/>
        <v>0</v>
      </c>
      <c r="BL130" s="76">
        <f t="shared" si="48"/>
        <v>0</v>
      </c>
      <c r="BM130" s="76">
        <f t="shared" si="48"/>
        <v>0</v>
      </c>
      <c r="BN130" s="76">
        <f t="shared" si="48"/>
        <v>0</v>
      </c>
      <c r="BO130" s="76">
        <f t="shared" si="48"/>
        <v>0</v>
      </c>
      <c r="BP130" s="76">
        <f t="shared" si="48"/>
        <v>0</v>
      </c>
      <c r="BQ130" s="76">
        <f t="shared" si="48"/>
        <v>0</v>
      </c>
      <c r="BR130" s="76">
        <f t="shared" si="48"/>
        <v>0</v>
      </c>
      <c r="BS130" s="76">
        <f t="shared" si="48"/>
        <v>0</v>
      </c>
      <c r="BT130" s="76">
        <f t="shared" si="48"/>
        <v>0</v>
      </c>
      <c r="BU130" s="76">
        <f t="shared" si="48"/>
        <v>0</v>
      </c>
      <c r="BV130" s="76">
        <f t="shared" si="48"/>
        <v>0</v>
      </c>
      <c r="BW130" s="76">
        <f t="shared" si="48"/>
        <v>0</v>
      </c>
      <c r="BX130" s="76">
        <f t="shared" si="48"/>
        <v>0</v>
      </c>
      <c r="BY130" s="76">
        <f t="shared" si="48"/>
        <v>0</v>
      </c>
      <c r="BZ130" s="76">
        <f t="shared" si="48"/>
        <v>0</v>
      </c>
      <c r="CA130" s="76">
        <f t="shared" si="48"/>
        <v>0</v>
      </c>
      <c r="CB130" s="76">
        <f t="shared" si="48"/>
        <v>0</v>
      </c>
      <c r="CC130" s="76">
        <f t="shared" si="48"/>
        <v>0</v>
      </c>
      <c r="CD130" s="39"/>
      <c r="CE130" s="76">
        <f>SUM(D130:AP130)-'A1'!L130-'A2'!Y130-'A3'!P130-'A3'!X130-'A3'!Z130*2</f>
        <v>0</v>
      </c>
    </row>
    <row r="131" spans="2:83" s="89" customFormat="1" ht="17.100000000000001" customHeight="1">
      <c r="B131" s="266"/>
      <c r="C131" s="267" t="s">
        <v>287</v>
      </c>
      <c r="D131" s="294"/>
      <c r="E131" s="294"/>
      <c r="F131" s="294"/>
      <c r="G131" s="294"/>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309"/>
      <c r="AP131" s="332"/>
      <c r="AR131" s="85">
        <f t="shared" ref="AR131:CC131" si="49">+IF((D131&gt;D130),111,0)</f>
        <v>0</v>
      </c>
      <c r="AS131" s="85">
        <f t="shared" si="49"/>
        <v>0</v>
      </c>
      <c r="AT131" s="85">
        <f t="shared" si="49"/>
        <v>0</v>
      </c>
      <c r="AU131" s="85">
        <f t="shared" si="49"/>
        <v>0</v>
      </c>
      <c r="AV131" s="85">
        <f t="shared" si="49"/>
        <v>0</v>
      </c>
      <c r="AW131" s="85">
        <f t="shared" si="49"/>
        <v>0</v>
      </c>
      <c r="AX131" s="85">
        <f t="shared" si="49"/>
        <v>0</v>
      </c>
      <c r="AY131" s="85">
        <f t="shared" si="49"/>
        <v>0</v>
      </c>
      <c r="AZ131" s="85">
        <f t="shared" si="49"/>
        <v>0</v>
      </c>
      <c r="BA131" s="85">
        <f t="shared" si="49"/>
        <v>0</v>
      </c>
      <c r="BB131" s="85">
        <f t="shared" si="49"/>
        <v>0</v>
      </c>
      <c r="BC131" s="85">
        <f t="shared" si="49"/>
        <v>0</v>
      </c>
      <c r="BD131" s="85">
        <f t="shared" si="49"/>
        <v>0</v>
      </c>
      <c r="BE131" s="85">
        <f t="shared" si="49"/>
        <v>0</v>
      </c>
      <c r="BF131" s="85">
        <f t="shared" si="49"/>
        <v>0</v>
      </c>
      <c r="BG131" s="85">
        <f t="shared" si="49"/>
        <v>0</v>
      </c>
      <c r="BH131" s="85">
        <f t="shared" si="49"/>
        <v>0</v>
      </c>
      <c r="BI131" s="85">
        <f t="shared" si="49"/>
        <v>0</v>
      </c>
      <c r="BJ131" s="85">
        <f t="shared" si="49"/>
        <v>0</v>
      </c>
      <c r="BK131" s="85">
        <f t="shared" si="49"/>
        <v>0</v>
      </c>
      <c r="BL131" s="85">
        <f t="shared" si="49"/>
        <v>0</v>
      </c>
      <c r="BM131" s="85">
        <f t="shared" si="49"/>
        <v>0</v>
      </c>
      <c r="BN131" s="85">
        <f t="shared" si="49"/>
        <v>0</v>
      </c>
      <c r="BO131" s="85">
        <f t="shared" si="49"/>
        <v>0</v>
      </c>
      <c r="BP131" s="85">
        <f t="shared" si="49"/>
        <v>0</v>
      </c>
      <c r="BQ131" s="85">
        <f t="shared" si="49"/>
        <v>0</v>
      </c>
      <c r="BR131" s="85">
        <f t="shared" si="49"/>
        <v>0</v>
      </c>
      <c r="BS131" s="85">
        <f t="shared" si="49"/>
        <v>0</v>
      </c>
      <c r="BT131" s="85">
        <f t="shared" si="49"/>
        <v>0</v>
      </c>
      <c r="BU131" s="85">
        <f t="shared" si="49"/>
        <v>0</v>
      </c>
      <c r="BV131" s="85">
        <f t="shared" si="49"/>
        <v>0</v>
      </c>
      <c r="BW131" s="85">
        <f t="shared" si="49"/>
        <v>0</v>
      </c>
      <c r="BX131" s="85">
        <f t="shared" si="49"/>
        <v>0</v>
      </c>
      <c r="BY131" s="85">
        <f t="shared" si="49"/>
        <v>0</v>
      </c>
      <c r="BZ131" s="85">
        <f t="shared" si="49"/>
        <v>0</v>
      </c>
      <c r="CA131" s="85">
        <f t="shared" si="49"/>
        <v>0</v>
      </c>
      <c r="CB131" s="85">
        <f t="shared" si="49"/>
        <v>0</v>
      </c>
      <c r="CC131" s="85">
        <f t="shared" si="49"/>
        <v>0</v>
      </c>
      <c r="CD131" s="88"/>
      <c r="CE131" s="85">
        <f>SUM(D131:AP131)-'A1'!L131-'A2'!Y131-'A3'!P131-'A3'!X131-'A3'!Z131*2</f>
        <v>0</v>
      </c>
    </row>
    <row r="132" spans="2:83" s="89" customFormat="1" ht="17.100000000000001" customHeight="1">
      <c r="B132" s="266"/>
      <c r="C132" s="269" t="s">
        <v>288</v>
      </c>
      <c r="D132" s="294"/>
      <c r="E132" s="294"/>
      <c r="F132" s="294"/>
      <c r="G132" s="294"/>
      <c r="H132" s="294"/>
      <c r="I132" s="294"/>
      <c r="J132" s="294"/>
      <c r="K132" s="294"/>
      <c r="L132" s="294"/>
      <c r="M132" s="294"/>
      <c r="N132" s="294"/>
      <c r="O132" s="294"/>
      <c r="P132" s="294"/>
      <c r="Q132" s="294"/>
      <c r="R132" s="294"/>
      <c r="S132" s="294"/>
      <c r="T132" s="294"/>
      <c r="U132" s="294"/>
      <c r="V132" s="294"/>
      <c r="W132" s="294"/>
      <c r="X132" s="294"/>
      <c r="Y132" s="294"/>
      <c r="Z132" s="294"/>
      <c r="AA132" s="294"/>
      <c r="AB132" s="294"/>
      <c r="AC132" s="294"/>
      <c r="AD132" s="294"/>
      <c r="AE132" s="294"/>
      <c r="AF132" s="294"/>
      <c r="AG132" s="294"/>
      <c r="AH132" s="294"/>
      <c r="AI132" s="294"/>
      <c r="AJ132" s="294"/>
      <c r="AK132" s="294"/>
      <c r="AL132" s="294"/>
      <c r="AM132" s="294"/>
      <c r="AN132" s="294"/>
      <c r="AO132" s="309"/>
      <c r="AP132" s="332"/>
      <c r="AQ132" s="88"/>
      <c r="AR132" s="85">
        <f t="shared" ref="AR132:CC132" si="50">+IF((D132&gt;D130),111,0)</f>
        <v>0</v>
      </c>
      <c r="AS132" s="85">
        <f t="shared" si="50"/>
        <v>0</v>
      </c>
      <c r="AT132" s="85">
        <f t="shared" si="50"/>
        <v>0</v>
      </c>
      <c r="AU132" s="85">
        <f t="shared" si="50"/>
        <v>0</v>
      </c>
      <c r="AV132" s="85">
        <f t="shared" si="50"/>
        <v>0</v>
      </c>
      <c r="AW132" s="85">
        <f t="shared" si="50"/>
        <v>0</v>
      </c>
      <c r="AX132" s="85">
        <f t="shared" si="50"/>
        <v>0</v>
      </c>
      <c r="AY132" s="85">
        <f t="shared" si="50"/>
        <v>0</v>
      </c>
      <c r="AZ132" s="85">
        <f t="shared" si="50"/>
        <v>0</v>
      </c>
      <c r="BA132" s="85">
        <f t="shared" si="50"/>
        <v>0</v>
      </c>
      <c r="BB132" s="85">
        <f t="shared" si="50"/>
        <v>0</v>
      </c>
      <c r="BC132" s="85">
        <f t="shared" si="50"/>
        <v>0</v>
      </c>
      <c r="BD132" s="85">
        <f t="shared" si="50"/>
        <v>0</v>
      </c>
      <c r="BE132" s="85">
        <f t="shared" si="50"/>
        <v>0</v>
      </c>
      <c r="BF132" s="85">
        <f t="shared" si="50"/>
        <v>0</v>
      </c>
      <c r="BG132" s="85">
        <f t="shared" si="50"/>
        <v>0</v>
      </c>
      <c r="BH132" s="85">
        <f t="shared" si="50"/>
        <v>0</v>
      </c>
      <c r="BI132" s="85">
        <f t="shared" si="50"/>
        <v>0</v>
      </c>
      <c r="BJ132" s="85">
        <f t="shared" si="50"/>
        <v>0</v>
      </c>
      <c r="BK132" s="85">
        <f t="shared" si="50"/>
        <v>0</v>
      </c>
      <c r="BL132" s="85">
        <f t="shared" si="50"/>
        <v>0</v>
      </c>
      <c r="BM132" s="85">
        <f t="shared" si="50"/>
        <v>0</v>
      </c>
      <c r="BN132" s="85">
        <f t="shared" si="50"/>
        <v>0</v>
      </c>
      <c r="BO132" s="85">
        <f t="shared" si="50"/>
        <v>0</v>
      </c>
      <c r="BP132" s="85">
        <f t="shared" si="50"/>
        <v>0</v>
      </c>
      <c r="BQ132" s="85">
        <f t="shared" si="50"/>
        <v>0</v>
      </c>
      <c r="BR132" s="85">
        <f t="shared" si="50"/>
        <v>0</v>
      </c>
      <c r="BS132" s="85">
        <f t="shared" si="50"/>
        <v>0</v>
      </c>
      <c r="BT132" s="85">
        <f t="shared" si="50"/>
        <v>0</v>
      </c>
      <c r="BU132" s="85">
        <f t="shared" si="50"/>
        <v>0</v>
      </c>
      <c r="BV132" s="85">
        <f t="shared" si="50"/>
        <v>0</v>
      </c>
      <c r="BW132" s="85">
        <f t="shared" si="50"/>
        <v>0</v>
      </c>
      <c r="BX132" s="85">
        <f t="shared" si="50"/>
        <v>0</v>
      </c>
      <c r="BY132" s="85">
        <f t="shared" si="50"/>
        <v>0</v>
      </c>
      <c r="BZ132" s="85">
        <f t="shared" si="50"/>
        <v>0</v>
      </c>
      <c r="CA132" s="85">
        <f t="shared" si="50"/>
        <v>0</v>
      </c>
      <c r="CB132" s="85">
        <f t="shared" si="50"/>
        <v>0</v>
      </c>
      <c r="CC132" s="85">
        <f t="shared" si="50"/>
        <v>0</v>
      </c>
      <c r="CD132" s="88"/>
      <c r="CE132" s="85">
        <f>SUM(D132:AP132)-'A1'!L132-'A2'!Y132-'A3'!P132-'A3'!X132-'A3'!Z132*2</f>
        <v>0</v>
      </c>
    </row>
    <row r="133" spans="2:83" s="40" customFormat="1" ht="30" customHeight="1">
      <c r="B133" s="46"/>
      <c r="C133" s="47" t="s">
        <v>306</v>
      </c>
      <c r="D133" s="302">
        <f t="shared" ref="D133:AO133" si="51">+D130+D111</f>
        <v>0</v>
      </c>
      <c r="E133" s="302">
        <f t="shared" si="51"/>
        <v>0</v>
      </c>
      <c r="F133" s="302">
        <f t="shared" si="51"/>
        <v>0</v>
      </c>
      <c r="G133" s="302">
        <f t="shared" si="51"/>
        <v>0</v>
      </c>
      <c r="H133" s="302">
        <f t="shared" si="51"/>
        <v>0</v>
      </c>
      <c r="I133" s="302">
        <f t="shared" si="51"/>
        <v>0</v>
      </c>
      <c r="J133" s="302">
        <f t="shared" si="51"/>
        <v>0</v>
      </c>
      <c r="K133" s="302">
        <f t="shared" si="51"/>
        <v>0</v>
      </c>
      <c r="L133" s="302">
        <f t="shared" si="51"/>
        <v>0</v>
      </c>
      <c r="M133" s="302">
        <f t="shared" si="51"/>
        <v>0</v>
      </c>
      <c r="N133" s="302">
        <f t="shared" si="51"/>
        <v>0</v>
      </c>
      <c r="O133" s="302">
        <f t="shared" si="51"/>
        <v>0</v>
      </c>
      <c r="P133" s="302">
        <f t="shared" si="51"/>
        <v>0</v>
      </c>
      <c r="Q133" s="302">
        <f t="shared" si="51"/>
        <v>0</v>
      </c>
      <c r="R133" s="302">
        <f t="shared" si="51"/>
        <v>0</v>
      </c>
      <c r="S133" s="302">
        <f t="shared" si="51"/>
        <v>0</v>
      </c>
      <c r="T133" s="302">
        <f t="shared" si="51"/>
        <v>0</v>
      </c>
      <c r="U133" s="302">
        <f t="shared" si="51"/>
        <v>0</v>
      </c>
      <c r="V133" s="302">
        <f t="shared" si="51"/>
        <v>0</v>
      </c>
      <c r="W133" s="302">
        <f t="shared" si="51"/>
        <v>0</v>
      </c>
      <c r="X133" s="302">
        <f t="shared" si="51"/>
        <v>0</v>
      </c>
      <c r="Y133" s="302">
        <f t="shared" si="51"/>
        <v>0</v>
      </c>
      <c r="Z133" s="302">
        <f t="shared" si="51"/>
        <v>0</v>
      </c>
      <c r="AA133" s="302">
        <f t="shared" si="51"/>
        <v>0</v>
      </c>
      <c r="AB133" s="302">
        <f t="shared" si="51"/>
        <v>0</v>
      </c>
      <c r="AC133" s="302">
        <f t="shared" si="51"/>
        <v>0</v>
      </c>
      <c r="AD133" s="302">
        <f t="shared" si="51"/>
        <v>0</v>
      </c>
      <c r="AE133" s="302">
        <f t="shared" si="51"/>
        <v>0</v>
      </c>
      <c r="AF133" s="302">
        <f t="shared" si="51"/>
        <v>0</v>
      </c>
      <c r="AG133" s="302">
        <f t="shared" si="51"/>
        <v>0</v>
      </c>
      <c r="AH133" s="302">
        <f t="shared" si="51"/>
        <v>0</v>
      </c>
      <c r="AI133" s="302">
        <f t="shared" si="51"/>
        <v>0</v>
      </c>
      <c r="AJ133" s="302">
        <f t="shared" si="51"/>
        <v>0</v>
      </c>
      <c r="AK133" s="302">
        <f t="shared" si="51"/>
        <v>0</v>
      </c>
      <c r="AL133" s="302">
        <f t="shared" si="51"/>
        <v>0</v>
      </c>
      <c r="AM133" s="302">
        <f t="shared" si="51"/>
        <v>0</v>
      </c>
      <c r="AN133" s="302">
        <f t="shared" si="51"/>
        <v>0</v>
      </c>
      <c r="AO133" s="314">
        <f t="shared" si="51"/>
        <v>0</v>
      </c>
      <c r="AP133" s="330"/>
      <c r="AQ133" s="39"/>
      <c r="AR133" s="76">
        <f>+D133-D130-D111</f>
        <v>0</v>
      </c>
      <c r="AS133" s="76">
        <f t="shared" ref="AS133:CC133" si="52">+E133-E130-E111</f>
        <v>0</v>
      </c>
      <c r="AT133" s="76">
        <f t="shared" si="52"/>
        <v>0</v>
      </c>
      <c r="AU133" s="76">
        <f t="shared" si="52"/>
        <v>0</v>
      </c>
      <c r="AV133" s="76">
        <f t="shared" si="52"/>
        <v>0</v>
      </c>
      <c r="AW133" s="76">
        <f t="shared" si="52"/>
        <v>0</v>
      </c>
      <c r="AX133" s="76">
        <f t="shared" si="52"/>
        <v>0</v>
      </c>
      <c r="AY133" s="76">
        <f t="shared" si="52"/>
        <v>0</v>
      </c>
      <c r="AZ133" s="76">
        <f t="shared" si="52"/>
        <v>0</v>
      </c>
      <c r="BA133" s="76">
        <f t="shared" si="52"/>
        <v>0</v>
      </c>
      <c r="BB133" s="76">
        <f t="shared" si="52"/>
        <v>0</v>
      </c>
      <c r="BC133" s="76">
        <f t="shared" si="52"/>
        <v>0</v>
      </c>
      <c r="BD133" s="76">
        <f t="shared" si="52"/>
        <v>0</v>
      </c>
      <c r="BE133" s="76">
        <f t="shared" si="52"/>
        <v>0</v>
      </c>
      <c r="BF133" s="76">
        <f t="shared" si="52"/>
        <v>0</v>
      </c>
      <c r="BG133" s="76">
        <f t="shared" si="52"/>
        <v>0</v>
      </c>
      <c r="BH133" s="76">
        <f t="shared" si="52"/>
        <v>0</v>
      </c>
      <c r="BI133" s="76">
        <f t="shared" si="52"/>
        <v>0</v>
      </c>
      <c r="BJ133" s="76">
        <f t="shared" si="52"/>
        <v>0</v>
      </c>
      <c r="BK133" s="76">
        <f t="shared" si="52"/>
        <v>0</v>
      </c>
      <c r="BL133" s="76">
        <f t="shared" si="52"/>
        <v>0</v>
      </c>
      <c r="BM133" s="76">
        <f t="shared" si="52"/>
        <v>0</v>
      </c>
      <c r="BN133" s="76">
        <f t="shared" si="52"/>
        <v>0</v>
      </c>
      <c r="BO133" s="76">
        <f t="shared" si="52"/>
        <v>0</v>
      </c>
      <c r="BP133" s="76">
        <f t="shared" si="52"/>
        <v>0</v>
      </c>
      <c r="BQ133" s="76">
        <f t="shared" si="52"/>
        <v>0</v>
      </c>
      <c r="BR133" s="76">
        <f t="shared" si="52"/>
        <v>0</v>
      </c>
      <c r="BS133" s="76">
        <f t="shared" si="52"/>
        <v>0</v>
      </c>
      <c r="BT133" s="76">
        <f t="shared" si="52"/>
        <v>0</v>
      </c>
      <c r="BU133" s="76">
        <f t="shared" si="52"/>
        <v>0</v>
      </c>
      <c r="BV133" s="76">
        <f t="shared" si="52"/>
        <v>0</v>
      </c>
      <c r="BW133" s="76">
        <f t="shared" si="52"/>
        <v>0</v>
      </c>
      <c r="BX133" s="76">
        <f t="shared" si="52"/>
        <v>0</v>
      </c>
      <c r="BY133" s="76">
        <f t="shared" si="52"/>
        <v>0</v>
      </c>
      <c r="BZ133" s="76">
        <f t="shared" si="52"/>
        <v>0</v>
      </c>
      <c r="CA133" s="76">
        <f t="shared" si="52"/>
        <v>0</v>
      </c>
      <c r="CB133" s="76">
        <f t="shared" si="52"/>
        <v>0</v>
      </c>
      <c r="CC133" s="76">
        <f t="shared" si="52"/>
        <v>0</v>
      </c>
      <c r="CD133" s="39"/>
      <c r="CE133" s="76">
        <f>SUM(D133:AP133)-'A1'!L133-'A2'!Y133-'A3'!P133-'A3'!X133-'A3'!Z133*2</f>
        <v>0</v>
      </c>
    </row>
    <row r="134" spans="2:83" s="40" customFormat="1" ht="30" customHeight="1">
      <c r="B134" s="46"/>
      <c r="C134" s="47" t="s">
        <v>281</v>
      </c>
      <c r="D134" s="302">
        <f t="shared" ref="D134:AO134" si="53">+D25+D44+D68+D91+D133</f>
        <v>0</v>
      </c>
      <c r="E134" s="302">
        <f t="shared" si="53"/>
        <v>571.38536599999998</v>
      </c>
      <c r="F134" s="302">
        <f t="shared" si="53"/>
        <v>36.524155</v>
      </c>
      <c r="G134" s="302">
        <f t="shared" si="53"/>
        <v>0</v>
      </c>
      <c r="H134" s="302">
        <f t="shared" si="53"/>
        <v>0</v>
      </c>
      <c r="I134" s="302">
        <f t="shared" si="53"/>
        <v>203.97472399999998</v>
      </c>
      <c r="J134" s="302">
        <f t="shared" si="53"/>
        <v>321.488407</v>
      </c>
      <c r="K134" s="302">
        <f t="shared" si="53"/>
        <v>0</v>
      </c>
      <c r="L134" s="302">
        <f t="shared" si="53"/>
        <v>26.095039999999997</v>
      </c>
      <c r="M134" s="302">
        <f t="shared" si="53"/>
        <v>0</v>
      </c>
      <c r="N134" s="302">
        <f t="shared" si="53"/>
        <v>18.123146999999999</v>
      </c>
      <c r="O134" s="302">
        <f t="shared" si="53"/>
        <v>18.723470000000002</v>
      </c>
      <c r="P134" s="302">
        <f t="shared" si="53"/>
        <v>227.46404100000001</v>
      </c>
      <c r="Q134" s="302">
        <f t="shared" si="53"/>
        <v>8.0853919999999988</v>
      </c>
      <c r="R134" s="302">
        <f t="shared" si="53"/>
        <v>2552.700765</v>
      </c>
      <c r="S134" s="302">
        <f t="shared" si="53"/>
        <v>0</v>
      </c>
      <c r="T134" s="302">
        <f t="shared" si="53"/>
        <v>0</v>
      </c>
      <c r="U134" s="302">
        <f t="shared" si="53"/>
        <v>0</v>
      </c>
      <c r="V134" s="302">
        <f t="shared" si="53"/>
        <v>20.054960000000001</v>
      </c>
      <c r="W134" s="302">
        <f t="shared" si="53"/>
        <v>3.3010000000000001E-3</v>
      </c>
      <c r="X134" s="302">
        <f t="shared" si="53"/>
        <v>41.252922000000005</v>
      </c>
      <c r="Y134" s="302">
        <f t="shared" si="53"/>
        <v>0</v>
      </c>
      <c r="Z134" s="302">
        <f t="shared" si="53"/>
        <v>0</v>
      </c>
      <c r="AA134" s="302">
        <f t="shared" si="53"/>
        <v>32.300200000000004</v>
      </c>
      <c r="AB134" s="302">
        <f t="shared" si="53"/>
        <v>35.333947000000002</v>
      </c>
      <c r="AC134" s="302">
        <f t="shared" si="53"/>
        <v>0</v>
      </c>
      <c r="AD134" s="302">
        <f t="shared" si="53"/>
        <v>0</v>
      </c>
      <c r="AE134" s="302">
        <f t="shared" si="53"/>
        <v>41.200256000000003</v>
      </c>
      <c r="AF134" s="302">
        <f t="shared" si="53"/>
        <v>0</v>
      </c>
      <c r="AG134" s="302">
        <f t="shared" si="53"/>
        <v>0</v>
      </c>
      <c r="AH134" s="302">
        <f t="shared" si="53"/>
        <v>0</v>
      </c>
      <c r="AI134" s="302">
        <f t="shared" si="53"/>
        <v>4.285183</v>
      </c>
      <c r="AJ134" s="302">
        <f t="shared" si="53"/>
        <v>0.49551699999999999</v>
      </c>
      <c r="AK134" s="302">
        <f t="shared" si="53"/>
        <v>1.8591E-2</v>
      </c>
      <c r="AL134" s="302">
        <f t="shared" si="53"/>
        <v>0</v>
      </c>
      <c r="AM134" s="302">
        <f t="shared" si="53"/>
        <v>0</v>
      </c>
      <c r="AN134" s="302">
        <f t="shared" si="53"/>
        <v>0</v>
      </c>
      <c r="AO134" s="314">
        <f t="shared" si="53"/>
        <v>1672.2386120000003</v>
      </c>
      <c r="AP134" s="330"/>
      <c r="AQ134" s="39"/>
      <c r="AR134" s="76">
        <f>+D134-D25-D44-D68-D91-D111-D130</f>
        <v>0</v>
      </c>
      <c r="AS134" s="76">
        <f t="shared" ref="AS134:CC134" si="54">+E134-E25-E44-E68-E91-E111-E130</f>
        <v>0</v>
      </c>
      <c r="AT134" s="76">
        <f t="shared" si="54"/>
        <v>0</v>
      </c>
      <c r="AU134" s="76">
        <f t="shared" si="54"/>
        <v>0</v>
      </c>
      <c r="AV134" s="76">
        <f t="shared" si="54"/>
        <v>0</v>
      </c>
      <c r="AW134" s="76">
        <f t="shared" si="54"/>
        <v>-1.4210854715202004E-14</v>
      </c>
      <c r="AX134" s="76">
        <f t="shared" si="54"/>
        <v>-2.8421709430404007E-14</v>
      </c>
      <c r="AY134" s="76">
        <f t="shared" si="54"/>
        <v>0</v>
      </c>
      <c r="AZ134" s="76">
        <f t="shared" si="54"/>
        <v>0</v>
      </c>
      <c r="BA134" s="76">
        <f t="shared" si="54"/>
        <v>0</v>
      </c>
      <c r="BB134" s="76">
        <f t="shared" si="54"/>
        <v>-1.7763568394002505E-15</v>
      </c>
      <c r="BC134" s="76">
        <f t="shared" si="54"/>
        <v>8.8817841970012523E-16</v>
      </c>
      <c r="BD134" s="76">
        <f t="shared" si="54"/>
        <v>0</v>
      </c>
      <c r="BE134" s="76">
        <f t="shared" si="54"/>
        <v>-7.7715611723760958E-16</v>
      </c>
      <c r="BF134" s="76">
        <f t="shared" si="54"/>
        <v>0</v>
      </c>
      <c r="BG134" s="76">
        <f t="shared" si="54"/>
        <v>0</v>
      </c>
      <c r="BH134" s="76">
        <f t="shared" si="54"/>
        <v>0</v>
      </c>
      <c r="BI134" s="76">
        <f t="shared" si="54"/>
        <v>0</v>
      </c>
      <c r="BJ134" s="76">
        <f t="shared" si="54"/>
        <v>0</v>
      </c>
      <c r="BK134" s="76">
        <f t="shared" si="54"/>
        <v>0</v>
      </c>
      <c r="BL134" s="76">
        <f t="shared" si="54"/>
        <v>0</v>
      </c>
      <c r="BM134" s="76">
        <f t="shared" si="54"/>
        <v>0</v>
      </c>
      <c r="BN134" s="76">
        <f t="shared" si="54"/>
        <v>0</v>
      </c>
      <c r="BO134" s="76">
        <f t="shared" si="54"/>
        <v>0</v>
      </c>
      <c r="BP134" s="76">
        <f t="shared" si="54"/>
        <v>1.4432899320127035E-15</v>
      </c>
      <c r="BQ134" s="76">
        <f t="shared" si="54"/>
        <v>0</v>
      </c>
      <c r="BR134" s="76">
        <f t="shared" si="54"/>
        <v>0</v>
      </c>
      <c r="BS134" s="76">
        <f t="shared" si="54"/>
        <v>0</v>
      </c>
      <c r="BT134" s="76">
        <f t="shared" si="54"/>
        <v>0</v>
      </c>
      <c r="BU134" s="76">
        <f t="shared" si="54"/>
        <v>0</v>
      </c>
      <c r="BV134" s="76">
        <f t="shared" si="54"/>
        <v>0</v>
      </c>
      <c r="BW134" s="76">
        <f t="shared" si="54"/>
        <v>0</v>
      </c>
      <c r="BX134" s="76">
        <f t="shared" si="54"/>
        <v>0</v>
      </c>
      <c r="BY134" s="76">
        <f t="shared" si="54"/>
        <v>0</v>
      </c>
      <c r="BZ134" s="76">
        <f t="shared" si="54"/>
        <v>0</v>
      </c>
      <c r="CA134" s="76">
        <f t="shared" si="54"/>
        <v>0</v>
      </c>
      <c r="CB134" s="76">
        <f t="shared" si="54"/>
        <v>0</v>
      </c>
      <c r="CC134" s="76">
        <f t="shared" si="54"/>
        <v>8.5265128291212022E-14</v>
      </c>
      <c r="CD134" s="39"/>
      <c r="CE134" s="76">
        <f>SUM(D134:AP134)-'A1'!L134-'A2'!Y134-'A3'!P135-'A3'!X135-'A3'!Z135*2</f>
        <v>-0.65845499999932144</v>
      </c>
    </row>
    <row r="135" spans="2:83" s="89" customFormat="1" ht="17.100000000000001" customHeight="1">
      <c r="B135" s="266"/>
      <c r="C135" s="267" t="s">
        <v>287</v>
      </c>
      <c r="D135" s="294">
        <f t="shared" ref="D135:AO136" si="55">+D26+D45+D69+D92+D112+D131</f>
        <v>0</v>
      </c>
      <c r="E135" s="294">
        <f t="shared" si="55"/>
        <v>0</v>
      </c>
      <c r="F135" s="294">
        <f t="shared" si="55"/>
        <v>0</v>
      </c>
      <c r="G135" s="294">
        <f t="shared" si="55"/>
        <v>0</v>
      </c>
      <c r="H135" s="294">
        <f t="shared" si="55"/>
        <v>0</v>
      </c>
      <c r="I135" s="294">
        <f t="shared" si="55"/>
        <v>0</v>
      </c>
      <c r="J135" s="294">
        <f t="shared" si="55"/>
        <v>0</v>
      </c>
      <c r="K135" s="294">
        <f t="shared" si="55"/>
        <v>0</v>
      </c>
      <c r="L135" s="294">
        <f t="shared" si="55"/>
        <v>0</v>
      </c>
      <c r="M135" s="294">
        <f t="shared" si="55"/>
        <v>0</v>
      </c>
      <c r="N135" s="294">
        <f t="shared" si="55"/>
        <v>0</v>
      </c>
      <c r="O135" s="294">
        <f t="shared" si="55"/>
        <v>0</v>
      </c>
      <c r="P135" s="294">
        <f t="shared" si="55"/>
        <v>0</v>
      </c>
      <c r="Q135" s="294">
        <f t="shared" si="55"/>
        <v>0</v>
      </c>
      <c r="R135" s="294">
        <f t="shared" si="55"/>
        <v>0</v>
      </c>
      <c r="S135" s="294">
        <f t="shared" si="55"/>
        <v>0</v>
      </c>
      <c r="T135" s="294">
        <f t="shared" si="55"/>
        <v>0</v>
      </c>
      <c r="U135" s="294">
        <f t="shared" si="55"/>
        <v>0</v>
      </c>
      <c r="V135" s="294">
        <f t="shared" si="55"/>
        <v>0</v>
      </c>
      <c r="W135" s="294">
        <f t="shared" si="55"/>
        <v>0</v>
      </c>
      <c r="X135" s="294">
        <f t="shared" si="55"/>
        <v>0</v>
      </c>
      <c r="Y135" s="294">
        <f t="shared" si="55"/>
        <v>0</v>
      </c>
      <c r="Z135" s="294">
        <f t="shared" si="55"/>
        <v>0</v>
      </c>
      <c r="AA135" s="294">
        <f t="shared" si="55"/>
        <v>0</v>
      </c>
      <c r="AB135" s="294">
        <f t="shared" si="55"/>
        <v>0</v>
      </c>
      <c r="AC135" s="294">
        <f t="shared" si="55"/>
        <v>0</v>
      </c>
      <c r="AD135" s="294">
        <f t="shared" si="55"/>
        <v>0</v>
      </c>
      <c r="AE135" s="294">
        <f t="shared" si="55"/>
        <v>0</v>
      </c>
      <c r="AF135" s="294">
        <f t="shared" si="55"/>
        <v>0</v>
      </c>
      <c r="AG135" s="294">
        <f t="shared" si="55"/>
        <v>0</v>
      </c>
      <c r="AH135" s="294">
        <f t="shared" si="55"/>
        <v>0</v>
      </c>
      <c r="AI135" s="294">
        <f t="shared" si="55"/>
        <v>0</v>
      </c>
      <c r="AJ135" s="294">
        <f t="shared" si="55"/>
        <v>0</v>
      </c>
      <c r="AK135" s="294">
        <f t="shared" si="55"/>
        <v>0</v>
      </c>
      <c r="AL135" s="294">
        <f t="shared" si="55"/>
        <v>0</v>
      </c>
      <c r="AM135" s="294">
        <f t="shared" si="55"/>
        <v>0</v>
      </c>
      <c r="AN135" s="294">
        <f t="shared" si="55"/>
        <v>0</v>
      </c>
      <c r="AO135" s="309">
        <f t="shared" si="55"/>
        <v>0</v>
      </c>
      <c r="AP135" s="332"/>
      <c r="AQ135" s="88"/>
      <c r="AR135" s="85">
        <f>+D135-(D26+D45+D69+D92+D112+D131)</f>
        <v>0</v>
      </c>
      <c r="AS135" s="85">
        <f t="shared" ref="AS135:BH136" si="56">+E135-(E26+E45+E69+E92+E112+E131)</f>
        <v>0</v>
      </c>
      <c r="AT135" s="85">
        <f t="shared" si="56"/>
        <v>0</v>
      </c>
      <c r="AU135" s="85">
        <f t="shared" si="56"/>
        <v>0</v>
      </c>
      <c r="AV135" s="85">
        <f t="shared" si="56"/>
        <v>0</v>
      </c>
      <c r="AW135" s="85">
        <f t="shared" si="56"/>
        <v>0</v>
      </c>
      <c r="AX135" s="85">
        <f t="shared" si="56"/>
        <v>0</v>
      </c>
      <c r="AY135" s="85">
        <f t="shared" si="56"/>
        <v>0</v>
      </c>
      <c r="AZ135" s="85">
        <f t="shared" si="56"/>
        <v>0</v>
      </c>
      <c r="BA135" s="85">
        <f t="shared" si="56"/>
        <v>0</v>
      </c>
      <c r="BB135" s="85">
        <f t="shared" si="56"/>
        <v>0</v>
      </c>
      <c r="BC135" s="85">
        <f t="shared" si="56"/>
        <v>0</v>
      </c>
      <c r="BD135" s="85">
        <f t="shared" si="56"/>
        <v>0</v>
      </c>
      <c r="BE135" s="85">
        <f t="shared" si="56"/>
        <v>0</v>
      </c>
      <c r="BF135" s="85">
        <f t="shared" si="56"/>
        <v>0</v>
      </c>
      <c r="BG135" s="85">
        <f t="shared" si="56"/>
        <v>0</v>
      </c>
      <c r="BH135" s="85">
        <f t="shared" si="56"/>
        <v>0</v>
      </c>
      <c r="BI135" s="85">
        <f t="shared" ref="BI135:BX136" si="57">+U135-(U26+U45+U69+U92+U112+U131)</f>
        <v>0</v>
      </c>
      <c r="BJ135" s="85">
        <f t="shared" si="57"/>
        <v>0</v>
      </c>
      <c r="BK135" s="85">
        <f t="shared" si="57"/>
        <v>0</v>
      </c>
      <c r="BL135" s="85">
        <f t="shared" si="57"/>
        <v>0</v>
      </c>
      <c r="BM135" s="85">
        <f t="shared" si="57"/>
        <v>0</v>
      </c>
      <c r="BN135" s="85">
        <f t="shared" si="57"/>
        <v>0</v>
      </c>
      <c r="BO135" s="85">
        <f t="shared" si="57"/>
        <v>0</v>
      </c>
      <c r="BP135" s="85">
        <f t="shared" si="57"/>
        <v>0</v>
      </c>
      <c r="BQ135" s="85">
        <f t="shared" si="57"/>
        <v>0</v>
      </c>
      <c r="BR135" s="85">
        <f t="shared" si="57"/>
        <v>0</v>
      </c>
      <c r="BS135" s="85">
        <f t="shared" si="57"/>
        <v>0</v>
      </c>
      <c r="BT135" s="85">
        <f t="shared" si="57"/>
        <v>0</v>
      </c>
      <c r="BU135" s="85">
        <f t="shared" si="57"/>
        <v>0</v>
      </c>
      <c r="BV135" s="85">
        <f t="shared" si="57"/>
        <v>0</v>
      </c>
      <c r="BW135" s="85">
        <f t="shared" si="57"/>
        <v>0</v>
      </c>
      <c r="BX135" s="85">
        <f t="shared" si="57"/>
        <v>0</v>
      </c>
      <c r="BY135" s="85">
        <f t="shared" ref="BY135:CC136" si="58">+AK135-(AK26+AK45+AK69+AK92+AK112+AK131)</f>
        <v>0</v>
      </c>
      <c r="BZ135" s="85">
        <f t="shared" si="58"/>
        <v>0</v>
      </c>
      <c r="CA135" s="85">
        <f t="shared" si="58"/>
        <v>0</v>
      </c>
      <c r="CB135" s="85">
        <f t="shared" si="58"/>
        <v>0</v>
      </c>
      <c r="CC135" s="85">
        <f t="shared" si="58"/>
        <v>0</v>
      </c>
      <c r="CD135" s="200"/>
      <c r="CE135" s="202">
        <f>SUM(D135:AP135)-'A1'!L135-'A2'!Y135-'A3'!P136-'A3'!X136-'A3'!Z136*2</f>
        <v>0</v>
      </c>
    </row>
    <row r="136" spans="2:83" s="89" customFormat="1" ht="17.100000000000001" customHeight="1">
      <c r="B136" s="266"/>
      <c r="C136" s="269" t="s">
        <v>288</v>
      </c>
      <c r="D136" s="294">
        <f t="shared" si="55"/>
        <v>0</v>
      </c>
      <c r="E136" s="294">
        <f t="shared" si="55"/>
        <v>0</v>
      </c>
      <c r="F136" s="294">
        <f t="shared" si="55"/>
        <v>1.2188854527999999</v>
      </c>
      <c r="G136" s="294">
        <f t="shared" si="55"/>
        <v>0</v>
      </c>
      <c r="H136" s="294">
        <f t="shared" si="55"/>
        <v>0</v>
      </c>
      <c r="I136" s="294">
        <f t="shared" si="55"/>
        <v>0</v>
      </c>
      <c r="J136" s="294">
        <f t="shared" si="55"/>
        <v>0</v>
      </c>
      <c r="K136" s="294">
        <f t="shared" si="55"/>
        <v>0</v>
      </c>
      <c r="L136" s="294">
        <f t="shared" si="55"/>
        <v>1.0013947999999999</v>
      </c>
      <c r="M136" s="294">
        <f t="shared" si="55"/>
        <v>0</v>
      </c>
      <c r="N136" s="294">
        <f t="shared" si="55"/>
        <v>5.2433948000000001E-2</v>
      </c>
      <c r="O136" s="294">
        <f t="shared" si="55"/>
        <v>0</v>
      </c>
      <c r="P136" s="294">
        <f t="shared" si="55"/>
        <v>0</v>
      </c>
      <c r="Q136" s="294">
        <f t="shared" si="55"/>
        <v>0.59864542239999996</v>
      </c>
      <c r="R136" s="294">
        <f t="shared" si="55"/>
        <v>3.9570991999999999E-2</v>
      </c>
      <c r="S136" s="294">
        <f t="shared" si="55"/>
        <v>0</v>
      </c>
      <c r="T136" s="294">
        <f t="shared" si="55"/>
        <v>0</v>
      </c>
      <c r="U136" s="294">
        <f t="shared" si="55"/>
        <v>0</v>
      </c>
      <c r="V136" s="294">
        <f t="shared" si="55"/>
        <v>0</v>
      </c>
      <c r="W136" s="294">
        <f t="shared" si="55"/>
        <v>1.3033040000000001E-4</v>
      </c>
      <c r="X136" s="294">
        <f t="shared" si="55"/>
        <v>1.8520976E-3</v>
      </c>
      <c r="Y136" s="294">
        <f t="shared" si="55"/>
        <v>0</v>
      </c>
      <c r="Z136" s="294">
        <f t="shared" si="55"/>
        <v>0</v>
      </c>
      <c r="AA136" s="294">
        <f t="shared" si="55"/>
        <v>1.2449663999999998</v>
      </c>
      <c r="AB136" s="294">
        <f t="shared" si="55"/>
        <v>2.0523199999999998E-3</v>
      </c>
      <c r="AC136" s="294">
        <f t="shared" si="55"/>
        <v>0</v>
      </c>
      <c r="AD136" s="294">
        <f t="shared" si="55"/>
        <v>0</v>
      </c>
      <c r="AE136" s="294">
        <f t="shared" si="55"/>
        <v>1.8631213056</v>
      </c>
      <c r="AF136" s="294">
        <f t="shared" si="55"/>
        <v>0</v>
      </c>
      <c r="AG136" s="294">
        <f t="shared" si="55"/>
        <v>0</v>
      </c>
      <c r="AH136" s="294">
        <f t="shared" si="55"/>
        <v>0</v>
      </c>
      <c r="AI136" s="294">
        <f t="shared" si="55"/>
        <v>0</v>
      </c>
      <c r="AJ136" s="294">
        <f t="shared" si="55"/>
        <v>4.00377736E-2</v>
      </c>
      <c r="AK136" s="294">
        <f t="shared" si="55"/>
        <v>1.5021527999999999E-3</v>
      </c>
      <c r="AL136" s="294">
        <f t="shared" si="55"/>
        <v>0</v>
      </c>
      <c r="AM136" s="294">
        <f t="shared" si="55"/>
        <v>0</v>
      </c>
      <c r="AN136" s="294">
        <f t="shared" si="55"/>
        <v>0</v>
      </c>
      <c r="AO136" s="309">
        <f t="shared" si="55"/>
        <v>0</v>
      </c>
      <c r="AP136" s="332"/>
      <c r="AQ136" s="88"/>
      <c r="AR136" s="85">
        <f>+D136-(D27+D46+D70+D93+D113+D132)</f>
        <v>0</v>
      </c>
      <c r="AS136" s="85">
        <f t="shared" si="56"/>
        <v>0</v>
      </c>
      <c r="AT136" s="85">
        <f t="shared" si="56"/>
        <v>0</v>
      </c>
      <c r="AU136" s="85">
        <f t="shared" si="56"/>
        <v>0</v>
      </c>
      <c r="AV136" s="85">
        <f t="shared" si="56"/>
        <v>0</v>
      </c>
      <c r="AW136" s="85">
        <f t="shared" si="56"/>
        <v>0</v>
      </c>
      <c r="AX136" s="85">
        <f t="shared" si="56"/>
        <v>0</v>
      </c>
      <c r="AY136" s="85">
        <f t="shared" si="56"/>
        <v>0</v>
      </c>
      <c r="AZ136" s="85">
        <f t="shared" si="56"/>
        <v>0</v>
      </c>
      <c r="BA136" s="85">
        <f t="shared" si="56"/>
        <v>0</v>
      </c>
      <c r="BB136" s="85">
        <f t="shared" si="56"/>
        <v>0</v>
      </c>
      <c r="BC136" s="85">
        <f t="shared" si="56"/>
        <v>0</v>
      </c>
      <c r="BD136" s="85">
        <f t="shared" si="56"/>
        <v>0</v>
      </c>
      <c r="BE136" s="85">
        <f t="shared" si="56"/>
        <v>0</v>
      </c>
      <c r="BF136" s="85">
        <f t="shared" si="56"/>
        <v>0</v>
      </c>
      <c r="BG136" s="85">
        <f t="shared" si="56"/>
        <v>0</v>
      </c>
      <c r="BH136" s="85">
        <f t="shared" si="56"/>
        <v>0</v>
      </c>
      <c r="BI136" s="85">
        <f t="shared" si="57"/>
        <v>0</v>
      </c>
      <c r="BJ136" s="85">
        <f t="shared" si="57"/>
        <v>0</v>
      </c>
      <c r="BK136" s="85">
        <f t="shared" si="57"/>
        <v>0</v>
      </c>
      <c r="BL136" s="85">
        <f t="shared" si="57"/>
        <v>0</v>
      </c>
      <c r="BM136" s="85">
        <f t="shared" si="57"/>
        <v>0</v>
      </c>
      <c r="BN136" s="85">
        <f t="shared" si="57"/>
        <v>0</v>
      </c>
      <c r="BO136" s="85">
        <f t="shared" si="57"/>
        <v>0</v>
      </c>
      <c r="BP136" s="85">
        <f t="shared" si="57"/>
        <v>0</v>
      </c>
      <c r="BQ136" s="85">
        <f t="shared" si="57"/>
        <v>0</v>
      </c>
      <c r="BR136" s="85">
        <f t="shared" si="57"/>
        <v>0</v>
      </c>
      <c r="BS136" s="85">
        <f t="shared" si="57"/>
        <v>0</v>
      </c>
      <c r="BT136" s="85">
        <f t="shared" si="57"/>
        <v>0</v>
      </c>
      <c r="BU136" s="85">
        <f t="shared" si="57"/>
        <v>0</v>
      </c>
      <c r="BV136" s="85">
        <f t="shared" si="57"/>
        <v>0</v>
      </c>
      <c r="BW136" s="85">
        <f t="shared" si="57"/>
        <v>0</v>
      </c>
      <c r="BX136" s="85">
        <f t="shared" si="57"/>
        <v>0</v>
      </c>
      <c r="BY136" s="85">
        <f t="shared" si="58"/>
        <v>0</v>
      </c>
      <c r="BZ136" s="85">
        <f t="shared" si="58"/>
        <v>0</v>
      </c>
      <c r="CA136" s="85">
        <f t="shared" si="58"/>
        <v>0</v>
      </c>
      <c r="CB136" s="85">
        <f t="shared" si="58"/>
        <v>0</v>
      </c>
      <c r="CC136" s="85">
        <f t="shared" si="58"/>
        <v>0</v>
      </c>
      <c r="CD136" s="200"/>
      <c r="CE136" s="202">
        <f>SUM(D136:AP136)-'A1'!L136-'A2'!Y136-'A3'!P137-'A3'!X137-'A3'!Z137*2</f>
        <v>0.31440871759999833</v>
      </c>
    </row>
    <row r="137" spans="2:83" s="182" customFormat="1" ht="9.9499999999999993" customHeight="1">
      <c r="B137" s="183"/>
      <c r="C137" s="186"/>
      <c r="D137" s="315"/>
      <c r="E137" s="315"/>
      <c r="F137" s="315"/>
      <c r="G137" s="315"/>
      <c r="H137" s="315"/>
      <c r="I137" s="315"/>
      <c r="J137" s="315"/>
      <c r="K137" s="315"/>
      <c r="L137" s="315"/>
      <c r="M137" s="315"/>
      <c r="N137" s="315"/>
      <c r="O137" s="315"/>
      <c r="P137" s="315"/>
      <c r="Q137" s="315"/>
      <c r="R137" s="315"/>
      <c r="S137" s="315"/>
      <c r="T137" s="315"/>
      <c r="U137" s="315"/>
      <c r="V137" s="315"/>
      <c r="W137" s="315"/>
      <c r="X137" s="315"/>
      <c r="Y137" s="315"/>
      <c r="Z137" s="315"/>
      <c r="AA137" s="315"/>
      <c r="AB137" s="315"/>
      <c r="AC137" s="315"/>
      <c r="AD137" s="315"/>
      <c r="AE137" s="315"/>
      <c r="AF137" s="315"/>
      <c r="AG137" s="315"/>
      <c r="AH137" s="315"/>
      <c r="AI137" s="315"/>
      <c r="AJ137" s="315"/>
      <c r="AK137" s="315"/>
      <c r="AL137" s="315"/>
      <c r="AM137" s="315"/>
      <c r="AN137" s="315"/>
      <c r="AO137" s="316"/>
      <c r="AP137" s="335"/>
      <c r="AQ137" s="185"/>
      <c r="AR137" s="195"/>
      <c r="AS137" s="195"/>
      <c r="AT137" s="195"/>
      <c r="AU137" s="195"/>
      <c r="AV137" s="195"/>
      <c r="AW137" s="195"/>
      <c r="AX137" s="195"/>
      <c r="AY137" s="195"/>
      <c r="AZ137" s="195"/>
      <c r="BA137" s="195"/>
      <c r="BB137" s="195"/>
      <c r="BC137" s="195"/>
      <c r="BD137" s="195"/>
      <c r="BE137" s="195"/>
      <c r="BF137" s="195"/>
      <c r="BG137" s="195"/>
      <c r="BH137" s="195"/>
      <c r="BI137" s="195"/>
      <c r="BJ137" s="195"/>
      <c r="BK137" s="195"/>
      <c r="BL137" s="195"/>
      <c r="BM137" s="195"/>
      <c r="BN137" s="195"/>
      <c r="BO137" s="195"/>
      <c r="BP137" s="195"/>
      <c r="BQ137" s="195"/>
      <c r="BR137" s="195"/>
      <c r="BS137" s="195"/>
      <c r="BT137" s="195"/>
      <c r="BU137" s="195"/>
      <c r="BV137" s="195"/>
      <c r="BW137" s="195"/>
      <c r="BX137" s="195"/>
      <c r="BY137" s="195"/>
      <c r="BZ137" s="195"/>
      <c r="CA137" s="195"/>
      <c r="CB137" s="195"/>
      <c r="CC137" s="195"/>
      <c r="CD137" s="198"/>
      <c r="CE137" s="199"/>
    </row>
    <row r="138" spans="2:83" ht="87" customHeight="1">
      <c r="B138" s="203"/>
      <c r="C138" s="449" t="s">
        <v>318</v>
      </c>
      <c r="D138" s="449"/>
      <c r="E138" s="449"/>
      <c r="F138" s="449"/>
      <c r="G138" s="449"/>
      <c r="H138" s="449"/>
      <c r="I138" s="449"/>
      <c r="J138" s="449"/>
      <c r="K138" s="449"/>
      <c r="L138" s="449"/>
      <c r="M138" s="449"/>
      <c r="N138" s="449"/>
      <c r="O138" s="449"/>
      <c r="P138" s="449"/>
      <c r="Q138" s="449"/>
      <c r="R138" s="449"/>
      <c r="S138" s="449"/>
      <c r="T138" s="449"/>
      <c r="U138" s="449"/>
      <c r="V138" s="449"/>
      <c r="W138" s="449"/>
      <c r="X138" s="449"/>
      <c r="Y138" s="449"/>
      <c r="Z138" s="449"/>
      <c r="AA138" s="449"/>
      <c r="AB138" s="449"/>
      <c r="AC138" s="449"/>
      <c r="AD138" s="449"/>
      <c r="AE138" s="449"/>
      <c r="AF138" s="449"/>
      <c r="AG138" s="449"/>
      <c r="AH138" s="449"/>
      <c r="AI138" s="449"/>
      <c r="AJ138" s="449"/>
      <c r="AK138" s="449"/>
      <c r="AL138" s="449"/>
      <c r="AM138" s="449"/>
      <c r="AN138" s="449"/>
      <c r="AO138" s="449"/>
      <c r="AP138" s="237"/>
      <c r="AR138" s="398"/>
      <c r="AS138" s="398"/>
      <c r="AT138" s="398"/>
      <c r="AU138" s="398"/>
      <c r="AV138" s="398"/>
      <c r="AW138" s="398"/>
      <c r="AX138" s="398"/>
      <c r="AY138" s="398"/>
      <c r="AZ138" s="398"/>
      <c r="BA138" s="398"/>
      <c r="BB138" s="398"/>
      <c r="BC138" s="398"/>
      <c r="BD138" s="398"/>
      <c r="BE138" s="398"/>
      <c r="BF138" s="398"/>
      <c r="BG138" s="398"/>
      <c r="BH138" s="398"/>
      <c r="BI138" s="398"/>
      <c r="BJ138" s="398"/>
      <c r="BK138" s="398"/>
      <c r="BL138" s="398"/>
      <c r="BM138" s="398"/>
      <c r="BN138" s="398"/>
      <c r="BO138" s="398"/>
      <c r="BP138" s="398"/>
      <c r="BQ138" s="398"/>
      <c r="BR138" s="398"/>
      <c r="BS138" s="398"/>
      <c r="BT138" s="398"/>
      <c r="BU138" s="398"/>
      <c r="BV138" s="398"/>
      <c r="BW138" s="398"/>
      <c r="BX138" s="398"/>
      <c r="BY138" s="398"/>
      <c r="BZ138" s="398"/>
      <c r="CA138" s="398"/>
      <c r="CB138" s="398"/>
      <c r="CC138" s="398"/>
      <c r="CD138" s="398">
        <f>SUM(CD10:CD137)</f>
        <v>0</v>
      </c>
      <c r="CE138" s="53"/>
    </row>
    <row r="139" spans="2:83" ht="8.25" customHeight="1">
      <c r="B139" s="238"/>
      <c r="C139" s="450"/>
      <c r="D139" s="451"/>
      <c r="E139" s="451"/>
      <c r="F139" s="451"/>
      <c r="G139" s="451"/>
      <c r="H139" s="451"/>
      <c r="I139" s="451"/>
      <c r="J139" s="451"/>
      <c r="K139" s="451"/>
      <c r="L139" s="451"/>
      <c r="M139" s="451"/>
      <c r="N139" s="451"/>
      <c r="O139" s="451"/>
      <c r="P139" s="451"/>
      <c r="Q139" s="451"/>
      <c r="R139" s="451"/>
      <c r="S139" s="451"/>
      <c r="T139" s="451"/>
      <c r="U139" s="451"/>
      <c r="V139" s="451"/>
      <c r="W139" s="451"/>
      <c r="X139" s="451"/>
      <c r="Y139" s="451"/>
      <c r="Z139" s="451"/>
      <c r="AA139" s="451"/>
      <c r="AB139" s="451"/>
      <c r="AC139" s="451"/>
      <c r="AD139" s="451"/>
      <c r="AE139" s="451"/>
      <c r="AF139" s="451"/>
      <c r="AG139" s="451"/>
      <c r="AH139" s="451"/>
      <c r="AI139" s="451"/>
      <c r="AJ139" s="451"/>
      <c r="AK139" s="451"/>
      <c r="AL139" s="451"/>
      <c r="AM139" s="451"/>
      <c r="AN139" s="451"/>
      <c r="AO139" s="451"/>
      <c r="AP139" s="239"/>
    </row>
  </sheetData>
  <dataConsolidate/>
  <mergeCells count="11">
    <mergeCell ref="D7:AO7"/>
    <mergeCell ref="AR7:CC7"/>
    <mergeCell ref="CE7:CE8"/>
    <mergeCell ref="C138:AO138"/>
    <mergeCell ref="C139:AO139"/>
    <mergeCell ref="C2:AO2"/>
    <mergeCell ref="C3:AO3"/>
    <mergeCell ref="C4:AO4"/>
    <mergeCell ref="C5:AO5"/>
    <mergeCell ref="AR5:CE5"/>
    <mergeCell ref="D6:AP6"/>
  </mergeCells>
  <conditionalFormatting sqref="AP68 D15:V15 X15:AO15 AC24:AO24 D13:AO14 D9:AO9 D10:AD12 AF10:AO12 AE11:AE12 D16:AO21 D22:H24 K22:V24 Y24:AA24 Y22:AO23 D25:AO137">
    <cfRule type="expression" dxfId="14" priority="5" stopIfTrue="1">
      <formula>AND(D9&lt;&gt;"",OR(D9&lt;0,NOT(ISNUMBER(D9))))</formula>
    </cfRule>
  </conditionalFormatting>
  <conditionalFormatting sqref="D6:AP6">
    <cfRule type="expression" dxfId="13" priority="6" stopIfTrue="1">
      <formula>COUNTA(D10:AO136)&lt;&gt;COUNTIF(D10:AO136,"&gt;=0")</formula>
    </cfRule>
  </conditionalFormatting>
  <conditionalFormatting sqref="AR9:CE137">
    <cfRule type="expression" dxfId="12" priority="7" stopIfTrue="1">
      <formula>ABS(AR9)&gt;10</formula>
    </cfRule>
  </conditionalFormatting>
  <conditionalFormatting sqref="AE10">
    <cfRule type="expression" dxfId="11" priority="4" stopIfTrue="1">
      <formula>AND(AE10&lt;&gt;"",OR(AE10&lt;0,NOT(ISNUMBER(AE10))))</formula>
    </cfRule>
  </conditionalFormatting>
  <conditionalFormatting sqref="I22:I24">
    <cfRule type="expression" dxfId="10" priority="3" stopIfTrue="1">
      <formula>AND(I22&lt;&gt;"",OR(I22&lt;0,NOT(ISNUMBER(I22))))</formula>
    </cfRule>
  </conditionalFormatting>
  <conditionalFormatting sqref="J22:J24">
    <cfRule type="expression" dxfId="9" priority="2" stopIfTrue="1">
      <formula>AND(J22&lt;&gt;"",OR(J22&lt;0,NOT(ISNUMBER(J22))))</formula>
    </cfRule>
  </conditionalFormatting>
  <conditionalFormatting sqref="W22:X24">
    <cfRule type="expression" dxfId="8" priority="1" stopIfTrue="1">
      <formula>AND(W22&lt;&gt;"",OR(W22&lt;0,NOT(ISNUMBER(W22))))</formula>
    </cfRule>
  </conditionalFormatting>
  <pageMargins left="0.74803149606299213" right="0.74803149606299213" top="0.98425196850393704" bottom="0.98425196850393704" header="0.51181102362204722" footer="0.51181102362204722"/>
  <pageSetup paperSize="9" scale="34" fitToHeight="0" orientation="landscape" r:id="rId1"/>
  <headerFooter alignWithMargins="0"/>
  <rowBreaks count="2" manualBreakCount="2">
    <brk id="51" min="1" max="41" man="1"/>
    <brk id="93" min="1" max="4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CN58"/>
  <sheetViews>
    <sheetView showGridLines="0" zoomScale="75" zoomScaleNormal="75" workbookViewId="0">
      <pane xSplit="3" ySplit="7" topLeftCell="U53" activePane="bottomRight" state="frozen"/>
      <selection pane="topRight" activeCell="D1" sqref="D1"/>
      <selection pane="bottomLeft" activeCell="A8" sqref="A8"/>
      <selection pane="bottomRight" activeCell="D30" sqref="D30"/>
    </sheetView>
  </sheetViews>
  <sheetFormatPr defaultColWidth="0" defaultRowHeight="12"/>
  <cols>
    <col min="1" max="2" width="1.7109375" style="106" customWidth="1"/>
    <col min="3" max="3" width="52.85546875" style="107" customWidth="1"/>
    <col min="4" max="43" width="6.7109375" style="13" customWidth="1"/>
    <col min="44" max="44" width="11.5703125" style="13" customWidth="1"/>
    <col min="45" max="45" width="7.7109375" style="13" customWidth="1"/>
    <col min="46" max="46" width="1.7109375" style="13" customWidth="1"/>
    <col min="47" max="47" width="1.7109375" style="106" hidden="1" customWidth="1"/>
    <col min="48" max="89" width="6.7109375" style="13" hidden="1" customWidth="1"/>
    <col min="90" max="90" width="1.7109375" style="13" hidden="1" customWidth="1"/>
    <col min="91" max="91" width="6.7109375" style="13" hidden="1" customWidth="1"/>
    <col min="92" max="92" width="9.140625" style="13" hidden="1" customWidth="1"/>
    <col min="93" max="94" width="9.140625" style="13" customWidth="1"/>
    <col min="95" max="16384" width="0" style="13" hidden="1"/>
  </cols>
  <sheetData>
    <row r="1" spans="1:91" s="24" customFormat="1" ht="20.100000000000001" customHeight="1">
      <c r="A1" s="25"/>
      <c r="B1" s="20" t="s">
        <v>270</v>
      </c>
      <c r="D1" s="22"/>
      <c r="E1" s="22"/>
      <c r="F1" s="22"/>
      <c r="G1" s="22"/>
      <c r="H1" s="22"/>
      <c r="I1" s="22"/>
      <c r="J1" s="22"/>
      <c r="K1" s="22"/>
      <c r="L1" s="28"/>
      <c r="M1" s="22"/>
      <c r="N1" s="22"/>
      <c r="O1" s="60"/>
      <c r="P1" s="60"/>
      <c r="Q1" s="60"/>
      <c r="R1" s="60"/>
      <c r="S1" s="60"/>
      <c r="T1" s="60"/>
      <c r="U1" s="60"/>
      <c r="V1" s="60"/>
      <c r="W1" s="60"/>
      <c r="X1" s="23"/>
      <c r="Y1" s="51"/>
      <c r="Z1" s="23"/>
      <c r="AA1" s="23"/>
      <c r="AS1" s="215"/>
      <c r="AU1" s="25"/>
      <c r="AV1" s="60"/>
      <c r="AW1" s="60"/>
      <c r="AX1" s="23"/>
      <c r="CH1" s="143"/>
      <c r="CI1" s="51"/>
      <c r="CJ1" s="144"/>
      <c r="CK1" s="144"/>
      <c r="CL1" s="144"/>
      <c r="CM1" s="144"/>
    </row>
    <row r="2" spans="1:91" s="24" customFormat="1" ht="20.100000000000001" customHeight="1">
      <c r="A2" s="25"/>
      <c r="B2" s="25"/>
      <c r="C2" s="408" t="s">
        <v>251</v>
      </c>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15"/>
      <c r="AU2" s="25"/>
      <c r="AV2" s="191" t="s">
        <v>62</v>
      </c>
      <c r="AW2" s="192">
        <f>MAX(AV8:CM57)</f>
        <v>0</v>
      </c>
      <c r="AX2" s="23"/>
      <c r="CH2" s="144"/>
      <c r="CJ2" s="144"/>
      <c r="CK2" s="144"/>
      <c r="CL2" s="144"/>
      <c r="CM2" s="144"/>
    </row>
    <row r="3" spans="1:91" s="24" customFormat="1" ht="20.100000000000001" customHeight="1">
      <c r="A3" s="25"/>
      <c r="B3" s="25"/>
      <c r="C3" s="408" t="s">
        <v>310</v>
      </c>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15"/>
      <c r="AU3" s="25"/>
      <c r="AV3" s="193" t="s">
        <v>63</v>
      </c>
      <c r="AW3" s="194">
        <f>MIN(AV8:CM57)</f>
        <v>0</v>
      </c>
      <c r="AX3" s="23"/>
      <c r="CH3" s="143"/>
      <c r="CI3" s="51"/>
      <c r="CJ3" s="144"/>
      <c r="CK3" s="144"/>
      <c r="CL3" s="144"/>
      <c r="CM3" s="144"/>
    </row>
    <row r="4" spans="1:91" s="1" customFormat="1" ht="20.100000000000001" customHeight="1">
      <c r="A4" s="8"/>
      <c r="B4" s="8"/>
      <c r="C4" s="452" t="s">
        <v>284</v>
      </c>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c r="AT4" s="10"/>
      <c r="AU4" s="241"/>
      <c r="AV4" s="24"/>
      <c r="AW4" s="24"/>
      <c r="AX4" s="63"/>
      <c r="AY4" s="63"/>
      <c r="AZ4" s="63"/>
      <c r="BA4" s="63"/>
      <c r="BB4" s="23"/>
      <c r="BC4" s="51"/>
      <c r="BD4" s="23"/>
      <c r="BE4" s="23"/>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143"/>
      <c r="CI4" s="51"/>
      <c r="CJ4" s="144"/>
      <c r="CK4" s="144"/>
      <c r="CL4" s="144"/>
      <c r="CM4" s="144"/>
    </row>
    <row r="5" spans="1:91" s="24" customFormat="1" ht="20.100000000000001" customHeight="1">
      <c r="A5" s="25"/>
      <c r="B5" s="25"/>
      <c r="C5" s="408" t="s">
        <v>250</v>
      </c>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15"/>
      <c r="AU5" s="25"/>
      <c r="AV5" s="429" t="s">
        <v>60</v>
      </c>
      <c r="AW5" s="430"/>
      <c r="AX5" s="430"/>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c r="BW5" s="430"/>
      <c r="BX5" s="430"/>
      <c r="BY5" s="430"/>
      <c r="BZ5" s="430"/>
      <c r="CA5" s="430"/>
      <c r="CB5" s="430"/>
      <c r="CC5" s="430"/>
      <c r="CD5" s="430"/>
      <c r="CE5" s="430"/>
      <c r="CF5" s="430"/>
      <c r="CG5" s="430"/>
      <c r="CH5" s="430"/>
      <c r="CI5" s="430"/>
      <c r="CJ5" s="430"/>
      <c r="CK5" s="430"/>
      <c r="CL5" s="430"/>
      <c r="CM5" s="431"/>
    </row>
    <row r="6" spans="1:91" s="24" customFormat="1" ht="39.950000000000003" customHeight="1">
      <c r="A6" s="25"/>
      <c r="B6" s="25"/>
      <c r="C6" s="235"/>
      <c r="D6" s="437" t="s">
        <v>113</v>
      </c>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25"/>
      <c r="AX6" s="60"/>
      <c r="AY6" s="60"/>
      <c r="AZ6" s="60"/>
      <c r="BA6" s="60"/>
      <c r="BB6" s="60"/>
      <c r="BC6" s="60"/>
      <c r="BD6" s="60"/>
      <c r="BE6" s="60"/>
      <c r="BF6" s="23"/>
      <c r="BG6" s="51"/>
      <c r="BH6" s="23"/>
      <c r="BI6" s="23"/>
      <c r="CH6" s="144"/>
      <c r="CJ6" s="144"/>
      <c r="CK6" s="144"/>
      <c r="CL6" s="144"/>
      <c r="CM6" s="144"/>
    </row>
    <row r="7" spans="1:91" s="33" customFormat="1" ht="39" customHeight="1">
      <c r="A7" s="155"/>
      <c r="B7" s="156"/>
      <c r="C7" s="109" t="s">
        <v>246</v>
      </c>
      <c r="D7" s="157" t="s">
        <v>78</v>
      </c>
      <c r="E7" s="157" t="s">
        <v>7</v>
      </c>
      <c r="F7" s="157" t="s">
        <v>192</v>
      </c>
      <c r="G7" s="157" t="s">
        <v>79</v>
      </c>
      <c r="H7" s="157" t="s">
        <v>26</v>
      </c>
      <c r="I7" s="157" t="s">
        <v>6</v>
      </c>
      <c r="J7" s="157" t="s">
        <v>5</v>
      </c>
      <c r="K7" s="157" t="s">
        <v>77</v>
      </c>
      <c r="L7" s="157" t="s">
        <v>38</v>
      </c>
      <c r="M7" s="157" t="s">
        <v>80</v>
      </c>
      <c r="N7" s="157" t="s">
        <v>27</v>
      </c>
      <c r="O7" s="157" t="s">
        <v>24</v>
      </c>
      <c r="P7" s="158" t="s">
        <v>22</v>
      </c>
      <c r="Q7" s="157" t="s">
        <v>4</v>
      </c>
      <c r="R7" s="157" t="s">
        <v>28</v>
      </c>
      <c r="S7" s="157" t="s">
        <v>29</v>
      </c>
      <c r="T7" s="157" t="s">
        <v>39</v>
      </c>
      <c r="U7" s="157" t="s">
        <v>81</v>
      </c>
      <c r="V7" s="157" t="s">
        <v>40</v>
      </c>
      <c r="W7" s="157" t="s">
        <v>3</v>
      </c>
      <c r="X7" s="157" t="s">
        <v>30</v>
      </c>
      <c r="Y7" s="157" t="s">
        <v>82</v>
      </c>
      <c r="Z7" s="157" t="s">
        <v>83</v>
      </c>
      <c r="AA7" s="157" t="s">
        <v>31</v>
      </c>
      <c r="AB7" s="157" t="s">
        <v>84</v>
      </c>
      <c r="AC7" s="157" t="s">
        <v>42</v>
      </c>
      <c r="AD7" s="157" t="s">
        <v>41</v>
      </c>
      <c r="AE7" s="157" t="s">
        <v>85</v>
      </c>
      <c r="AF7" s="157" t="s">
        <v>32</v>
      </c>
      <c r="AG7" s="157" t="s">
        <v>33</v>
      </c>
      <c r="AH7" s="157" t="s">
        <v>193</v>
      </c>
      <c r="AI7" s="157" t="s">
        <v>34</v>
      </c>
      <c r="AJ7" s="157" t="s">
        <v>86</v>
      </c>
      <c r="AK7" s="157" t="s">
        <v>25</v>
      </c>
      <c r="AL7" s="157" t="s">
        <v>43</v>
      </c>
      <c r="AM7" s="157" t="s">
        <v>35</v>
      </c>
      <c r="AN7" s="157" t="s">
        <v>198</v>
      </c>
      <c r="AO7" s="157" t="s">
        <v>36</v>
      </c>
      <c r="AP7" s="158" t="s">
        <v>2</v>
      </c>
      <c r="AQ7" s="157" t="s">
        <v>37</v>
      </c>
      <c r="AR7" s="407" t="s">
        <v>296</v>
      </c>
      <c r="AS7" s="160" t="s">
        <v>249</v>
      </c>
      <c r="AT7" s="154"/>
      <c r="AU7" s="242"/>
      <c r="AV7" s="166" t="str">
        <f t="shared" ref="AV7:CK7" si="0">+D7</f>
        <v>ARS</v>
      </c>
      <c r="AW7" s="166" t="str">
        <f t="shared" si="0"/>
        <v>AUD</v>
      </c>
      <c r="AX7" s="166" t="str">
        <f t="shared" si="0"/>
        <v>BGN</v>
      </c>
      <c r="AY7" s="166" t="str">
        <f t="shared" si="0"/>
        <v>BHD</v>
      </c>
      <c r="AZ7" s="166" t="str">
        <f t="shared" si="0"/>
        <v>BRL</v>
      </c>
      <c r="BA7" s="166" t="str">
        <f t="shared" si="0"/>
        <v>CAD</v>
      </c>
      <c r="BB7" s="166" t="str">
        <f t="shared" si="0"/>
        <v>CHF</v>
      </c>
      <c r="BC7" s="166" t="str">
        <f t="shared" si="0"/>
        <v>CLP</v>
      </c>
      <c r="BD7" s="166" t="str">
        <f t="shared" si="0"/>
        <v>CNY</v>
      </c>
      <c r="BE7" s="166" t="str">
        <f t="shared" si="0"/>
        <v>COP</v>
      </c>
      <c r="BF7" s="166" t="str">
        <f t="shared" si="0"/>
        <v>CZK</v>
      </c>
      <c r="BG7" s="166" t="str">
        <f t="shared" si="0"/>
        <v>DKK</v>
      </c>
      <c r="BH7" s="166" t="str">
        <f t="shared" si="0"/>
        <v>EUR</v>
      </c>
      <c r="BI7" s="166" t="str">
        <f t="shared" si="0"/>
        <v>GBP</v>
      </c>
      <c r="BJ7" s="166" t="str">
        <f t="shared" si="0"/>
        <v>HKD</v>
      </c>
      <c r="BK7" s="166" t="str">
        <f t="shared" si="0"/>
        <v>HUF</v>
      </c>
      <c r="BL7" s="166" t="str">
        <f t="shared" si="0"/>
        <v>IDR</v>
      </c>
      <c r="BM7" s="166" t="str">
        <f t="shared" si="0"/>
        <v>ILS</v>
      </c>
      <c r="BN7" s="166" t="str">
        <f t="shared" si="0"/>
        <v>INR</v>
      </c>
      <c r="BO7" s="166" t="str">
        <f t="shared" si="0"/>
        <v>JPY</v>
      </c>
      <c r="BP7" s="166" t="str">
        <f t="shared" si="0"/>
        <v>KRW</v>
      </c>
      <c r="BQ7" s="166" t="str">
        <f t="shared" si="0"/>
        <v>LTL</v>
      </c>
      <c r="BR7" s="166" t="str">
        <f t="shared" si="0"/>
        <v>LVL</v>
      </c>
      <c r="BS7" s="166" t="str">
        <f t="shared" si="0"/>
        <v>MXN</v>
      </c>
      <c r="BT7" s="166" t="str">
        <f t="shared" si="0"/>
        <v>MYR</v>
      </c>
      <c r="BU7" s="166" t="str">
        <f t="shared" si="0"/>
        <v>NOK</v>
      </c>
      <c r="BV7" s="166" t="str">
        <f t="shared" si="0"/>
        <v>NZD</v>
      </c>
      <c r="BW7" s="166" t="str">
        <f t="shared" si="0"/>
        <v>PEN</v>
      </c>
      <c r="BX7" s="166" t="str">
        <f t="shared" si="0"/>
        <v>PHP</v>
      </c>
      <c r="BY7" s="166" t="str">
        <f t="shared" si="0"/>
        <v>PLN</v>
      </c>
      <c r="BZ7" s="166" t="str">
        <f t="shared" si="0"/>
        <v>RON</v>
      </c>
      <c r="CA7" s="166" t="str">
        <f t="shared" si="0"/>
        <v>RUB</v>
      </c>
      <c r="CB7" s="166" t="str">
        <f t="shared" si="0"/>
        <v>SAR</v>
      </c>
      <c r="CC7" s="166" t="str">
        <f t="shared" si="0"/>
        <v>SEK</v>
      </c>
      <c r="CD7" s="166" t="str">
        <f t="shared" si="0"/>
        <v>SGD</v>
      </c>
      <c r="CE7" s="166" t="str">
        <f t="shared" si="0"/>
        <v>THB</v>
      </c>
      <c r="CF7" s="166" t="str">
        <f t="shared" si="0"/>
        <v>TRY</v>
      </c>
      <c r="CG7" s="166" t="str">
        <f t="shared" si="0"/>
        <v>TWD</v>
      </c>
      <c r="CH7" s="166" t="str">
        <f t="shared" si="0"/>
        <v>USD</v>
      </c>
      <c r="CI7" s="166" t="str">
        <f t="shared" si="0"/>
        <v>ZAR</v>
      </c>
      <c r="CJ7" s="166" t="str">
        <f t="shared" si="0"/>
        <v>Прочие валюты</v>
      </c>
      <c r="CK7" s="166" t="str">
        <f t="shared" si="0"/>
        <v>Всего</v>
      </c>
      <c r="CM7" s="167" t="str">
        <f>+CK7</f>
        <v>Всего</v>
      </c>
    </row>
    <row r="8" spans="1:91" s="40" customFormat="1" ht="30" customHeight="1">
      <c r="B8" s="46"/>
      <c r="C8" s="47" t="s">
        <v>309</v>
      </c>
      <c r="D8" s="336"/>
      <c r="E8" s="336"/>
      <c r="F8" s="336"/>
      <c r="G8" s="336"/>
      <c r="H8" s="336"/>
      <c r="I8" s="336"/>
      <c r="J8" s="336"/>
      <c r="K8" s="336"/>
      <c r="L8" s="336"/>
      <c r="M8" s="336"/>
      <c r="N8" s="336"/>
      <c r="O8" s="337"/>
      <c r="P8" s="337"/>
      <c r="Q8" s="337"/>
      <c r="R8" s="337"/>
      <c r="S8" s="337"/>
      <c r="T8" s="337"/>
      <c r="U8" s="337"/>
      <c r="V8" s="337"/>
      <c r="W8" s="337"/>
      <c r="X8" s="338"/>
      <c r="Y8" s="336"/>
      <c r="Z8" s="338"/>
      <c r="AA8" s="338"/>
      <c r="AB8" s="339"/>
      <c r="AC8" s="339"/>
      <c r="AD8" s="339"/>
      <c r="AE8" s="339"/>
      <c r="AF8" s="339"/>
      <c r="AG8" s="339"/>
      <c r="AH8" s="339"/>
      <c r="AI8" s="339"/>
      <c r="AJ8" s="339"/>
      <c r="AK8" s="339"/>
      <c r="AL8" s="339"/>
      <c r="AM8" s="339"/>
      <c r="AN8" s="339"/>
      <c r="AO8" s="339"/>
      <c r="AP8" s="339"/>
      <c r="AQ8" s="339"/>
      <c r="AR8" s="339"/>
      <c r="AS8" s="340"/>
      <c r="AT8" s="318"/>
      <c r="AU8" s="104"/>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240"/>
      <c r="BV8" s="240"/>
      <c r="BW8" s="240"/>
      <c r="BX8" s="240"/>
      <c r="BY8" s="240"/>
      <c r="BZ8" s="240"/>
      <c r="CA8" s="240"/>
      <c r="CB8" s="240"/>
      <c r="CC8" s="240"/>
      <c r="CD8" s="240"/>
      <c r="CE8" s="240"/>
      <c r="CF8" s="240"/>
      <c r="CG8" s="240"/>
      <c r="CH8" s="240"/>
      <c r="CI8" s="240"/>
      <c r="CJ8" s="240"/>
      <c r="CK8" s="240"/>
      <c r="CM8" s="240"/>
    </row>
    <row r="9" spans="1:91" s="34" customFormat="1" ht="17.100000000000001" customHeight="1">
      <c r="B9" s="41"/>
      <c r="C9" s="42" t="s">
        <v>252</v>
      </c>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341">
        <f t="shared" ref="AS9:AS18" si="1">+SUM(D9:AR9)</f>
        <v>0</v>
      </c>
      <c r="AT9" s="323"/>
      <c r="AU9" s="42"/>
      <c r="AV9" s="73">
        <f>+D9-SUM(D10:D11)</f>
        <v>0</v>
      </c>
      <c r="AW9" s="73">
        <f t="shared" ref="AW9:CK9" si="2">+E9-SUM(E10:E11)</f>
        <v>0</v>
      </c>
      <c r="AX9" s="73">
        <f t="shared" si="2"/>
        <v>0</v>
      </c>
      <c r="AY9" s="73">
        <f t="shared" si="2"/>
        <v>0</v>
      </c>
      <c r="AZ9" s="73">
        <f t="shared" si="2"/>
        <v>0</v>
      </c>
      <c r="BA9" s="73">
        <f t="shared" si="2"/>
        <v>0</v>
      </c>
      <c r="BB9" s="73">
        <f t="shared" si="2"/>
        <v>0</v>
      </c>
      <c r="BC9" s="73">
        <f t="shared" si="2"/>
        <v>0</v>
      </c>
      <c r="BD9" s="73">
        <f t="shared" si="2"/>
        <v>0</v>
      </c>
      <c r="BE9" s="73">
        <f t="shared" si="2"/>
        <v>0</v>
      </c>
      <c r="BF9" s="73">
        <f t="shared" si="2"/>
        <v>0</v>
      </c>
      <c r="BG9" s="73">
        <f t="shared" si="2"/>
        <v>0</v>
      </c>
      <c r="BH9" s="73">
        <f t="shared" si="2"/>
        <v>0</v>
      </c>
      <c r="BI9" s="73">
        <f t="shared" si="2"/>
        <v>0</v>
      </c>
      <c r="BJ9" s="73">
        <f t="shared" si="2"/>
        <v>0</v>
      </c>
      <c r="BK9" s="73">
        <f t="shared" si="2"/>
        <v>0</v>
      </c>
      <c r="BL9" s="73">
        <f t="shared" si="2"/>
        <v>0</v>
      </c>
      <c r="BM9" s="73">
        <f t="shared" si="2"/>
        <v>0</v>
      </c>
      <c r="BN9" s="73">
        <f t="shared" si="2"/>
        <v>0</v>
      </c>
      <c r="BO9" s="73">
        <f t="shared" si="2"/>
        <v>0</v>
      </c>
      <c r="BP9" s="73">
        <f t="shared" si="2"/>
        <v>0</v>
      </c>
      <c r="BQ9" s="73">
        <f t="shared" si="2"/>
        <v>0</v>
      </c>
      <c r="BR9" s="73">
        <f t="shared" si="2"/>
        <v>0</v>
      </c>
      <c r="BS9" s="73">
        <f t="shared" si="2"/>
        <v>0</v>
      </c>
      <c r="BT9" s="73">
        <f t="shared" si="2"/>
        <v>0</v>
      </c>
      <c r="BU9" s="73">
        <f t="shared" si="2"/>
        <v>0</v>
      </c>
      <c r="BV9" s="73">
        <f t="shared" si="2"/>
        <v>0</v>
      </c>
      <c r="BW9" s="73">
        <f t="shared" si="2"/>
        <v>0</v>
      </c>
      <c r="BX9" s="73">
        <f t="shared" si="2"/>
        <v>0</v>
      </c>
      <c r="BY9" s="73">
        <f t="shared" si="2"/>
        <v>0</v>
      </c>
      <c r="BZ9" s="73">
        <f t="shared" si="2"/>
        <v>0</v>
      </c>
      <c r="CA9" s="73">
        <f t="shared" si="2"/>
        <v>0</v>
      </c>
      <c r="CB9" s="73">
        <f t="shared" si="2"/>
        <v>0</v>
      </c>
      <c r="CC9" s="73">
        <f t="shared" si="2"/>
        <v>0</v>
      </c>
      <c r="CD9" s="73">
        <f t="shared" si="2"/>
        <v>0</v>
      </c>
      <c r="CE9" s="73">
        <f t="shared" si="2"/>
        <v>0</v>
      </c>
      <c r="CF9" s="73">
        <f t="shared" si="2"/>
        <v>0</v>
      </c>
      <c r="CG9" s="73">
        <f t="shared" si="2"/>
        <v>0</v>
      </c>
      <c r="CH9" s="73">
        <f t="shared" si="2"/>
        <v>0</v>
      </c>
      <c r="CI9" s="73">
        <f t="shared" si="2"/>
        <v>0</v>
      </c>
      <c r="CJ9" s="73">
        <f t="shared" si="2"/>
        <v>0</v>
      </c>
      <c r="CK9" s="73">
        <f t="shared" si="2"/>
        <v>0</v>
      </c>
      <c r="CM9" s="73">
        <f>+AS9-SUM(D9:AR9)</f>
        <v>0</v>
      </c>
    </row>
    <row r="10" spans="1:91" s="34" customFormat="1" ht="17.100000000000001" customHeight="1">
      <c r="B10" s="44"/>
      <c r="C10" s="45" t="s">
        <v>253</v>
      </c>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341">
        <f t="shared" si="1"/>
        <v>0</v>
      </c>
      <c r="AT10" s="323"/>
      <c r="AU10" s="42"/>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M10" s="73">
        <f t="shared" ref="CM10:CM53" si="3">+AS10-SUM(D10:AR10)</f>
        <v>0</v>
      </c>
    </row>
    <row r="11" spans="1:91" s="34" customFormat="1" ht="17.100000000000001" customHeight="1">
      <c r="B11" s="44"/>
      <c r="C11" s="45" t="s">
        <v>255</v>
      </c>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341">
        <f t="shared" si="1"/>
        <v>0</v>
      </c>
      <c r="AT11" s="323"/>
      <c r="AU11" s="42"/>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M11" s="73">
        <f t="shared" si="3"/>
        <v>0</v>
      </c>
    </row>
    <row r="12" spans="1:91" s="4" customFormat="1" ht="17.100000000000001" customHeight="1">
      <c r="A12" s="6"/>
      <c r="B12" s="9"/>
      <c r="C12" s="108" t="s">
        <v>254</v>
      </c>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341">
        <f t="shared" si="1"/>
        <v>0</v>
      </c>
      <c r="AT12" s="342"/>
      <c r="AU12" s="5"/>
      <c r="AV12" s="73">
        <f>+D12-SUM(D13:D14)</f>
        <v>0</v>
      </c>
      <c r="AW12" s="73">
        <f t="shared" ref="AW12:CK12" si="4">+E12-SUM(E13:E14)</f>
        <v>0</v>
      </c>
      <c r="AX12" s="73">
        <f t="shared" si="4"/>
        <v>0</v>
      </c>
      <c r="AY12" s="73">
        <f t="shared" si="4"/>
        <v>0</v>
      </c>
      <c r="AZ12" s="73">
        <f t="shared" si="4"/>
        <v>0</v>
      </c>
      <c r="BA12" s="73">
        <f t="shared" si="4"/>
        <v>0</v>
      </c>
      <c r="BB12" s="73">
        <f t="shared" si="4"/>
        <v>0</v>
      </c>
      <c r="BC12" s="73">
        <f t="shared" si="4"/>
        <v>0</v>
      </c>
      <c r="BD12" s="73">
        <f t="shared" si="4"/>
        <v>0</v>
      </c>
      <c r="BE12" s="73">
        <f t="shared" si="4"/>
        <v>0</v>
      </c>
      <c r="BF12" s="73">
        <f t="shared" si="4"/>
        <v>0</v>
      </c>
      <c r="BG12" s="73">
        <f t="shared" si="4"/>
        <v>0</v>
      </c>
      <c r="BH12" s="73">
        <f t="shared" si="4"/>
        <v>0</v>
      </c>
      <c r="BI12" s="73">
        <f t="shared" si="4"/>
        <v>0</v>
      </c>
      <c r="BJ12" s="73">
        <f t="shared" si="4"/>
        <v>0</v>
      </c>
      <c r="BK12" s="73">
        <f t="shared" si="4"/>
        <v>0</v>
      </c>
      <c r="BL12" s="73">
        <f t="shared" si="4"/>
        <v>0</v>
      </c>
      <c r="BM12" s="73">
        <f t="shared" si="4"/>
        <v>0</v>
      </c>
      <c r="BN12" s="73">
        <f t="shared" si="4"/>
        <v>0</v>
      </c>
      <c r="BO12" s="73">
        <f t="shared" si="4"/>
        <v>0</v>
      </c>
      <c r="BP12" s="73">
        <f t="shared" si="4"/>
        <v>0</v>
      </c>
      <c r="BQ12" s="73">
        <f t="shared" si="4"/>
        <v>0</v>
      </c>
      <c r="BR12" s="73">
        <f t="shared" si="4"/>
        <v>0</v>
      </c>
      <c r="BS12" s="73">
        <f t="shared" si="4"/>
        <v>0</v>
      </c>
      <c r="BT12" s="73">
        <f t="shared" si="4"/>
        <v>0</v>
      </c>
      <c r="BU12" s="73">
        <f t="shared" si="4"/>
        <v>0</v>
      </c>
      <c r="BV12" s="73">
        <f t="shared" si="4"/>
        <v>0</v>
      </c>
      <c r="BW12" s="73">
        <f t="shared" si="4"/>
        <v>0</v>
      </c>
      <c r="BX12" s="73">
        <f t="shared" si="4"/>
        <v>0</v>
      </c>
      <c r="BY12" s="73">
        <f t="shared" si="4"/>
        <v>0</v>
      </c>
      <c r="BZ12" s="73">
        <f t="shared" si="4"/>
        <v>0</v>
      </c>
      <c r="CA12" s="73">
        <f t="shared" si="4"/>
        <v>0</v>
      </c>
      <c r="CB12" s="73">
        <f t="shared" si="4"/>
        <v>0</v>
      </c>
      <c r="CC12" s="73">
        <f t="shared" si="4"/>
        <v>0</v>
      </c>
      <c r="CD12" s="73">
        <f t="shared" si="4"/>
        <v>0</v>
      </c>
      <c r="CE12" s="73">
        <f t="shared" si="4"/>
        <v>0</v>
      </c>
      <c r="CF12" s="73">
        <f t="shared" si="4"/>
        <v>0</v>
      </c>
      <c r="CG12" s="73">
        <f t="shared" si="4"/>
        <v>0</v>
      </c>
      <c r="CH12" s="73">
        <f t="shared" si="4"/>
        <v>0</v>
      </c>
      <c r="CI12" s="73">
        <f t="shared" si="4"/>
        <v>0</v>
      </c>
      <c r="CJ12" s="73">
        <f t="shared" si="4"/>
        <v>0</v>
      </c>
      <c r="CK12" s="73">
        <f t="shared" si="4"/>
        <v>0</v>
      </c>
      <c r="CM12" s="73">
        <f t="shared" si="3"/>
        <v>0</v>
      </c>
    </row>
    <row r="13" spans="1:91" s="34" customFormat="1" ht="17.100000000000001" customHeight="1">
      <c r="B13" s="44"/>
      <c r="C13" s="45" t="s">
        <v>253</v>
      </c>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341">
        <f t="shared" si="1"/>
        <v>0</v>
      </c>
      <c r="AT13" s="323"/>
      <c r="AU13" s="42"/>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M13" s="73">
        <f t="shared" si="3"/>
        <v>0</v>
      </c>
    </row>
    <row r="14" spans="1:91" s="34" customFormat="1" ht="17.100000000000001" customHeight="1">
      <c r="B14" s="44"/>
      <c r="C14" s="45" t="s">
        <v>255</v>
      </c>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341">
        <f t="shared" si="1"/>
        <v>0</v>
      </c>
      <c r="AT14" s="323"/>
      <c r="AU14" s="42"/>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M14" s="73">
        <f t="shared" si="3"/>
        <v>0</v>
      </c>
    </row>
    <row r="15" spans="1:91" s="4" customFormat="1" ht="17.100000000000001" customHeight="1">
      <c r="A15" s="6"/>
      <c r="B15" s="9"/>
      <c r="C15" s="108" t="s">
        <v>260</v>
      </c>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341">
        <f t="shared" si="1"/>
        <v>0</v>
      </c>
      <c r="AT15" s="342"/>
      <c r="AU15" s="5"/>
      <c r="AV15" s="73">
        <f>+D15-SUM(D16:D17)</f>
        <v>0</v>
      </c>
      <c r="AW15" s="73">
        <f t="shared" ref="AW15:CK15" si="5">+E15-SUM(E16:E17)</f>
        <v>0</v>
      </c>
      <c r="AX15" s="73">
        <f t="shared" si="5"/>
        <v>0</v>
      </c>
      <c r="AY15" s="73">
        <f t="shared" si="5"/>
        <v>0</v>
      </c>
      <c r="AZ15" s="73">
        <f t="shared" si="5"/>
        <v>0</v>
      </c>
      <c r="BA15" s="73">
        <f t="shared" si="5"/>
        <v>0</v>
      </c>
      <c r="BB15" s="73">
        <f t="shared" si="5"/>
        <v>0</v>
      </c>
      <c r="BC15" s="73">
        <f t="shared" si="5"/>
        <v>0</v>
      </c>
      <c r="BD15" s="73">
        <f t="shared" si="5"/>
        <v>0</v>
      </c>
      <c r="BE15" s="73">
        <f t="shared" si="5"/>
        <v>0</v>
      </c>
      <c r="BF15" s="73">
        <f t="shared" si="5"/>
        <v>0</v>
      </c>
      <c r="BG15" s="73">
        <f t="shared" si="5"/>
        <v>0</v>
      </c>
      <c r="BH15" s="73">
        <f t="shared" si="5"/>
        <v>0</v>
      </c>
      <c r="BI15" s="73">
        <f t="shared" si="5"/>
        <v>0</v>
      </c>
      <c r="BJ15" s="73">
        <f t="shared" si="5"/>
        <v>0</v>
      </c>
      <c r="BK15" s="73">
        <f t="shared" si="5"/>
        <v>0</v>
      </c>
      <c r="BL15" s="73">
        <f t="shared" si="5"/>
        <v>0</v>
      </c>
      <c r="BM15" s="73">
        <f t="shared" si="5"/>
        <v>0</v>
      </c>
      <c r="BN15" s="73">
        <f t="shared" si="5"/>
        <v>0</v>
      </c>
      <c r="BO15" s="73">
        <f t="shared" si="5"/>
        <v>0</v>
      </c>
      <c r="BP15" s="73">
        <f t="shared" si="5"/>
        <v>0</v>
      </c>
      <c r="BQ15" s="73">
        <f t="shared" si="5"/>
        <v>0</v>
      </c>
      <c r="BR15" s="73">
        <f t="shared" si="5"/>
        <v>0</v>
      </c>
      <c r="BS15" s="73">
        <f t="shared" si="5"/>
        <v>0</v>
      </c>
      <c r="BT15" s="73">
        <f t="shared" si="5"/>
        <v>0</v>
      </c>
      <c r="BU15" s="73">
        <f t="shared" si="5"/>
        <v>0</v>
      </c>
      <c r="BV15" s="73">
        <f t="shared" si="5"/>
        <v>0</v>
      </c>
      <c r="BW15" s="73">
        <f t="shared" si="5"/>
        <v>0</v>
      </c>
      <c r="BX15" s="73">
        <f t="shared" si="5"/>
        <v>0</v>
      </c>
      <c r="BY15" s="73">
        <f t="shared" si="5"/>
        <v>0</v>
      </c>
      <c r="BZ15" s="73">
        <f t="shared" si="5"/>
        <v>0</v>
      </c>
      <c r="CA15" s="73">
        <f t="shared" si="5"/>
        <v>0</v>
      </c>
      <c r="CB15" s="73">
        <f t="shared" si="5"/>
        <v>0</v>
      </c>
      <c r="CC15" s="73">
        <f t="shared" si="5"/>
        <v>0</v>
      </c>
      <c r="CD15" s="73">
        <f t="shared" si="5"/>
        <v>0</v>
      </c>
      <c r="CE15" s="73">
        <f t="shared" si="5"/>
        <v>0</v>
      </c>
      <c r="CF15" s="73">
        <f t="shared" si="5"/>
        <v>0</v>
      </c>
      <c r="CG15" s="73">
        <f t="shared" si="5"/>
        <v>0</v>
      </c>
      <c r="CH15" s="73">
        <f t="shared" si="5"/>
        <v>0</v>
      </c>
      <c r="CI15" s="73">
        <f t="shared" si="5"/>
        <v>0</v>
      </c>
      <c r="CJ15" s="73">
        <f t="shared" si="5"/>
        <v>0</v>
      </c>
      <c r="CK15" s="73">
        <f t="shared" si="5"/>
        <v>0</v>
      </c>
      <c r="CM15" s="73">
        <f t="shared" si="3"/>
        <v>0</v>
      </c>
    </row>
    <row r="16" spans="1:91" s="34" customFormat="1" ht="17.100000000000001" customHeight="1">
      <c r="B16" s="44"/>
      <c r="C16" s="45" t="s">
        <v>253</v>
      </c>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341">
        <f t="shared" si="1"/>
        <v>0</v>
      </c>
      <c r="AT16" s="323"/>
      <c r="AU16" s="42"/>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M16" s="73">
        <f t="shared" si="3"/>
        <v>0</v>
      </c>
    </row>
    <row r="17" spans="1:91" s="34" customFormat="1" ht="17.100000000000001" customHeight="1">
      <c r="B17" s="44"/>
      <c r="C17" s="45" t="s">
        <v>255</v>
      </c>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341">
        <f t="shared" si="1"/>
        <v>0</v>
      </c>
      <c r="AT17" s="323"/>
      <c r="AU17" s="42"/>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M17" s="73">
        <f t="shared" si="3"/>
        <v>0</v>
      </c>
    </row>
    <row r="18" spans="1:91" s="4" customFormat="1" ht="17.100000000000001" customHeight="1">
      <c r="A18" s="6"/>
      <c r="B18" s="9"/>
      <c r="C18" s="108" t="s">
        <v>249</v>
      </c>
      <c r="D18" s="343">
        <f t="shared" ref="D18:AR18" si="6">+SUM(D15,D12,D9)</f>
        <v>0</v>
      </c>
      <c r="E18" s="343">
        <f t="shared" si="6"/>
        <v>0</v>
      </c>
      <c r="F18" s="343">
        <f t="shared" si="6"/>
        <v>0</v>
      </c>
      <c r="G18" s="343">
        <f t="shared" si="6"/>
        <v>0</v>
      </c>
      <c r="H18" s="343">
        <f t="shared" si="6"/>
        <v>0</v>
      </c>
      <c r="I18" s="343">
        <f t="shared" si="6"/>
        <v>0</v>
      </c>
      <c r="J18" s="343">
        <f t="shared" si="6"/>
        <v>0</v>
      </c>
      <c r="K18" s="343">
        <f t="shared" si="6"/>
        <v>0</v>
      </c>
      <c r="L18" s="343">
        <f t="shared" si="6"/>
        <v>0</v>
      </c>
      <c r="M18" s="343">
        <f t="shared" si="6"/>
        <v>0</v>
      </c>
      <c r="N18" s="343">
        <f t="shared" si="6"/>
        <v>0</v>
      </c>
      <c r="O18" s="343">
        <f t="shared" si="6"/>
        <v>0</v>
      </c>
      <c r="P18" s="343">
        <f t="shared" si="6"/>
        <v>0</v>
      </c>
      <c r="Q18" s="343">
        <f t="shared" si="6"/>
        <v>0</v>
      </c>
      <c r="R18" s="343">
        <f t="shared" si="6"/>
        <v>0</v>
      </c>
      <c r="S18" s="343">
        <f t="shared" si="6"/>
        <v>0</v>
      </c>
      <c r="T18" s="343">
        <f t="shared" si="6"/>
        <v>0</v>
      </c>
      <c r="U18" s="343">
        <f t="shared" si="6"/>
        <v>0</v>
      </c>
      <c r="V18" s="343">
        <f t="shared" si="6"/>
        <v>0</v>
      </c>
      <c r="W18" s="343">
        <f t="shared" si="6"/>
        <v>0</v>
      </c>
      <c r="X18" s="343">
        <f t="shared" si="6"/>
        <v>0</v>
      </c>
      <c r="Y18" s="343">
        <f t="shared" si="6"/>
        <v>0</v>
      </c>
      <c r="Z18" s="343">
        <f t="shared" si="6"/>
        <v>0</v>
      </c>
      <c r="AA18" s="343">
        <f t="shared" si="6"/>
        <v>0</v>
      </c>
      <c r="AB18" s="343">
        <f t="shared" si="6"/>
        <v>0</v>
      </c>
      <c r="AC18" s="343">
        <f t="shared" si="6"/>
        <v>0</v>
      </c>
      <c r="AD18" s="343">
        <f t="shared" si="6"/>
        <v>0</v>
      </c>
      <c r="AE18" s="343">
        <f t="shared" si="6"/>
        <v>0</v>
      </c>
      <c r="AF18" s="343">
        <f t="shared" si="6"/>
        <v>0</v>
      </c>
      <c r="AG18" s="343">
        <f t="shared" si="6"/>
        <v>0</v>
      </c>
      <c r="AH18" s="343">
        <f t="shared" si="6"/>
        <v>0</v>
      </c>
      <c r="AI18" s="343">
        <f t="shared" si="6"/>
        <v>0</v>
      </c>
      <c r="AJ18" s="343">
        <f t="shared" si="6"/>
        <v>0</v>
      </c>
      <c r="AK18" s="343">
        <f t="shared" si="6"/>
        <v>0</v>
      </c>
      <c r="AL18" s="343">
        <f t="shared" si="6"/>
        <v>0</v>
      </c>
      <c r="AM18" s="343">
        <f t="shared" si="6"/>
        <v>0</v>
      </c>
      <c r="AN18" s="343">
        <f t="shared" si="6"/>
        <v>0</v>
      </c>
      <c r="AO18" s="343">
        <f t="shared" si="6"/>
        <v>0</v>
      </c>
      <c r="AP18" s="343">
        <f t="shared" si="6"/>
        <v>0</v>
      </c>
      <c r="AQ18" s="343">
        <f t="shared" si="6"/>
        <v>0</v>
      </c>
      <c r="AR18" s="343">
        <f t="shared" si="6"/>
        <v>0</v>
      </c>
      <c r="AS18" s="341">
        <f t="shared" si="1"/>
        <v>0</v>
      </c>
      <c r="AT18" s="342"/>
      <c r="AU18" s="5"/>
      <c r="AV18" s="73">
        <f>+D18-D9-D12-D15</f>
        <v>0</v>
      </c>
      <c r="AW18" s="73">
        <f t="shared" ref="AW18:CK18" si="7">+E18-E9-E12-E15</f>
        <v>0</v>
      </c>
      <c r="AX18" s="73">
        <f t="shared" si="7"/>
        <v>0</v>
      </c>
      <c r="AY18" s="73">
        <f t="shared" si="7"/>
        <v>0</v>
      </c>
      <c r="AZ18" s="73">
        <f t="shared" si="7"/>
        <v>0</v>
      </c>
      <c r="BA18" s="73">
        <f t="shared" si="7"/>
        <v>0</v>
      </c>
      <c r="BB18" s="73">
        <f t="shared" si="7"/>
        <v>0</v>
      </c>
      <c r="BC18" s="73">
        <f t="shared" si="7"/>
        <v>0</v>
      </c>
      <c r="BD18" s="73">
        <f t="shared" si="7"/>
        <v>0</v>
      </c>
      <c r="BE18" s="73">
        <f t="shared" si="7"/>
        <v>0</v>
      </c>
      <c r="BF18" s="73">
        <f t="shared" si="7"/>
        <v>0</v>
      </c>
      <c r="BG18" s="73">
        <f t="shared" si="7"/>
        <v>0</v>
      </c>
      <c r="BH18" s="73">
        <f t="shared" si="7"/>
        <v>0</v>
      </c>
      <c r="BI18" s="73">
        <f t="shared" si="7"/>
        <v>0</v>
      </c>
      <c r="BJ18" s="73">
        <f t="shared" si="7"/>
        <v>0</v>
      </c>
      <c r="BK18" s="73">
        <f t="shared" si="7"/>
        <v>0</v>
      </c>
      <c r="BL18" s="73">
        <f t="shared" si="7"/>
        <v>0</v>
      </c>
      <c r="BM18" s="73">
        <f t="shared" si="7"/>
        <v>0</v>
      </c>
      <c r="BN18" s="73">
        <f t="shared" si="7"/>
        <v>0</v>
      </c>
      <c r="BO18" s="73">
        <f t="shared" si="7"/>
        <v>0</v>
      </c>
      <c r="BP18" s="73">
        <f t="shared" si="7"/>
        <v>0</v>
      </c>
      <c r="BQ18" s="73">
        <f t="shared" si="7"/>
        <v>0</v>
      </c>
      <c r="BR18" s="73">
        <f t="shared" si="7"/>
        <v>0</v>
      </c>
      <c r="BS18" s="73">
        <f t="shared" si="7"/>
        <v>0</v>
      </c>
      <c r="BT18" s="73">
        <f t="shared" si="7"/>
        <v>0</v>
      </c>
      <c r="BU18" s="73">
        <f t="shared" si="7"/>
        <v>0</v>
      </c>
      <c r="BV18" s="73">
        <f t="shared" si="7"/>
        <v>0</v>
      </c>
      <c r="BW18" s="73">
        <f t="shared" si="7"/>
        <v>0</v>
      </c>
      <c r="BX18" s="73">
        <f t="shared" si="7"/>
        <v>0</v>
      </c>
      <c r="BY18" s="73">
        <f t="shared" si="7"/>
        <v>0</v>
      </c>
      <c r="BZ18" s="73">
        <f t="shared" si="7"/>
        <v>0</v>
      </c>
      <c r="CA18" s="73">
        <f t="shared" si="7"/>
        <v>0</v>
      </c>
      <c r="CB18" s="73">
        <f t="shared" si="7"/>
        <v>0</v>
      </c>
      <c r="CC18" s="73">
        <f t="shared" si="7"/>
        <v>0</v>
      </c>
      <c r="CD18" s="73">
        <f t="shared" si="7"/>
        <v>0</v>
      </c>
      <c r="CE18" s="73">
        <f t="shared" si="7"/>
        <v>0</v>
      </c>
      <c r="CF18" s="73">
        <f t="shared" si="7"/>
        <v>0</v>
      </c>
      <c r="CG18" s="73">
        <f t="shared" si="7"/>
        <v>0</v>
      </c>
      <c r="CH18" s="73">
        <f t="shared" si="7"/>
        <v>0</v>
      </c>
      <c r="CI18" s="73">
        <f t="shared" si="7"/>
        <v>0</v>
      </c>
      <c r="CJ18" s="73">
        <f t="shared" si="7"/>
        <v>0</v>
      </c>
      <c r="CK18" s="73">
        <f t="shared" si="7"/>
        <v>0</v>
      </c>
      <c r="CM18" s="73">
        <f t="shared" si="3"/>
        <v>0</v>
      </c>
    </row>
    <row r="19" spans="1:91" s="40" customFormat="1" ht="30" customHeight="1">
      <c r="B19" s="46"/>
      <c r="C19" s="47" t="s">
        <v>311</v>
      </c>
      <c r="D19" s="336"/>
      <c r="E19" s="336"/>
      <c r="F19" s="336"/>
      <c r="G19" s="336"/>
      <c r="H19" s="336"/>
      <c r="I19" s="336"/>
      <c r="J19" s="336"/>
      <c r="K19" s="336"/>
      <c r="L19" s="336"/>
      <c r="M19" s="336"/>
      <c r="N19" s="336"/>
      <c r="O19" s="337"/>
      <c r="P19" s="337"/>
      <c r="Q19" s="337"/>
      <c r="R19" s="337"/>
      <c r="S19" s="337"/>
      <c r="T19" s="337"/>
      <c r="U19" s="337"/>
      <c r="V19" s="337"/>
      <c r="W19" s="337"/>
      <c r="X19" s="361"/>
      <c r="Y19" s="336"/>
      <c r="Z19" s="361"/>
      <c r="AA19" s="361"/>
      <c r="AB19" s="362"/>
      <c r="AC19" s="362"/>
      <c r="AD19" s="362"/>
      <c r="AE19" s="362"/>
      <c r="AF19" s="362"/>
      <c r="AG19" s="362"/>
      <c r="AH19" s="362"/>
      <c r="AI19" s="362"/>
      <c r="AJ19" s="362"/>
      <c r="AK19" s="362"/>
      <c r="AL19" s="362"/>
      <c r="AM19" s="362"/>
      <c r="AN19" s="362"/>
      <c r="AO19" s="362"/>
      <c r="AP19" s="362"/>
      <c r="AQ19" s="362"/>
      <c r="AR19" s="362"/>
      <c r="AS19" s="363"/>
      <c r="AT19" s="318"/>
      <c r="AU19" s="104"/>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M19" s="73"/>
    </row>
    <row r="20" spans="1:91" s="34" customFormat="1" ht="17.100000000000001" customHeight="1">
      <c r="B20" s="41"/>
      <c r="C20" s="42" t="s">
        <v>252</v>
      </c>
      <c r="D20" s="344"/>
      <c r="E20" s="344"/>
      <c r="F20" s="344"/>
      <c r="G20" s="344"/>
      <c r="H20" s="344"/>
      <c r="I20" s="344"/>
      <c r="J20" s="344"/>
      <c r="K20" s="344"/>
      <c r="L20" s="345"/>
      <c r="M20" s="345"/>
      <c r="N20" s="345"/>
      <c r="O20" s="346"/>
      <c r="P20" s="346">
        <v>257.16000000000003</v>
      </c>
      <c r="Q20" s="346"/>
      <c r="R20" s="346"/>
      <c r="S20" s="346"/>
      <c r="T20" s="346"/>
      <c r="U20" s="346"/>
      <c r="V20" s="346"/>
      <c r="W20" s="346"/>
      <c r="X20" s="364"/>
      <c r="Y20" s="346"/>
      <c r="Z20" s="364"/>
      <c r="AA20" s="364"/>
      <c r="AB20" s="365"/>
      <c r="AC20" s="365"/>
      <c r="AD20" s="365"/>
      <c r="AE20" s="365"/>
      <c r="AF20" s="365"/>
      <c r="AG20" s="365"/>
      <c r="AH20" s="365"/>
      <c r="AI20" s="395">
        <v>1132.723</v>
      </c>
      <c r="AJ20" s="365"/>
      <c r="AK20" s="365"/>
      <c r="AL20" s="365"/>
      <c r="AM20" s="365"/>
      <c r="AN20" s="365"/>
      <c r="AO20" s="365"/>
      <c r="AP20" s="395">
        <v>2447.8000000000002</v>
      </c>
      <c r="AQ20" s="365"/>
      <c r="AR20" s="365"/>
      <c r="AS20" s="341">
        <f t="shared" ref="AS20:AS29" si="8">+SUM(D20:AR20)</f>
        <v>3837.683</v>
      </c>
      <c r="AT20" s="323"/>
      <c r="AU20" s="42"/>
      <c r="AV20" s="73">
        <f>+D20-SUM(D21:D22)</f>
        <v>0</v>
      </c>
      <c r="AW20" s="73">
        <f t="shared" ref="AW20:CK20" si="9">+E20-SUM(E21:E22)</f>
        <v>0</v>
      </c>
      <c r="AX20" s="73">
        <f t="shared" si="9"/>
        <v>0</v>
      </c>
      <c r="AY20" s="73">
        <f t="shared" si="9"/>
        <v>0</v>
      </c>
      <c r="AZ20" s="73">
        <f t="shared" si="9"/>
        <v>0</v>
      </c>
      <c r="BA20" s="73">
        <f t="shared" si="9"/>
        <v>0</v>
      </c>
      <c r="BB20" s="73">
        <f t="shared" si="9"/>
        <v>0</v>
      </c>
      <c r="BC20" s="73">
        <f t="shared" si="9"/>
        <v>0</v>
      </c>
      <c r="BD20" s="73">
        <f t="shared" si="9"/>
        <v>0</v>
      </c>
      <c r="BE20" s="73">
        <f t="shared" si="9"/>
        <v>0</v>
      </c>
      <c r="BF20" s="73">
        <f t="shared" si="9"/>
        <v>0</v>
      </c>
      <c r="BG20" s="73">
        <f t="shared" si="9"/>
        <v>0</v>
      </c>
      <c r="BH20" s="73">
        <f t="shared" si="9"/>
        <v>0</v>
      </c>
      <c r="BI20" s="73">
        <f t="shared" si="9"/>
        <v>0</v>
      </c>
      <c r="BJ20" s="73">
        <f t="shared" si="9"/>
        <v>0</v>
      </c>
      <c r="BK20" s="73">
        <f t="shared" si="9"/>
        <v>0</v>
      </c>
      <c r="BL20" s="73">
        <f t="shared" si="9"/>
        <v>0</v>
      </c>
      <c r="BM20" s="73">
        <f t="shared" si="9"/>
        <v>0</v>
      </c>
      <c r="BN20" s="73">
        <f t="shared" si="9"/>
        <v>0</v>
      </c>
      <c r="BO20" s="73">
        <f t="shared" si="9"/>
        <v>0</v>
      </c>
      <c r="BP20" s="73">
        <f t="shared" si="9"/>
        <v>0</v>
      </c>
      <c r="BQ20" s="73">
        <f t="shared" si="9"/>
        <v>0</v>
      </c>
      <c r="BR20" s="73">
        <f t="shared" si="9"/>
        <v>0</v>
      </c>
      <c r="BS20" s="73">
        <f t="shared" si="9"/>
        <v>0</v>
      </c>
      <c r="BT20" s="73">
        <f t="shared" si="9"/>
        <v>0</v>
      </c>
      <c r="BU20" s="73">
        <f t="shared" si="9"/>
        <v>0</v>
      </c>
      <c r="BV20" s="73">
        <f t="shared" si="9"/>
        <v>0</v>
      </c>
      <c r="BW20" s="73">
        <f t="shared" si="9"/>
        <v>0</v>
      </c>
      <c r="BX20" s="73">
        <f t="shared" si="9"/>
        <v>0</v>
      </c>
      <c r="BY20" s="73">
        <f t="shared" si="9"/>
        <v>0</v>
      </c>
      <c r="BZ20" s="73">
        <f t="shared" si="9"/>
        <v>0</v>
      </c>
      <c r="CA20" s="73">
        <f t="shared" si="9"/>
        <v>0</v>
      </c>
      <c r="CB20" s="73">
        <f t="shared" si="9"/>
        <v>0</v>
      </c>
      <c r="CC20" s="73">
        <f t="shared" si="9"/>
        <v>0</v>
      </c>
      <c r="CD20" s="73">
        <f t="shared" si="9"/>
        <v>0</v>
      </c>
      <c r="CE20" s="73">
        <f t="shared" si="9"/>
        <v>0</v>
      </c>
      <c r="CF20" s="73">
        <f t="shared" si="9"/>
        <v>0</v>
      </c>
      <c r="CG20" s="73">
        <f t="shared" si="9"/>
        <v>0</v>
      </c>
      <c r="CH20" s="73">
        <f t="shared" si="9"/>
        <v>0</v>
      </c>
      <c r="CI20" s="73">
        <f t="shared" si="9"/>
        <v>0</v>
      </c>
      <c r="CJ20" s="73">
        <f t="shared" si="9"/>
        <v>0</v>
      </c>
      <c r="CK20" s="73">
        <f t="shared" si="9"/>
        <v>0</v>
      </c>
      <c r="CM20" s="73">
        <f t="shared" si="3"/>
        <v>0</v>
      </c>
    </row>
    <row r="21" spans="1:91" s="34" customFormat="1" ht="17.100000000000001" customHeight="1">
      <c r="B21" s="44"/>
      <c r="C21" s="45" t="s">
        <v>253</v>
      </c>
      <c r="D21" s="344"/>
      <c r="E21" s="344"/>
      <c r="F21" s="344"/>
      <c r="G21" s="344"/>
      <c r="H21" s="344"/>
      <c r="I21" s="344"/>
      <c r="J21" s="344"/>
      <c r="K21" s="344"/>
      <c r="L21" s="345"/>
      <c r="M21" s="345"/>
      <c r="N21" s="345"/>
      <c r="O21" s="346"/>
      <c r="P21" s="346"/>
      <c r="Q21" s="346"/>
      <c r="R21" s="346"/>
      <c r="S21" s="346"/>
      <c r="T21" s="346"/>
      <c r="U21" s="346"/>
      <c r="V21" s="346"/>
      <c r="W21" s="346"/>
      <c r="X21" s="364"/>
      <c r="Y21" s="346"/>
      <c r="Z21" s="364"/>
      <c r="AA21" s="364"/>
      <c r="AB21" s="365"/>
      <c r="AC21" s="365"/>
      <c r="AD21" s="365"/>
      <c r="AE21" s="365"/>
      <c r="AF21" s="365"/>
      <c r="AG21" s="365"/>
      <c r="AH21" s="365"/>
      <c r="AI21" s="395">
        <v>63.359000000000002</v>
      </c>
      <c r="AJ21" s="365"/>
      <c r="AK21" s="365"/>
      <c r="AL21" s="365"/>
      <c r="AM21" s="365"/>
      <c r="AN21" s="365"/>
      <c r="AO21" s="365"/>
      <c r="AP21" s="395"/>
      <c r="AQ21" s="365"/>
      <c r="AR21" s="365"/>
      <c r="AS21" s="341">
        <f t="shared" si="8"/>
        <v>63.359000000000002</v>
      </c>
      <c r="AT21" s="323"/>
      <c r="AU21" s="42"/>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M21" s="73">
        <f t="shared" si="3"/>
        <v>0</v>
      </c>
    </row>
    <row r="22" spans="1:91" s="34" customFormat="1" ht="17.100000000000001" customHeight="1">
      <c r="B22" s="44"/>
      <c r="C22" s="45" t="s">
        <v>255</v>
      </c>
      <c r="D22" s="344"/>
      <c r="E22" s="344"/>
      <c r="F22" s="344"/>
      <c r="G22" s="344"/>
      <c r="H22" s="344"/>
      <c r="I22" s="344"/>
      <c r="J22" s="344"/>
      <c r="K22" s="344"/>
      <c r="L22" s="345"/>
      <c r="M22" s="345"/>
      <c r="N22" s="345"/>
      <c r="O22" s="346"/>
      <c r="P22" s="346">
        <v>257.16000000000003</v>
      </c>
      <c r="Q22" s="346"/>
      <c r="R22" s="346"/>
      <c r="S22" s="346"/>
      <c r="T22" s="346"/>
      <c r="U22" s="346"/>
      <c r="V22" s="346"/>
      <c r="W22" s="346"/>
      <c r="X22" s="364"/>
      <c r="Y22" s="346"/>
      <c r="Z22" s="364"/>
      <c r="AA22" s="364"/>
      <c r="AB22" s="365"/>
      <c r="AC22" s="365"/>
      <c r="AD22" s="365"/>
      <c r="AE22" s="365"/>
      <c r="AF22" s="365"/>
      <c r="AG22" s="365"/>
      <c r="AH22" s="365"/>
      <c r="AI22" s="395">
        <v>1069.364</v>
      </c>
      <c r="AJ22" s="365"/>
      <c r="AK22" s="365"/>
      <c r="AL22" s="365"/>
      <c r="AM22" s="365"/>
      <c r="AN22" s="365"/>
      <c r="AO22" s="365"/>
      <c r="AP22" s="395">
        <v>2447.8000000000002</v>
      </c>
      <c r="AQ22" s="365"/>
      <c r="AR22" s="365"/>
      <c r="AS22" s="341">
        <f t="shared" si="8"/>
        <v>3774.3240000000005</v>
      </c>
      <c r="AT22" s="323"/>
      <c r="AU22" s="42"/>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M22" s="73">
        <f t="shared" si="3"/>
        <v>0</v>
      </c>
    </row>
    <row r="23" spans="1:91" s="4" customFormat="1" ht="17.100000000000001" customHeight="1">
      <c r="A23" s="6"/>
      <c r="B23" s="9"/>
      <c r="C23" s="108" t="s">
        <v>254</v>
      </c>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6">
        <v>206.66900000000001</v>
      </c>
      <c r="AJ23" s="344"/>
      <c r="AK23" s="344"/>
      <c r="AL23" s="344"/>
      <c r="AM23" s="344"/>
      <c r="AN23" s="344"/>
      <c r="AO23" s="344"/>
      <c r="AP23" s="346"/>
      <c r="AQ23" s="344"/>
      <c r="AR23" s="344"/>
      <c r="AS23" s="341">
        <f t="shared" si="8"/>
        <v>206.66900000000001</v>
      </c>
      <c r="AT23" s="342"/>
      <c r="AU23" s="5"/>
      <c r="AV23" s="73">
        <f>+D23-SUM(D24:D25)</f>
        <v>0</v>
      </c>
      <c r="AW23" s="73">
        <f t="shared" ref="AW23:CK23" si="10">+E23-SUM(E24:E25)</f>
        <v>0</v>
      </c>
      <c r="AX23" s="73">
        <f t="shared" si="10"/>
        <v>0</v>
      </c>
      <c r="AY23" s="73">
        <f t="shared" si="10"/>
        <v>0</v>
      </c>
      <c r="AZ23" s="73">
        <f t="shared" si="10"/>
        <v>0</v>
      </c>
      <c r="BA23" s="73">
        <f t="shared" si="10"/>
        <v>0</v>
      </c>
      <c r="BB23" s="73">
        <f t="shared" si="10"/>
        <v>0</v>
      </c>
      <c r="BC23" s="73">
        <f t="shared" si="10"/>
        <v>0</v>
      </c>
      <c r="BD23" s="73">
        <f t="shared" si="10"/>
        <v>0</v>
      </c>
      <c r="BE23" s="73">
        <f t="shared" si="10"/>
        <v>0</v>
      </c>
      <c r="BF23" s="73">
        <f t="shared" si="10"/>
        <v>0</v>
      </c>
      <c r="BG23" s="73">
        <f t="shared" si="10"/>
        <v>0</v>
      </c>
      <c r="BH23" s="73">
        <f t="shared" si="10"/>
        <v>0</v>
      </c>
      <c r="BI23" s="73">
        <f t="shared" si="10"/>
        <v>0</v>
      </c>
      <c r="BJ23" s="73">
        <f t="shared" si="10"/>
        <v>0</v>
      </c>
      <c r="BK23" s="73">
        <f t="shared" si="10"/>
        <v>0</v>
      </c>
      <c r="BL23" s="73">
        <f t="shared" si="10"/>
        <v>0</v>
      </c>
      <c r="BM23" s="73">
        <f t="shared" si="10"/>
        <v>0</v>
      </c>
      <c r="BN23" s="73">
        <f t="shared" si="10"/>
        <v>0</v>
      </c>
      <c r="BO23" s="73">
        <f t="shared" si="10"/>
        <v>0</v>
      </c>
      <c r="BP23" s="73">
        <f t="shared" si="10"/>
        <v>0</v>
      </c>
      <c r="BQ23" s="73">
        <f t="shared" si="10"/>
        <v>0</v>
      </c>
      <c r="BR23" s="73">
        <f t="shared" si="10"/>
        <v>0</v>
      </c>
      <c r="BS23" s="73">
        <f t="shared" si="10"/>
        <v>0</v>
      </c>
      <c r="BT23" s="73">
        <f t="shared" si="10"/>
        <v>0</v>
      </c>
      <c r="BU23" s="73">
        <f t="shared" si="10"/>
        <v>0</v>
      </c>
      <c r="BV23" s="73">
        <f t="shared" si="10"/>
        <v>0</v>
      </c>
      <c r="BW23" s="73">
        <f t="shared" si="10"/>
        <v>0</v>
      </c>
      <c r="BX23" s="73">
        <f t="shared" si="10"/>
        <v>0</v>
      </c>
      <c r="BY23" s="73">
        <f t="shared" si="10"/>
        <v>0</v>
      </c>
      <c r="BZ23" s="73">
        <f t="shared" si="10"/>
        <v>0</v>
      </c>
      <c r="CA23" s="73">
        <f t="shared" si="10"/>
        <v>0</v>
      </c>
      <c r="CB23" s="73">
        <f t="shared" si="10"/>
        <v>0</v>
      </c>
      <c r="CC23" s="73">
        <f t="shared" si="10"/>
        <v>0</v>
      </c>
      <c r="CD23" s="73">
        <f t="shared" si="10"/>
        <v>0</v>
      </c>
      <c r="CE23" s="73">
        <f t="shared" si="10"/>
        <v>0</v>
      </c>
      <c r="CF23" s="73">
        <f t="shared" si="10"/>
        <v>0</v>
      </c>
      <c r="CG23" s="73">
        <f t="shared" si="10"/>
        <v>0</v>
      </c>
      <c r="CH23" s="73">
        <f t="shared" si="10"/>
        <v>0</v>
      </c>
      <c r="CI23" s="73">
        <f t="shared" si="10"/>
        <v>0</v>
      </c>
      <c r="CJ23" s="73">
        <f t="shared" si="10"/>
        <v>0</v>
      </c>
      <c r="CK23" s="73">
        <f t="shared" si="10"/>
        <v>0</v>
      </c>
      <c r="CM23" s="73">
        <f t="shared" si="3"/>
        <v>0</v>
      </c>
    </row>
    <row r="24" spans="1:91" s="34" customFormat="1" ht="17.100000000000001" customHeight="1">
      <c r="B24" s="44"/>
      <c r="C24" s="45" t="s">
        <v>253</v>
      </c>
      <c r="D24" s="344"/>
      <c r="E24" s="344"/>
      <c r="F24" s="344"/>
      <c r="G24" s="344"/>
      <c r="H24" s="344"/>
      <c r="I24" s="344"/>
      <c r="J24" s="344"/>
      <c r="K24" s="344"/>
      <c r="L24" s="345"/>
      <c r="M24" s="345"/>
      <c r="N24" s="345"/>
      <c r="O24" s="346"/>
      <c r="P24" s="346"/>
      <c r="Q24" s="346"/>
      <c r="R24" s="346"/>
      <c r="S24" s="346"/>
      <c r="T24" s="346"/>
      <c r="U24" s="346"/>
      <c r="V24" s="346"/>
      <c r="W24" s="346"/>
      <c r="X24" s="364"/>
      <c r="Y24" s="346"/>
      <c r="Z24" s="364"/>
      <c r="AA24" s="364"/>
      <c r="AB24" s="365"/>
      <c r="AC24" s="365"/>
      <c r="AD24" s="365"/>
      <c r="AE24" s="365"/>
      <c r="AF24" s="365"/>
      <c r="AG24" s="365"/>
      <c r="AH24" s="365"/>
      <c r="AI24" s="395"/>
      <c r="AJ24" s="365"/>
      <c r="AK24" s="365"/>
      <c r="AL24" s="365"/>
      <c r="AM24" s="365"/>
      <c r="AN24" s="365"/>
      <c r="AO24" s="365"/>
      <c r="AP24" s="395"/>
      <c r="AQ24" s="365"/>
      <c r="AR24" s="365"/>
      <c r="AS24" s="341">
        <f t="shared" si="8"/>
        <v>0</v>
      </c>
      <c r="AT24" s="323"/>
      <c r="AU24" s="42"/>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M24" s="73">
        <f t="shared" si="3"/>
        <v>0</v>
      </c>
    </row>
    <row r="25" spans="1:91" s="34" customFormat="1" ht="17.100000000000001" customHeight="1">
      <c r="B25" s="44"/>
      <c r="C25" s="45" t="s">
        <v>255</v>
      </c>
      <c r="D25" s="344"/>
      <c r="E25" s="344"/>
      <c r="F25" s="344"/>
      <c r="G25" s="344"/>
      <c r="H25" s="344"/>
      <c r="I25" s="344"/>
      <c r="J25" s="344"/>
      <c r="K25" s="344"/>
      <c r="L25" s="345"/>
      <c r="M25" s="345"/>
      <c r="N25" s="345"/>
      <c r="O25" s="346"/>
      <c r="P25" s="346"/>
      <c r="Q25" s="346"/>
      <c r="R25" s="346"/>
      <c r="S25" s="346"/>
      <c r="T25" s="346"/>
      <c r="U25" s="346"/>
      <c r="V25" s="346"/>
      <c r="W25" s="346"/>
      <c r="X25" s="364"/>
      <c r="Y25" s="346"/>
      <c r="Z25" s="364"/>
      <c r="AA25" s="364"/>
      <c r="AB25" s="365"/>
      <c r="AC25" s="365"/>
      <c r="AD25" s="365"/>
      <c r="AE25" s="365"/>
      <c r="AF25" s="365"/>
      <c r="AG25" s="365"/>
      <c r="AH25" s="365"/>
      <c r="AI25" s="395">
        <v>206.66900000000001</v>
      </c>
      <c r="AJ25" s="365"/>
      <c r="AK25" s="365"/>
      <c r="AL25" s="365"/>
      <c r="AM25" s="365"/>
      <c r="AN25" s="365"/>
      <c r="AO25" s="365"/>
      <c r="AP25" s="395"/>
      <c r="AQ25" s="365"/>
      <c r="AR25" s="365"/>
      <c r="AS25" s="341">
        <f t="shared" si="8"/>
        <v>206.66900000000001</v>
      </c>
      <c r="AT25" s="323"/>
      <c r="AU25" s="42"/>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M25" s="73">
        <f t="shared" si="3"/>
        <v>0</v>
      </c>
    </row>
    <row r="26" spans="1:91" s="4" customFormat="1" ht="17.100000000000001" customHeight="1">
      <c r="A26" s="6"/>
      <c r="B26" s="9"/>
      <c r="C26" s="108" t="s">
        <v>260</v>
      </c>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6">
        <v>458.63699999999994</v>
      </c>
      <c r="AJ26" s="344"/>
      <c r="AK26" s="344"/>
      <c r="AL26" s="344"/>
      <c r="AM26" s="344"/>
      <c r="AN26" s="344"/>
      <c r="AO26" s="344"/>
      <c r="AP26" s="346">
        <v>340</v>
      </c>
      <c r="AQ26" s="344"/>
      <c r="AR26" s="344"/>
      <c r="AS26" s="341">
        <f t="shared" si="8"/>
        <v>798.63699999999994</v>
      </c>
      <c r="AT26" s="342"/>
      <c r="AU26" s="5"/>
      <c r="AV26" s="73">
        <f>+D26-SUM(D27:D28)</f>
        <v>0</v>
      </c>
      <c r="AW26" s="73">
        <f t="shared" ref="AW26:CK26" si="11">+E26-SUM(E27:E28)</f>
        <v>0</v>
      </c>
      <c r="AX26" s="73">
        <f t="shared" si="11"/>
        <v>0</v>
      </c>
      <c r="AY26" s="73">
        <f t="shared" si="11"/>
        <v>0</v>
      </c>
      <c r="AZ26" s="73">
        <f t="shared" si="11"/>
        <v>0</v>
      </c>
      <c r="BA26" s="73">
        <f t="shared" si="11"/>
        <v>0</v>
      </c>
      <c r="BB26" s="73">
        <f t="shared" si="11"/>
        <v>0</v>
      </c>
      <c r="BC26" s="73">
        <f t="shared" si="11"/>
        <v>0</v>
      </c>
      <c r="BD26" s="73">
        <f t="shared" si="11"/>
        <v>0</v>
      </c>
      <c r="BE26" s="73">
        <f t="shared" si="11"/>
        <v>0</v>
      </c>
      <c r="BF26" s="73">
        <f t="shared" si="11"/>
        <v>0</v>
      </c>
      <c r="BG26" s="73">
        <f t="shared" si="11"/>
        <v>0</v>
      </c>
      <c r="BH26" s="73">
        <f t="shared" si="11"/>
        <v>0</v>
      </c>
      <c r="BI26" s="73">
        <f t="shared" si="11"/>
        <v>0</v>
      </c>
      <c r="BJ26" s="73">
        <f t="shared" si="11"/>
        <v>0</v>
      </c>
      <c r="BK26" s="73">
        <f t="shared" si="11"/>
        <v>0</v>
      </c>
      <c r="BL26" s="73">
        <f t="shared" si="11"/>
        <v>0</v>
      </c>
      <c r="BM26" s="73">
        <f t="shared" si="11"/>
        <v>0</v>
      </c>
      <c r="BN26" s="73">
        <f t="shared" si="11"/>
        <v>0</v>
      </c>
      <c r="BO26" s="73">
        <f t="shared" si="11"/>
        <v>0</v>
      </c>
      <c r="BP26" s="73">
        <f t="shared" si="11"/>
        <v>0</v>
      </c>
      <c r="BQ26" s="73">
        <f t="shared" si="11"/>
        <v>0</v>
      </c>
      <c r="BR26" s="73">
        <f t="shared" si="11"/>
        <v>0</v>
      </c>
      <c r="BS26" s="73">
        <f t="shared" si="11"/>
        <v>0</v>
      </c>
      <c r="BT26" s="73">
        <f t="shared" si="11"/>
        <v>0</v>
      </c>
      <c r="BU26" s="73">
        <f t="shared" si="11"/>
        <v>0</v>
      </c>
      <c r="BV26" s="73">
        <f t="shared" si="11"/>
        <v>0</v>
      </c>
      <c r="BW26" s="73">
        <f t="shared" si="11"/>
        <v>0</v>
      </c>
      <c r="BX26" s="73">
        <f t="shared" si="11"/>
        <v>0</v>
      </c>
      <c r="BY26" s="73">
        <f t="shared" si="11"/>
        <v>0</v>
      </c>
      <c r="BZ26" s="73">
        <f t="shared" si="11"/>
        <v>0</v>
      </c>
      <c r="CA26" s="73">
        <f t="shared" si="11"/>
        <v>0</v>
      </c>
      <c r="CB26" s="73">
        <f t="shared" si="11"/>
        <v>0</v>
      </c>
      <c r="CC26" s="73">
        <f t="shared" si="11"/>
        <v>0</v>
      </c>
      <c r="CD26" s="73">
        <f t="shared" si="11"/>
        <v>0</v>
      </c>
      <c r="CE26" s="73">
        <f t="shared" si="11"/>
        <v>0</v>
      </c>
      <c r="CF26" s="73">
        <f t="shared" si="11"/>
        <v>0</v>
      </c>
      <c r="CG26" s="73">
        <f t="shared" si="11"/>
        <v>0</v>
      </c>
      <c r="CH26" s="73">
        <f t="shared" si="11"/>
        <v>0</v>
      </c>
      <c r="CI26" s="73">
        <f t="shared" si="11"/>
        <v>0</v>
      </c>
      <c r="CJ26" s="73">
        <f t="shared" si="11"/>
        <v>0</v>
      </c>
      <c r="CK26" s="73">
        <f t="shared" si="11"/>
        <v>0</v>
      </c>
      <c r="CM26" s="73">
        <f t="shared" si="3"/>
        <v>0</v>
      </c>
    </row>
    <row r="27" spans="1:91" s="34" customFormat="1" ht="17.100000000000001" customHeight="1">
      <c r="B27" s="44"/>
      <c r="C27" s="45" t="s">
        <v>253</v>
      </c>
      <c r="D27" s="344"/>
      <c r="E27" s="344"/>
      <c r="F27" s="344"/>
      <c r="G27" s="344"/>
      <c r="H27" s="344"/>
      <c r="I27" s="344"/>
      <c r="J27" s="344"/>
      <c r="K27" s="344"/>
      <c r="L27" s="345"/>
      <c r="M27" s="345"/>
      <c r="N27" s="345"/>
      <c r="O27" s="346"/>
      <c r="P27" s="346"/>
      <c r="Q27" s="346"/>
      <c r="R27" s="346"/>
      <c r="S27" s="346"/>
      <c r="T27" s="346"/>
      <c r="U27" s="346"/>
      <c r="V27" s="346"/>
      <c r="W27" s="346"/>
      <c r="X27" s="364"/>
      <c r="Y27" s="346"/>
      <c r="Z27" s="364"/>
      <c r="AA27" s="364"/>
      <c r="AB27" s="365"/>
      <c r="AC27" s="365"/>
      <c r="AD27" s="365"/>
      <c r="AE27" s="365"/>
      <c r="AF27" s="365"/>
      <c r="AG27" s="365"/>
      <c r="AH27" s="365"/>
      <c r="AI27" s="395">
        <v>410.59</v>
      </c>
      <c r="AJ27" s="365"/>
      <c r="AK27" s="365"/>
      <c r="AL27" s="365"/>
      <c r="AM27" s="365"/>
      <c r="AN27" s="365"/>
      <c r="AO27" s="365"/>
      <c r="AP27" s="395">
        <v>340</v>
      </c>
      <c r="AQ27" s="365"/>
      <c r="AR27" s="365"/>
      <c r="AS27" s="341">
        <f t="shared" si="8"/>
        <v>750.58999999999992</v>
      </c>
      <c r="AT27" s="323"/>
      <c r="AU27" s="42"/>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M27" s="73">
        <f t="shared" si="3"/>
        <v>0</v>
      </c>
    </row>
    <row r="28" spans="1:91" s="34" customFormat="1" ht="17.100000000000001" customHeight="1">
      <c r="B28" s="44"/>
      <c r="C28" s="45" t="s">
        <v>255</v>
      </c>
      <c r="D28" s="344"/>
      <c r="E28" s="344"/>
      <c r="F28" s="344"/>
      <c r="G28" s="344"/>
      <c r="H28" s="344"/>
      <c r="I28" s="344"/>
      <c r="J28" s="344"/>
      <c r="K28" s="344"/>
      <c r="L28" s="345"/>
      <c r="M28" s="345"/>
      <c r="N28" s="345"/>
      <c r="O28" s="346"/>
      <c r="P28" s="346"/>
      <c r="Q28" s="346"/>
      <c r="R28" s="346"/>
      <c r="S28" s="346"/>
      <c r="T28" s="346"/>
      <c r="U28" s="346"/>
      <c r="V28" s="346"/>
      <c r="W28" s="346"/>
      <c r="X28" s="364"/>
      <c r="Y28" s="346"/>
      <c r="Z28" s="364"/>
      <c r="AA28" s="364"/>
      <c r="AB28" s="365"/>
      <c r="AC28" s="365"/>
      <c r="AD28" s="365"/>
      <c r="AE28" s="365"/>
      <c r="AF28" s="365"/>
      <c r="AG28" s="365"/>
      <c r="AH28" s="365"/>
      <c r="AI28" s="395">
        <v>48.046999999999997</v>
      </c>
      <c r="AJ28" s="365"/>
      <c r="AK28" s="365"/>
      <c r="AL28" s="365"/>
      <c r="AM28" s="365"/>
      <c r="AN28" s="365"/>
      <c r="AO28" s="365"/>
      <c r="AP28" s="395"/>
      <c r="AQ28" s="365"/>
      <c r="AR28" s="365"/>
      <c r="AS28" s="341">
        <f t="shared" si="8"/>
        <v>48.046999999999997</v>
      </c>
      <c r="AT28" s="323"/>
      <c r="AU28" s="42"/>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M28" s="73">
        <f t="shared" si="3"/>
        <v>0</v>
      </c>
    </row>
    <row r="29" spans="1:91" s="5" customFormat="1" ht="17.100000000000001" customHeight="1">
      <c r="A29" s="6"/>
      <c r="B29" s="9"/>
      <c r="C29" s="108" t="s">
        <v>249</v>
      </c>
      <c r="D29" s="343">
        <f t="shared" ref="D29:AR29" si="12">+SUM(D26,D23,D20)</f>
        <v>0</v>
      </c>
      <c r="E29" s="343">
        <f t="shared" si="12"/>
        <v>0</v>
      </c>
      <c r="F29" s="343">
        <f t="shared" si="12"/>
        <v>0</v>
      </c>
      <c r="G29" s="343">
        <f t="shared" si="12"/>
        <v>0</v>
      </c>
      <c r="H29" s="343">
        <f t="shared" si="12"/>
        <v>0</v>
      </c>
      <c r="I29" s="343">
        <f t="shared" si="12"/>
        <v>0</v>
      </c>
      <c r="J29" s="343">
        <f t="shared" si="12"/>
        <v>0</v>
      </c>
      <c r="K29" s="343">
        <f t="shared" si="12"/>
        <v>0</v>
      </c>
      <c r="L29" s="343">
        <f t="shared" si="12"/>
        <v>0</v>
      </c>
      <c r="M29" s="343">
        <f t="shared" si="12"/>
        <v>0</v>
      </c>
      <c r="N29" s="343">
        <f t="shared" si="12"/>
        <v>0</v>
      </c>
      <c r="O29" s="343">
        <f t="shared" si="12"/>
        <v>0</v>
      </c>
      <c r="P29" s="343">
        <f t="shared" si="12"/>
        <v>257.16000000000003</v>
      </c>
      <c r="Q29" s="343">
        <f t="shared" si="12"/>
        <v>0</v>
      </c>
      <c r="R29" s="343">
        <f t="shared" si="12"/>
        <v>0</v>
      </c>
      <c r="S29" s="343">
        <f t="shared" si="12"/>
        <v>0</v>
      </c>
      <c r="T29" s="343">
        <f t="shared" si="12"/>
        <v>0</v>
      </c>
      <c r="U29" s="343">
        <f t="shared" si="12"/>
        <v>0</v>
      </c>
      <c r="V29" s="343">
        <f t="shared" si="12"/>
        <v>0</v>
      </c>
      <c r="W29" s="343">
        <f t="shared" si="12"/>
        <v>0</v>
      </c>
      <c r="X29" s="343">
        <f t="shared" si="12"/>
        <v>0</v>
      </c>
      <c r="Y29" s="343">
        <f t="shared" si="12"/>
        <v>0</v>
      </c>
      <c r="Z29" s="343">
        <f t="shared" si="12"/>
        <v>0</v>
      </c>
      <c r="AA29" s="343">
        <f t="shared" si="12"/>
        <v>0</v>
      </c>
      <c r="AB29" s="343">
        <f t="shared" si="12"/>
        <v>0</v>
      </c>
      <c r="AC29" s="343">
        <f t="shared" si="12"/>
        <v>0</v>
      </c>
      <c r="AD29" s="343">
        <f t="shared" si="12"/>
        <v>0</v>
      </c>
      <c r="AE29" s="343">
        <f t="shared" si="12"/>
        <v>0</v>
      </c>
      <c r="AF29" s="343">
        <f t="shared" si="12"/>
        <v>0</v>
      </c>
      <c r="AG29" s="343">
        <f t="shared" si="12"/>
        <v>0</v>
      </c>
      <c r="AH29" s="343">
        <f t="shared" si="12"/>
        <v>0</v>
      </c>
      <c r="AI29" s="396">
        <f t="shared" si="12"/>
        <v>1798.029</v>
      </c>
      <c r="AJ29" s="343">
        <f t="shared" si="12"/>
        <v>0</v>
      </c>
      <c r="AK29" s="343">
        <f t="shared" si="12"/>
        <v>0</v>
      </c>
      <c r="AL29" s="343">
        <f t="shared" si="12"/>
        <v>0</v>
      </c>
      <c r="AM29" s="343">
        <f t="shared" si="12"/>
        <v>0</v>
      </c>
      <c r="AN29" s="343">
        <f t="shared" si="12"/>
        <v>0</v>
      </c>
      <c r="AO29" s="343">
        <f t="shared" si="12"/>
        <v>0</v>
      </c>
      <c r="AP29" s="396">
        <f t="shared" si="12"/>
        <v>2787.8</v>
      </c>
      <c r="AQ29" s="343">
        <f t="shared" si="12"/>
        <v>0</v>
      </c>
      <c r="AR29" s="343">
        <f t="shared" si="12"/>
        <v>0</v>
      </c>
      <c r="AS29" s="341">
        <f t="shared" si="8"/>
        <v>4842.9889999999996</v>
      </c>
      <c r="AT29" s="342"/>
      <c r="AV29" s="73">
        <f>+D29-D20-D23-D26</f>
        <v>0</v>
      </c>
      <c r="AW29" s="73">
        <f t="shared" ref="AW29:CK29" si="13">+E29-E20-E23-E26</f>
        <v>0</v>
      </c>
      <c r="AX29" s="73">
        <f t="shared" si="13"/>
        <v>0</v>
      </c>
      <c r="AY29" s="73">
        <f t="shared" si="13"/>
        <v>0</v>
      </c>
      <c r="AZ29" s="73">
        <f t="shared" si="13"/>
        <v>0</v>
      </c>
      <c r="BA29" s="73">
        <f t="shared" si="13"/>
        <v>0</v>
      </c>
      <c r="BB29" s="73">
        <f t="shared" si="13"/>
        <v>0</v>
      </c>
      <c r="BC29" s="73">
        <f t="shared" si="13"/>
        <v>0</v>
      </c>
      <c r="BD29" s="73">
        <f t="shared" si="13"/>
        <v>0</v>
      </c>
      <c r="BE29" s="73">
        <f t="shared" si="13"/>
        <v>0</v>
      </c>
      <c r="BF29" s="73">
        <f t="shared" si="13"/>
        <v>0</v>
      </c>
      <c r="BG29" s="73">
        <f t="shared" si="13"/>
        <v>0</v>
      </c>
      <c r="BH29" s="73">
        <f t="shared" si="13"/>
        <v>0</v>
      </c>
      <c r="BI29" s="73">
        <f t="shared" si="13"/>
        <v>0</v>
      </c>
      <c r="BJ29" s="73">
        <f t="shared" si="13"/>
        <v>0</v>
      </c>
      <c r="BK29" s="73">
        <f t="shared" si="13"/>
        <v>0</v>
      </c>
      <c r="BL29" s="73">
        <f t="shared" si="13"/>
        <v>0</v>
      </c>
      <c r="BM29" s="73">
        <f t="shared" si="13"/>
        <v>0</v>
      </c>
      <c r="BN29" s="73">
        <f t="shared" si="13"/>
        <v>0</v>
      </c>
      <c r="BO29" s="73">
        <f t="shared" si="13"/>
        <v>0</v>
      </c>
      <c r="BP29" s="73">
        <f t="shared" si="13"/>
        <v>0</v>
      </c>
      <c r="BQ29" s="73">
        <f t="shared" si="13"/>
        <v>0</v>
      </c>
      <c r="BR29" s="73">
        <f t="shared" si="13"/>
        <v>0</v>
      </c>
      <c r="BS29" s="73">
        <f t="shared" si="13"/>
        <v>0</v>
      </c>
      <c r="BT29" s="73">
        <f t="shared" si="13"/>
        <v>0</v>
      </c>
      <c r="BU29" s="73">
        <f t="shared" si="13"/>
        <v>0</v>
      </c>
      <c r="BV29" s="73">
        <f t="shared" si="13"/>
        <v>0</v>
      </c>
      <c r="BW29" s="73">
        <f t="shared" si="13"/>
        <v>0</v>
      </c>
      <c r="BX29" s="73">
        <f t="shared" si="13"/>
        <v>0</v>
      </c>
      <c r="BY29" s="73">
        <f t="shared" si="13"/>
        <v>0</v>
      </c>
      <c r="BZ29" s="73">
        <f t="shared" si="13"/>
        <v>0</v>
      </c>
      <c r="CA29" s="73">
        <f t="shared" si="13"/>
        <v>0</v>
      </c>
      <c r="CB29" s="73">
        <f t="shared" si="13"/>
        <v>0</v>
      </c>
      <c r="CC29" s="73">
        <f t="shared" si="13"/>
        <v>0</v>
      </c>
      <c r="CD29" s="73">
        <f t="shared" si="13"/>
        <v>0</v>
      </c>
      <c r="CE29" s="73">
        <f t="shared" si="13"/>
        <v>0</v>
      </c>
      <c r="CF29" s="73">
        <f t="shared" si="13"/>
        <v>0</v>
      </c>
      <c r="CG29" s="73">
        <f t="shared" si="13"/>
        <v>0</v>
      </c>
      <c r="CH29" s="73">
        <f t="shared" si="13"/>
        <v>0</v>
      </c>
      <c r="CI29" s="73">
        <f t="shared" si="13"/>
        <v>0</v>
      </c>
      <c r="CJ29" s="73">
        <f t="shared" si="13"/>
        <v>0</v>
      </c>
      <c r="CK29" s="73">
        <f t="shared" si="13"/>
        <v>0</v>
      </c>
      <c r="CM29" s="73">
        <f t="shared" si="3"/>
        <v>0</v>
      </c>
    </row>
    <row r="30" spans="1:91" s="40" customFormat="1" ht="24.95" customHeight="1">
      <c r="B30" s="46"/>
      <c r="C30" s="47" t="s">
        <v>314</v>
      </c>
      <c r="D30" s="347"/>
      <c r="E30" s="347"/>
      <c r="F30" s="347"/>
      <c r="G30" s="347"/>
      <c r="H30" s="347"/>
      <c r="I30" s="347"/>
      <c r="J30" s="347"/>
      <c r="K30" s="347"/>
      <c r="L30" s="347"/>
      <c r="M30" s="347"/>
      <c r="N30" s="347"/>
      <c r="O30" s="337"/>
      <c r="P30" s="337"/>
      <c r="Q30" s="337"/>
      <c r="R30" s="337"/>
      <c r="S30" s="337"/>
      <c r="T30" s="337"/>
      <c r="U30" s="337"/>
      <c r="V30" s="337"/>
      <c r="W30" s="337"/>
      <c r="X30" s="361"/>
      <c r="Y30" s="348"/>
      <c r="Z30" s="361"/>
      <c r="AA30" s="361"/>
      <c r="AB30" s="362"/>
      <c r="AC30" s="362"/>
      <c r="AD30" s="362"/>
      <c r="AE30" s="362"/>
      <c r="AF30" s="362"/>
      <c r="AG30" s="362"/>
      <c r="AH30" s="362"/>
      <c r="AI30" s="362"/>
      <c r="AJ30" s="362"/>
      <c r="AK30" s="362"/>
      <c r="AL30" s="362"/>
      <c r="AM30" s="362"/>
      <c r="AN30" s="362"/>
      <c r="AO30" s="362"/>
      <c r="AP30" s="362"/>
      <c r="AQ30" s="362"/>
      <c r="AR30" s="362"/>
      <c r="AS30" s="363"/>
      <c r="AT30" s="318"/>
      <c r="AU30" s="104"/>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M30" s="73"/>
    </row>
    <row r="31" spans="1:91" s="40" customFormat="1" ht="30" customHeight="1">
      <c r="B31" s="46"/>
      <c r="C31" s="47" t="s">
        <v>282</v>
      </c>
      <c r="D31" s="347"/>
      <c r="E31" s="347"/>
      <c r="F31" s="347"/>
      <c r="G31" s="347"/>
      <c r="H31" s="347"/>
      <c r="I31" s="347"/>
      <c r="J31" s="347"/>
      <c r="K31" s="347"/>
      <c r="L31" s="347"/>
      <c r="M31" s="347"/>
      <c r="N31" s="347"/>
      <c r="O31" s="337"/>
      <c r="P31" s="337"/>
      <c r="Q31" s="337"/>
      <c r="R31" s="337"/>
      <c r="S31" s="337"/>
      <c r="T31" s="337"/>
      <c r="U31" s="337"/>
      <c r="V31" s="337"/>
      <c r="W31" s="337"/>
      <c r="X31" s="361"/>
      <c r="Y31" s="348"/>
      <c r="Z31" s="361"/>
      <c r="AA31" s="361"/>
      <c r="AB31" s="362"/>
      <c r="AC31" s="362"/>
      <c r="AD31" s="362"/>
      <c r="AE31" s="362"/>
      <c r="AF31" s="362"/>
      <c r="AG31" s="362"/>
      <c r="AH31" s="362"/>
      <c r="AI31" s="362"/>
      <c r="AJ31" s="362"/>
      <c r="AK31" s="362"/>
      <c r="AL31" s="362"/>
      <c r="AM31" s="362"/>
      <c r="AN31" s="362"/>
      <c r="AO31" s="362"/>
      <c r="AP31" s="362"/>
      <c r="AQ31" s="362"/>
      <c r="AR31" s="362"/>
      <c r="AS31" s="363"/>
      <c r="AT31" s="318"/>
      <c r="AU31" s="104"/>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M31" s="73"/>
    </row>
    <row r="32" spans="1:91" s="34" customFormat="1" ht="17.100000000000001" customHeight="1">
      <c r="B32" s="41"/>
      <c r="C32" s="42" t="s">
        <v>252</v>
      </c>
      <c r="D32" s="344"/>
      <c r="E32" s="344"/>
      <c r="F32" s="344"/>
      <c r="G32" s="344"/>
      <c r="H32" s="344"/>
      <c r="I32" s="344"/>
      <c r="J32" s="344"/>
      <c r="K32" s="344"/>
      <c r="L32" s="345"/>
      <c r="M32" s="345"/>
      <c r="N32" s="345"/>
      <c r="O32" s="346"/>
      <c r="P32" s="346"/>
      <c r="Q32" s="346"/>
      <c r="R32" s="346"/>
      <c r="S32" s="346"/>
      <c r="T32" s="346"/>
      <c r="U32" s="346"/>
      <c r="V32" s="346"/>
      <c r="W32" s="346"/>
      <c r="X32" s="364"/>
      <c r="Y32" s="346"/>
      <c r="Z32" s="364"/>
      <c r="AA32" s="364"/>
      <c r="AB32" s="365"/>
      <c r="AC32" s="365"/>
      <c r="AD32" s="365"/>
      <c r="AE32" s="365"/>
      <c r="AF32" s="365"/>
      <c r="AG32" s="365"/>
      <c r="AH32" s="365"/>
      <c r="AI32" s="365"/>
      <c r="AJ32" s="365"/>
      <c r="AK32" s="365"/>
      <c r="AL32" s="365"/>
      <c r="AM32" s="365"/>
      <c r="AN32" s="365"/>
      <c r="AO32" s="365"/>
      <c r="AP32" s="365"/>
      <c r="AQ32" s="365"/>
      <c r="AR32" s="365"/>
      <c r="AS32" s="341">
        <f t="shared" ref="AS32:AS41" si="14">+SUM(D32:AR32)</f>
        <v>0</v>
      </c>
      <c r="AT32" s="323"/>
      <c r="AU32" s="42"/>
      <c r="AV32" s="73">
        <f>+D32-SUM(D33:D34)</f>
        <v>0</v>
      </c>
      <c r="AW32" s="73">
        <f t="shared" ref="AW32:CK32" si="15">+E32-SUM(E33:E34)</f>
        <v>0</v>
      </c>
      <c r="AX32" s="73">
        <f t="shared" si="15"/>
        <v>0</v>
      </c>
      <c r="AY32" s="73">
        <f t="shared" si="15"/>
        <v>0</v>
      </c>
      <c r="AZ32" s="73">
        <f t="shared" si="15"/>
        <v>0</v>
      </c>
      <c r="BA32" s="73">
        <f t="shared" si="15"/>
        <v>0</v>
      </c>
      <c r="BB32" s="73">
        <f t="shared" si="15"/>
        <v>0</v>
      </c>
      <c r="BC32" s="73">
        <f t="shared" si="15"/>
        <v>0</v>
      </c>
      <c r="BD32" s="73">
        <f t="shared" si="15"/>
        <v>0</v>
      </c>
      <c r="BE32" s="73">
        <f t="shared" si="15"/>
        <v>0</v>
      </c>
      <c r="BF32" s="73">
        <f t="shared" si="15"/>
        <v>0</v>
      </c>
      <c r="BG32" s="73">
        <f t="shared" si="15"/>
        <v>0</v>
      </c>
      <c r="BH32" s="73">
        <f t="shared" si="15"/>
        <v>0</v>
      </c>
      <c r="BI32" s="73">
        <f t="shared" si="15"/>
        <v>0</v>
      </c>
      <c r="BJ32" s="73">
        <f t="shared" si="15"/>
        <v>0</v>
      </c>
      <c r="BK32" s="73">
        <f t="shared" si="15"/>
        <v>0</v>
      </c>
      <c r="BL32" s="73">
        <f t="shared" si="15"/>
        <v>0</v>
      </c>
      <c r="BM32" s="73">
        <f t="shared" si="15"/>
        <v>0</v>
      </c>
      <c r="BN32" s="73">
        <f t="shared" si="15"/>
        <v>0</v>
      </c>
      <c r="BO32" s="73">
        <f t="shared" si="15"/>
        <v>0</v>
      </c>
      <c r="BP32" s="73">
        <f t="shared" si="15"/>
        <v>0</v>
      </c>
      <c r="BQ32" s="73">
        <f t="shared" si="15"/>
        <v>0</v>
      </c>
      <c r="BR32" s="73">
        <f t="shared" si="15"/>
        <v>0</v>
      </c>
      <c r="BS32" s="73">
        <f t="shared" si="15"/>
        <v>0</v>
      </c>
      <c r="BT32" s="73">
        <f t="shared" si="15"/>
        <v>0</v>
      </c>
      <c r="BU32" s="73">
        <f t="shared" si="15"/>
        <v>0</v>
      </c>
      <c r="BV32" s="73">
        <f t="shared" si="15"/>
        <v>0</v>
      </c>
      <c r="BW32" s="73">
        <f t="shared" si="15"/>
        <v>0</v>
      </c>
      <c r="BX32" s="73">
        <f t="shared" si="15"/>
        <v>0</v>
      </c>
      <c r="BY32" s="73">
        <f t="shared" si="15"/>
        <v>0</v>
      </c>
      <c r="BZ32" s="73">
        <f t="shared" si="15"/>
        <v>0</v>
      </c>
      <c r="CA32" s="73">
        <f t="shared" si="15"/>
        <v>0</v>
      </c>
      <c r="CB32" s="73">
        <f t="shared" si="15"/>
        <v>0</v>
      </c>
      <c r="CC32" s="73">
        <f t="shared" si="15"/>
        <v>0</v>
      </c>
      <c r="CD32" s="73">
        <f t="shared" si="15"/>
        <v>0</v>
      </c>
      <c r="CE32" s="73">
        <f t="shared" si="15"/>
        <v>0</v>
      </c>
      <c r="CF32" s="73">
        <f t="shared" si="15"/>
        <v>0</v>
      </c>
      <c r="CG32" s="73">
        <f t="shared" si="15"/>
        <v>0</v>
      </c>
      <c r="CH32" s="73">
        <f t="shared" si="15"/>
        <v>0</v>
      </c>
      <c r="CI32" s="73">
        <f t="shared" si="15"/>
        <v>0</v>
      </c>
      <c r="CJ32" s="73">
        <f t="shared" si="15"/>
        <v>0</v>
      </c>
      <c r="CK32" s="73">
        <f t="shared" si="15"/>
        <v>0</v>
      </c>
      <c r="CM32" s="73">
        <f t="shared" si="3"/>
        <v>0</v>
      </c>
    </row>
    <row r="33" spans="1:91" s="34" customFormat="1" ht="17.100000000000001" customHeight="1">
      <c r="B33" s="44"/>
      <c r="C33" s="45" t="s">
        <v>253</v>
      </c>
      <c r="D33" s="344"/>
      <c r="E33" s="344"/>
      <c r="F33" s="344"/>
      <c r="G33" s="344"/>
      <c r="H33" s="344"/>
      <c r="I33" s="344"/>
      <c r="J33" s="344"/>
      <c r="K33" s="344"/>
      <c r="L33" s="345"/>
      <c r="M33" s="345"/>
      <c r="N33" s="345"/>
      <c r="O33" s="346"/>
      <c r="P33" s="346"/>
      <c r="Q33" s="346"/>
      <c r="R33" s="346"/>
      <c r="S33" s="346"/>
      <c r="T33" s="346"/>
      <c r="U33" s="346"/>
      <c r="V33" s="346"/>
      <c r="W33" s="346"/>
      <c r="X33" s="364"/>
      <c r="Y33" s="346"/>
      <c r="Z33" s="364"/>
      <c r="AA33" s="364"/>
      <c r="AB33" s="365"/>
      <c r="AC33" s="365"/>
      <c r="AD33" s="365"/>
      <c r="AE33" s="365"/>
      <c r="AF33" s="365"/>
      <c r="AG33" s="365"/>
      <c r="AH33" s="365"/>
      <c r="AI33" s="365"/>
      <c r="AJ33" s="365"/>
      <c r="AK33" s="365"/>
      <c r="AL33" s="365"/>
      <c r="AM33" s="365"/>
      <c r="AN33" s="365"/>
      <c r="AO33" s="365"/>
      <c r="AP33" s="365"/>
      <c r="AQ33" s="365"/>
      <c r="AR33" s="365"/>
      <c r="AS33" s="341">
        <f t="shared" si="14"/>
        <v>0</v>
      </c>
      <c r="AT33" s="323"/>
      <c r="AU33" s="42"/>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M33" s="73">
        <f t="shared" si="3"/>
        <v>0</v>
      </c>
    </row>
    <row r="34" spans="1:91" s="34" customFormat="1" ht="17.100000000000001" customHeight="1">
      <c r="B34" s="44"/>
      <c r="C34" s="45" t="s">
        <v>255</v>
      </c>
      <c r="D34" s="344"/>
      <c r="E34" s="344"/>
      <c r="F34" s="344"/>
      <c r="G34" s="344"/>
      <c r="H34" s="344"/>
      <c r="I34" s="344"/>
      <c r="J34" s="344"/>
      <c r="K34" s="344"/>
      <c r="L34" s="345"/>
      <c r="M34" s="345"/>
      <c r="N34" s="345"/>
      <c r="O34" s="346"/>
      <c r="P34" s="346"/>
      <c r="Q34" s="346"/>
      <c r="R34" s="346"/>
      <c r="S34" s="346"/>
      <c r="T34" s="346"/>
      <c r="U34" s="346"/>
      <c r="V34" s="346"/>
      <c r="W34" s="346"/>
      <c r="X34" s="364"/>
      <c r="Y34" s="346"/>
      <c r="Z34" s="364"/>
      <c r="AA34" s="364"/>
      <c r="AB34" s="365"/>
      <c r="AC34" s="365"/>
      <c r="AD34" s="365"/>
      <c r="AE34" s="365"/>
      <c r="AF34" s="365"/>
      <c r="AG34" s="365"/>
      <c r="AH34" s="365"/>
      <c r="AI34" s="365"/>
      <c r="AJ34" s="365"/>
      <c r="AK34" s="365"/>
      <c r="AL34" s="365"/>
      <c r="AM34" s="365"/>
      <c r="AN34" s="365"/>
      <c r="AO34" s="365"/>
      <c r="AP34" s="365"/>
      <c r="AQ34" s="365"/>
      <c r="AR34" s="365"/>
      <c r="AS34" s="341">
        <f t="shared" si="14"/>
        <v>0</v>
      </c>
      <c r="AT34" s="323"/>
      <c r="AU34" s="42"/>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M34" s="73">
        <f t="shared" si="3"/>
        <v>0</v>
      </c>
    </row>
    <row r="35" spans="1:91" s="4" customFormat="1" ht="17.100000000000001" customHeight="1">
      <c r="A35" s="6"/>
      <c r="B35" s="9"/>
      <c r="C35" s="108" t="s">
        <v>254</v>
      </c>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1">
        <f t="shared" si="14"/>
        <v>0</v>
      </c>
      <c r="AT35" s="342"/>
      <c r="AU35" s="5"/>
      <c r="AV35" s="73">
        <f>+D35-SUM(D36:D37)</f>
        <v>0</v>
      </c>
      <c r="AW35" s="73">
        <f t="shared" ref="AW35:CK35" si="16">+E35-SUM(E36:E37)</f>
        <v>0</v>
      </c>
      <c r="AX35" s="73">
        <f t="shared" si="16"/>
        <v>0</v>
      </c>
      <c r="AY35" s="73">
        <f t="shared" si="16"/>
        <v>0</v>
      </c>
      <c r="AZ35" s="73">
        <f t="shared" si="16"/>
        <v>0</v>
      </c>
      <c r="BA35" s="73">
        <f t="shared" si="16"/>
        <v>0</v>
      </c>
      <c r="BB35" s="73">
        <f t="shared" si="16"/>
        <v>0</v>
      </c>
      <c r="BC35" s="73">
        <f t="shared" si="16"/>
        <v>0</v>
      </c>
      <c r="BD35" s="73">
        <f t="shared" si="16"/>
        <v>0</v>
      </c>
      <c r="BE35" s="73">
        <f t="shared" si="16"/>
        <v>0</v>
      </c>
      <c r="BF35" s="73">
        <f t="shared" si="16"/>
        <v>0</v>
      </c>
      <c r="BG35" s="73">
        <f t="shared" si="16"/>
        <v>0</v>
      </c>
      <c r="BH35" s="73">
        <f t="shared" si="16"/>
        <v>0</v>
      </c>
      <c r="BI35" s="73">
        <f t="shared" si="16"/>
        <v>0</v>
      </c>
      <c r="BJ35" s="73">
        <f t="shared" si="16"/>
        <v>0</v>
      </c>
      <c r="BK35" s="73">
        <f t="shared" si="16"/>
        <v>0</v>
      </c>
      <c r="BL35" s="73">
        <f t="shared" si="16"/>
        <v>0</v>
      </c>
      <c r="BM35" s="73">
        <f t="shared" si="16"/>
        <v>0</v>
      </c>
      <c r="BN35" s="73">
        <f t="shared" si="16"/>
        <v>0</v>
      </c>
      <c r="BO35" s="73">
        <f t="shared" si="16"/>
        <v>0</v>
      </c>
      <c r="BP35" s="73">
        <f t="shared" si="16"/>
        <v>0</v>
      </c>
      <c r="BQ35" s="73">
        <f t="shared" si="16"/>
        <v>0</v>
      </c>
      <c r="BR35" s="73">
        <f t="shared" si="16"/>
        <v>0</v>
      </c>
      <c r="BS35" s="73">
        <f t="shared" si="16"/>
        <v>0</v>
      </c>
      <c r="BT35" s="73">
        <f t="shared" si="16"/>
        <v>0</v>
      </c>
      <c r="BU35" s="73">
        <f t="shared" si="16"/>
        <v>0</v>
      </c>
      <c r="BV35" s="73">
        <f t="shared" si="16"/>
        <v>0</v>
      </c>
      <c r="BW35" s="73">
        <f t="shared" si="16"/>
        <v>0</v>
      </c>
      <c r="BX35" s="73">
        <f t="shared" si="16"/>
        <v>0</v>
      </c>
      <c r="BY35" s="73">
        <f t="shared" si="16"/>
        <v>0</v>
      </c>
      <c r="BZ35" s="73">
        <f t="shared" si="16"/>
        <v>0</v>
      </c>
      <c r="CA35" s="73">
        <f t="shared" si="16"/>
        <v>0</v>
      </c>
      <c r="CB35" s="73">
        <f t="shared" si="16"/>
        <v>0</v>
      </c>
      <c r="CC35" s="73">
        <f t="shared" si="16"/>
        <v>0</v>
      </c>
      <c r="CD35" s="73">
        <f t="shared" si="16"/>
        <v>0</v>
      </c>
      <c r="CE35" s="73">
        <f t="shared" si="16"/>
        <v>0</v>
      </c>
      <c r="CF35" s="73">
        <f t="shared" si="16"/>
        <v>0</v>
      </c>
      <c r="CG35" s="73">
        <f t="shared" si="16"/>
        <v>0</v>
      </c>
      <c r="CH35" s="73">
        <f t="shared" si="16"/>
        <v>0</v>
      </c>
      <c r="CI35" s="73">
        <f t="shared" si="16"/>
        <v>0</v>
      </c>
      <c r="CJ35" s="73">
        <f t="shared" si="16"/>
        <v>0</v>
      </c>
      <c r="CK35" s="73">
        <f t="shared" si="16"/>
        <v>0</v>
      </c>
      <c r="CM35" s="73">
        <f t="shared" si="3"/>
        <v>0</v>
      </c>
    </row>
    <row r="36" spans="1:91" s="34" customFormat="1" ht="17.100000000000001" customHeight="1">
      <c r="B36" s="44"/>
      <c r="C36" s="45" t="s">
        <v>253</v>
      </c>
      <c r="D36" s="344"/>
      <c r="E36" s="344"/>
      <c r="F36" s="344"/>
      <c r="G36" s="344"/>
      <c r="H36" s="344"/>
      <c r="I36" s="344"/>
      <c r="J36" s="344"/>
      <c r="K36" s="344"/>
      <c r="L36" s="345"/>
      <c r="M36" s="345"/>
      <c r="N36" s="345"/>
      <c r="O36" s="346"/>
      <c r="P36" s="346"/>
      <c r="Q36" s="346"/>
      <c r="R36" s="346"/>
      <c r="S36" s="346"/>
      <c r="T36" s="346"/>
      <c r="U36" s="346"/>
      <c r="V36" s="346"/>
      <c r="W36" s="346"/>
      <c r="X36" s="364"/>
      <c r="Y36" s="346"/>
      <c r="Z36" s="364"/>
      <c r="AA36" s="364"/>
      <c r="AB36" s="365"/>
      <c r="AC36" s="365"/>
      <c r="AD36" s="365"/>
      <c r="AE36" s="365"/>
      <c r="AF36" s="365"/>
      <c r="AG36" s="365"/>
      <c r="AH36" s="365"/>
      <c r="AI36" s="365"/>
      <c r="AJ36" s="365"/>
      <c r="AK36" s="365"/>
      <c r="AL36" s="365"/>
      <c r="AM36" s="365"/>
      <c r="AN36" s="365"/>
      <c r="AO36" s="365"/>
      <c r="AP36" s="365"/>
      <c r="AQ36" s="365"/>
      <c r="AR36" s="365"/>
      <c r="AS36" s="341">
        <f t="shared" si="14"/>
        <v>0</v>
      </c>
      <c r="AT36" s="323"/>
      <c r="AU36" s="42"/>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M36" s="73">
        <f t="shared" si="3"/>
        <v>0</v>
      </c>
    </row>
    <row r="37" spans="1:91" s="34" customFormat="1" ht="17.100000000000001" customHeight="1">
      <c r="B37" s="44"/>
      <c r="C37" s="45" t="s">
        <v>255</v>
      </c>
      <c r="D37" s="344"/>
      <c r="E37" s="344"/>
      <c r="F37" s="344"/>
      <c r="G37" s="344"/>
      <c r="H37" s="344"/>
      <c r="I37" s="344"/>
      <c r="J37" s="344"/>
      <c r="K37" s="344"/>
      <c r="L37" s="345"/>
      <c r="M37" s="345"/>
      <c r="N37" s="345"/>
      <c r="O37" s="346"/>
      <c r="P37" s="346"/>
      <c r="Q37" s="346"/>
      <c r="R37" s="346"/>
      <c r="S37" s="346"/>
      <c r="T37" s="346"/>
      <c r="U37" s="346"/>
      <c r="V37" s="346"/>
      <c r="W37" s="346"/>
      <c r="X37" s="364"/>
      <c r="Y37" s="346"/>
      <c r="Z37" s="364"/>
      <c r="AA37" s="364"/>
      <c r="AB37" s="365"/>
      <c r="AC37" s="365"/>
      <c r="AD37" s="365"/>
      <c r="AE37" s="365"/>
      <c r="AF37" s="365"/>
      <c r="AG37" s="365"/>
      <c r="AH37" s="365"/>
      <c r="AI37" s="365"/>
      <c r="AJ37" s="365"/>
      <c r="AK37" s="365"/>
      <c r="AL37" s="365"/>
      <c r="AM37" s="365"/>
      <c r="AN37" s="365"/>
      <c r="AO37" s="365"/>
      <c r="AP37" s="365"/>
      <c r="AQ37" s="365"/>
      <c r="AR37" s="365"/>
      <c r="AS37" s="341">
        <f t="shared" si="14"/>
        <v>0</v>
      </c>
      <c r="AT37" s="323"/>
      <c r="AU37" s="42"/>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M37" s="73">
        <f t="shared" si="3"/>
        <v>0</v>
      </c>
    </row>
    <row r="38" spans="1:91" s="4" customFormat="1" ht="17.100000000000001" customHeight="1">
      <c r="A38" s="6"/>
      <c r="B38" s="9"/>
      <c r="C38" s="108" t="s">
        <v>260</v>
      </c>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1">
        <f t="shared" si="14"/>
        <v>0</v>
      </c>
      <c r="AT38" s="342"/>
      <c r="AU38" s="5"/>
      <c r="AV38" s="73">
        <f>+D38-SUM(D39:D40)</f>
        <v>0</v>
      </c>
      <c r="AW38" s="73">
        <f t="shared" ref="AW38:CK38" si="17">+E38-SUM(E39:E40)</f>
        <v>0</v>
      </c>
      <c r="AX38" s="73">
        <f t="shared" si="17"/>
        <v>0</v>
      </c>
      <c r="AY38" s="73">
        <f t="shared" si="17"/>
        <v>0</v>
      </c>
      <c r="AZ38" s="73">
        <f t="shared" si="17"/>
        <v>0</v>
      </c>
      <c r="BA38" s="73">
        <f t="shared" si="17"/>
        <v>0</v>
      </c>
      <c r="BB38" s="73">
        <f t="shared" si="17"/>
        <v>0</v>
      </c>
      <c r="BC38" s="73">
        <f t="shared" si="17"/>
        <v>0</v>
      </c>
      <c r="BD38" s="73">
        <f t="shared" si="17"/>
        <v>0</v>
      </c>
      <c r="BE38" s="73">
        <f t="shared" si="17"/>
        <v>0</v>
      </c>
      <c r="BF38" s="73">
        <f t="shared" si="17"/>
        <v>0</v>
      </c>
      <c r="BG38" s="73">
        <f t="shared" si="17"/>
        <v>0</v>
      </c>
      <c r="BH38" s="73">
        <f t="shared" si="17"/>
        <v>0</v>
      </c>
      <c r="BI38" s="73">
        <f t="shared" si="17"/>
        <v>0</v>
      </c>
      <c r="BJ38" s="73">
        <f t="shared" si="17"/>
        <v>0</v>
      </c>
      <c r="BK38" s="73">
        <f t="shared" si="17"/>
        <v>0</v>
      </c>
      <c r="BL38" s="73">
        <f t="shared" si="17"/>
        <v>0</v>
      </c>
      <c r="BM38" s="73">
        <f t="shared" si="17"/>
        <v>0</v>
      </c>
      <c r="BN38" s="73">
        <f t="shared" si="17"/>
        <v>0</v>
      </c>
      <c r="BO38" s="73">
        <f t="shared" si="17"/>
        <v>0</v>
      </c>
      <c r="BP38" s="73">
        <f t="shared" si="17"/>
        <v>0</v>
      </c>
      <c r="BQ38" s="73">
        <f t="shared" si="17"/>
        <v>0</v>
      </c>
      <c r="BR38" s="73">
        <f t="shared" si="17"/>
        <v>0</v>
      </c>
      <c r="BS38" s="73">
        <f t="shared" si="17"/>
        <v>0</v>
      </c>
      <c r="BT38" s="73">
        <f t="shared" si="17"/>
        <v>0</v>
      </c>
      <c r="BU38" s="73">
        <f t="shared" si="17"/>
        <v>0</v>
      </c>
      <c r="BV38" s="73">
        <f t="shared" si="17"/>
        <v>0</v>
      </c>
      <c r="BW38" s="73">
        <f t="shared" si="17"/>
        <v>0</v>
      </c>
      <c r="BX38" s="73">
        <f t="shared" si="17"/>
        <v>0</v>
      </c>
      <c r="BY38" s="73">
        <f t="shared" si="17"/>
        <v>0</v>
      </c>
      <c r="BZ38" s="73">
        <f t="shared" si="17"/>
        <v>0</v>
      </c>
      <c r="CA38" s="73">
        <f t="shared" si="17"/>
        <v>0</v>
      </c>
      <c r="CB38" s="73">
        <f t="shared" si="17"/>
        <v>0</v>
      </c>
      <c r="CC38" s="73">
        <f t="shared" si="17"/>
        <v>0</v>
      </c>
      <c r="CD38" s="73">
        <f t="shared" si="17"/>
        <v>0</v>
      </c>
      <c r="CE38" s="73">
        <f t="shared" si="17"/>
        <v>0</v>
      </c>
      <c r="CF38" s="73">
        <f t="shared" si="17"/>
        <v>0</v>
      </c>
      <c r="CG38" s="73">
        <f t="shared" si="17"/>
        <v>0</v>
      </c>
      <c r="CH38" s="73">
        <f t="shared" si="17"/>
        <v>0</v>
      </c>
      <c r="CI38" s="73">
        <f t="shared" si="17"/>
        <v>0</v>
      </c>
      <c r="CJ38" s="73">
        <f t="shared" si="17"/>
        <v>0</v>
      </c>
      <c r="CK38" s="73">
        <f t="shared" si="17"/>
        <v>0</v>
      </c>
      <c r="CM38" s="73">
        <f t="shared" si="3"/>
        <v>0</v>
      </c>
    </row>
    <row r="39" spans="1:91" s="34" customFormat="1" ht="17.100000000000001" customHeight="1">
      <c r="B39" s="44"/>
      <c r="C39" s="45" t="s">
        <v>253</v>
      </c>
      <c r="D39" s="344"/>
      <c r="E39" s="344"/>
      <c r="F39" s="344"/>
      <c r="G39" s="344"/>
      <c r="H39" s="344"/>
      <c r="I39" s="344"/>
      <c r="J39" s="344"/>
      <c r="K39" s="344"/>
      <c r="L39" s="345"/>
      <c r="M39" s="345"/>
      <c r="N39" s="345"/>
      <c r="O39" s="346"/>
      <c r="P39" s="346"/>
      <c r="Q39" s="346"/>
      <c r="R39" s="346"/>
      <c r="S39" s="346"/>
      <c r="T39" s="346"/>
      <c r="U39" s="346"/>
      <c r="V39" s="346"/>
      <c r="W39" s="346"/>
      <c r="X39" s="364"/>
      <c r="Y39" s="346"/>
      <c r="Z39" s="364"/>
      <c r="AA39" s="364"/>
      <c r="AB39" s="365"/>
      <c r="AC39" s="365"/>
      <c r="AD39" s="365"/>
      <c r="AE39" s="365"/>
      <c r="AF39" s="365"/>
      <c r="AG39" s="365"/>
      <c r="AH39" s="365"/>
      <c r="AI39" s="365"/>
      <c r="AJ39" s="365"/>
      <c r="AK39" s="365"/>
      <c r="AL39" s="365"/>
      <c r="AM39" s="365"/>
      <c r="AN39" s="365"/>
      <c r="AO39" s="365"/>
      <c r="AP39" s="365"/>
      <c r="AQ39" s="365"/>
      <c r="AR39" s="365"/>
      <c r="AS39" s="341">
        <f t="shared" si="14"/>
        <v>0</v>
      </c>
      <c r="AT39" s="323"/>
      <c r="AU39" s="42"/>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M39" s="73">
        <f t="shared" si="3"/>
        <v>0</v>
      </c>
    </row>
    <row r="40" spans="1:91" s="34" customFormat="1" ht="17.100000000000001" customHeight="1">
      <c r="B40" s="44"/>
      <c r="C40" s="45" t="s">
        <v>255</v>
      </c>
      <c r="D40" s="344"/>
      <c r="E40" s="344"/>
      <c r="F40" s="344"/>
      <c r="G40" s="344"/>
      <c r="H40" s="344"/>
      <c r="I40" s="344"/>
      <c r="J40" s="344"/>
      <c r="K40" s="344"/>
      <c r="L40" s="345"/>
      <c r="M40" s="345"/>
      <c r="N40" s="345"/>
      <c r="O40" s="346"/>
      <c r="P40" s="346"/>
      <c r="Q40" s="346"/>
      <c r="R40" s="346"/>
      <c r="S40" s="346"/>
      <c r="T40" s="346"/>
      <c r="U40" s="346"/>
      <c r="V40" s="346"/>
      <c r="W40" s="346"/>
      <c r="X40" s="364"/>
      <c r="Y40" s="346"/>
      <c r="Z40" s="364"/>
      <c r="AA40" s="364"/>
      <c r="AB40" s="365"/>
      <c r="AC40" s="365"/>
      <c r="AD40" s="365"/>
      <c r="AE40" s="365"/>
      <c r="AF40" s="365"/>
      <c r="AG40" s="365"/>
      <c r="AH40" s="365"/>
      <c r="AI40" s="365"/>
      <c r="AJ40" s="365"/>
      <c r="AK40" s="365"/>
      <c r="AL40" s="365"/>
      <c r="AM40" s="365"/>
      <c r="AN40" s="365"/>
      <c r="AO40" s="365"/>
      <c r="AP40" s="365"/>
      <c r="AQ40" s="365"/>
      <c r="AR40" s="365"/>
      <c r="AS40" s="341">
        <f t="shared" si="14"/>
        <v>0</v>
      </c>
      <c r="AT40" s="323"/>
      <c r="AU40" s="42"/>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M40" s="73">
        <f t="shared" si="3"/>
        <v>0</v>
      </c>
    </row>
    <row r="41" spans="1:91" s="4" customFormat="1" ht="17.100000000000001" customHeight="1">
      <c r="A41" s="6"/>
      <c r="B41" s="9"/>
      <c r="C41" s="108" t="s">
        <v>249</v>
      </c>
      <c r="D41" s="343">
        <f t="shared" ref="D41:AR41" si="18">+SUM(D38,D35,D32)</f>
        <v>0</v>
      </c>
      <c r="E41" s="343">
        <f t="shared" si="18"/>
        <v>0</v>
      </c>
      <c r="F41" s="343">
        <f t="shared" si="18"/>
        <v>0</v>
      </c>
      <c r="G41" s="343">
        <f t="shared" si="18"/>
        <v>0</v>
      </c>
      <c r="H41" s="343">
        <f t="shared" si="18"/>
        <v>0</v>
      </c>
      <c r="I41" s="343">
        <f t="shared" si="18"/>
        <v>0</v>
      </c>
      <c r="J41" s="343">
        <f t="shared" si="18"/>
        <v>0</v>
      </c>
      <c r="K41" s="343">
        <f t="shared" si="18"/>
        <v>0</v>
      </c>
      <c r="L41" s="343">
        <f t="shared" si="18"/>
        <v>0</v>
      </c>
      <c r="M41" s="343">
        <f t="shared" si="18"/>
        <v>0</v>
      </c>
      <c r="N41" s="343">
        <f t="shared" si="18"/>
        <v>0</v>
      </c>
      <c r="O41" s="343">
        <f t="shared" si="18"/>
        <v>0</v>
      </c>
      <c r="P41" s="343">
        <f t="shared" si="18"/>
        <v>0</v>
      </c>
      <c r="Q41" s="343">
        <f t="shared" si="18"/>
        <v>0</v>
      </c>
      <c r="R41" s="343">
        <f t="shared" si="18"/>
        <v>0</v>
      </c>
      <c r="S41" s="343">
        <f t="shared" si="18"/>
        <v>0</v>
      </c>
      <c r="T41" s="343">
        <f t="shared" si="18"/>
        <v>0</v>
      </c>
      <c r="U41" s="343">
        <f t="shared" si="18"/>
        <v>0</v>
      </c>
      <c r="V41" s="343">
        <f t="shared" si="18"/>
        <v>0</v>
      </c>
      <c r="W41" s="343">
        <f t="shared" si="18"/>
        <v>0</v>
      </c>
      <c r="X41" s="343">
        <f t="shared" si="18"/>
        <v>0</v>
      </c>
      <c r="Y41" s="343">
        <f t="shared" si="18"/>
        <v>0</v>
      </c>
      <c r="Z41" s="343">
        <f t="shared" si="18"/>
        <v>0</v>
      </c>
      <c r="AA41" s="343">
        <f t="shared" si="18"/>
        <v>0</v>
      </c>
      <c r="AB41" s="343">
        <f t="shared" si="18"/>
        <v>0</v>
      </c>
      <c r="AC41" s="343">
        <f t="shared" si="18"/>
        <v>0</v>
      </c>
      <c r="AD41" s="343">
        <f t="shared" si="18"/>
        <v>0</v>
      </c>
      <c r="AE41" s="343">
        <f t="shared" si="18"/>
        <v>0</v>
      </c>
      <c r="AF41" s="343">
        <f t="shared" si="18"/>
        <v>0</v>
      </c>
      <c r="AG41" s="343">
        <f t="shared" si="18"/>
        <v>0</v>
      </c>
      <c r="AH41" s="343">
        <f t="shared" si="18"/>
        <v>0</v>
      </c>
      <c r="AI41" s="343">
        <f t="shared" si="18"/>
        <v>0</v>
      </c>
      <c r="AJ41" s="343">
        <f t="shared" si="18"/>
        <v>0</v>
      </c>
      <c r="AK41" s="343">
        <f t="shared" si="18"/>
        <v>0</v>
      </c>
      <c r="AL41" s="343">
        <f t="shared" si="18"/>
        <v>0</v>
      </c>
      <c r="AM41" s="343">
        <f t="shared" si="18"/>
        <v>0</v>
      </c>
      <c r="AN41" s="343">
        <f t="shared" si="18"/>
        <v>0</v>
      </c>
      <c r="AO41" s="343">
        <f t="shared" si="18"/>
        <v>0</v>
      </c>
      <c r="AP41" s="343">
        <f t="shared" si="18"/>
        <v>0</v>
      </c>
      <c r="AQ41" s="343">
        <f t="shared" si="18"/>
        <v>0</v>
      </c>
      <c r="AR41" s="343">
        <f t="shared" si="18"/>
        <v>0</v>
      </c>
      <c r="AS41" s="341">
        <f t="shared" si="14"/>
        <v>0</v>
      </c>
      <c r="AT41" s="342"/>
      <c r="AU41" s="5"/>
      <c r="AV41" s="73">
        <f>+D41-D32-D35-D38</f>
        <v>0</v>
      </c>
      <c r="AW41" s="73">
        <f t="shared" ref="AW41:CK41" si="19">+E41-E32-E35-E38</f>
        <v>0</v>
      </c>
      <c r="AX41" s="73">
        <f t="shared" si="19"/>
        <v>0</v>
      </c>
      <c r="AY41" s="73">
        <f t="shared" si="19"/>
        <v>0</v>
      </c>
      <c r="AZ41" s="73">
        <f t="shared" si="19"/>
        <v>0</v>
      </c>
      <c r="BA41" s="73">
        <f t="shared" si="19"/>
        <v>0</v>
      </c>
      <c r="BB41" s="73">
        <f t="shared" si="19"/>
        <v>0</v>
      </c>
      <c r="BC41" s="73">
        <f t="shared" si="19"/>
        <v>0</v>
      </c>
      <c r="BD41" s="73">
        <f t="shared" si="19"/>
        <v>0</v>
      </c>
      <c r="BE41" s="73">
        <f t="shared" si="19"/>
        <v>0</v>
      </c>
      <c r="BF41" s="73">
        <f t="shared" si="19"/>
        <v>0</v>
      </c>
      <c r="BG41" s="73">
        <f t="shared" si="19"/>
        <v>0</v>
      </c>
      <c r="BH41" s="73">
        <f t="shared" si="19"/>
        <v>0</v>
      </c>
      <c r="BI41" s="73">
        <f t="shared" si="19"/>
        <v>0</v>
      </c>
      <c r="BJ41" s="73">
        <f t="shared" si="19"/>
        <v>0</v>
      </c>
      <c r="BK41" s="73">
        <f t="shared" si="19"/>
        <v>0</v>
      </c>
      <c r="BL41" s="73">
        <f t="shared" si="19"/>
        <v>0</v>
      </c>
      <c r="BM41" s="73">
        <f t="shared" si="19"/>
        <v>0</v>
      </c>
      <c r="BN41" s="73">
        <f t="shared" si="19"/>
        <v>0</v>
      </c>
      <c r="BO41" s="73">
        <f t="shared" si="19"/>
        <v>0</v>
      </c>
      <c r="BP41" s="73">
        <f t="shared" si="19"/>
        <v>0</v>
      </c>
      <c r="BQ41" s="73">
        <f t="shared" si="19"/>
        <v>0</v>
      </c>
      <c r="BR41" s="73">
        <f t="shared" si="19"/>
        <v>0</v>
      </c>
      <c r="BS41" s="73">
        <f t="shared" si="19"/>
        <v>0</v>
      </c>
      <c r="BT41" s="73">
        <f t="shared" si="19"/>
        <v>0</v>
      </c>
      <c r="BU41" s="73">
        <f t="shared" si="19"/>
        <v>0</v>
      </c>
      <c r="BV41" s="73">
        <f t="shared" si="19"/>
        <v>0</v>
      </c>
      <c r="BW41" s="73">
        <f t="shared" si="19"/>
        <v>0</v>
      </c>
      <c r="BX41" s="73">
        <f t="shared" si="19"/>
        <v>0</v>
      </c>
      <c r="BY41" s="73">
        <f t="shared" si="19"/>
        <v>0</v>
      </c>
      <c r="BZ41" s="73">
        <f t="shared" si="19"/>
        <v>0</v>
      </c>
      <c r="CA41" s="73">
        <f t="shared" si="19"/>
        <v>0</v>
      </c>
      <c r="CB41" s="73">
        <f t="shared" si="19"/>
        <v>0</v>
      </c>
      <c r="CC41" s="73">
        <f t="shared" si="19"/>
        <v>0</v>
      </c>
      <c r="CD41" s="73">
        <f t="shared" si="19"/>
        <v>0</v>
      </c>
      <c r="CE41" s="73">
        <f t="shared" si="19"/>
        <v>0</v>
      </c>
      <c r="CF41" s="73">
        <f t="shared" si="19"/>
        <v>0</v>
      </c>
      <c r="CG41" s="73">
        <f t="shared" si="19"/>
        <v>0</v>
      </c>
      <c r="CH41" s="73">
        <f t="shared" si="19"/>
        <v>0</v>
      </c>
      <c r="CI41" s="73">
        <f t="shared" si="19"/>
        <v>0</v>
      </c>
      <c r="CJ41" s="73">
        <f t="shared" si="19"/>
        <v>0</v>
      </c>
      <c r="CK41" s="73">
        <f t="shared" si="19"/>
        <v>0</v>
      </c>
      <c r="CM41" s="73">
        <f t="shared" si="3"/>
        <v>0</v>
      </c>
    </row>
    <row r="42" spans="1:91" s="40" customFormat="1" ht="30" customHeight="1">
      <c r="B42" s="46"/>
      <c r="C42" s="47" t="s">
        <v>283</v>
      </c>
      <c r="D42" s="347"/>
      <c r="E42" s="347"/>
      <c r="F42" s="347"/>
      <c r="G42" s="347"/>
      <c r="H42" s="347"/>
      <c r="I42" s="347"/>
      <c r="J42" s="347"/>
      <c r="K42" s="347"/>
      <c r="L42" s="347"/>
      <c r="M42" s="347"/>
      <c r="N42" s="347"/>
      <c r="O42" s="337"/>
      <c r="P42" s="337"/>
      <c r="Q42" s="337"/>
      <c r="R42" s="337"/>
      <c r="S42" s="337"/>
      <c r="T42" s="337"/>
      <c r="U42" s="337"/>
      <c r="V42" s="337"/>
      <c r="W42" s="337"/>
      <c r="X42" s="361"/>
      <c r="Y42" s="348"/>
      <c r="Z42" s="361"/>
      <c r="AA42" s="361"/>
      <c r="AB42" s="362"/>
      <c r="AC42" s="362"/>
      <c r="AD42" s="362"/>
      <c r="AE42" s="362"/>
      <c r="AF42" s="362"/>
      <c r="AG42" s="362"/>
      <c r="AH42" s="362"/>
      <c r="AI42" s="362"/>
      <c r="AJ42" s="362"/>
      <c r="AK42" s="362"/>
      <c r="AL42" s="362"/>
      <c r="AM42" s="362"/>
      <c r="AN42" s="362"/>
      <c r="AO42" s="362"/>
      <c r="AP42" s="362"/>
      <c r="AQ42" s="362"/>
      <c r="AR42" s="362"/>
      <c r="AS42" s="363"/>
      <c r="AT42" s="318"/>
      <c r="AU42" s="104"/>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M42" s="73"/>
    </row>
    <row r="43" spans="1:91" s="34" customFormat="1" ht="17.100000000000001" customHeight="1">
      <c r="B43" s="41"/>
      <c r="C43" s="42" t="s">
        <v>252</v>
      </c>
      <c r="D43" s="344"/>
      <c r="E43" s="344"/>
      <c r="F43" s="344"/>
      <c r="G43" s="344"/>
      <c r="H43" s="344"/>
      <c r="I43" s="344"/>
      <c r="J43" s="344"/>
      <c r="K43" s="344"/>
      <c r="L43" s="345"/>
      <c r="M43" s="345"/>
      <c r="N43" s="345"/>
      <c r="O43" s="346"/>
      <c r="P43" s="346"/>
      <c r="Q43" s="346"/>
      <c r="R43" s="346"/>
      <c r="S43" s="346"/>
      <c r="T43" s="346"/>
      <c r="U43" s="346"/>
      <c r="V43" s="346"/>
      <c r="W43" s="346"/>
      <c r="X43" s="364"/>
      <c r="Y43" s="346"/>
      <c r="Z43" s="364"/>
      <c r="AA43" s="364"/>
      <c r="AB43" s="365"/>
      <c r="AC43" s="365"/>
      <c r="AD43" s="365"/>
      <c r="AE43" s="365"/>
      <c r="AF43" s="365"/>
      <c r="AG43" s="365"/>
      <c r="AH43" s="365"/>
      <c r="AI43" s="365"/>
      <c r="AJ43" s="365"/>
      <c r="AK43" s="365"/>
      <c r="AL43" s="365"/>
      <c r="AM43" s="365"/>
      <c r="AN43" s="365"/>
      <c r="AO43" s="365"/>
      <c r="AP43" s="365"/>
      <c r="AQ43" s="365"/>
      <c r="AR43" s="365"/>
      <c r="AS43" s="341">
        <f t="shared" ref="AS43:AS53" si="20">+SUM(D43:AR43)</f>
        <v>0</v>
      </c>
      <c r="AT43" s="323"/>
      <c r="AU43" s="42"/>
      <c r="AV43" s="73">
        <f>+D43-SUM(D44:D45)</f>
        <v>0</v>
      </c>
      <c r="AW43" s="73">
        <f t="shared" ref="AW43:CK43" si="21">+E43-SUM(E44:E45)</f>
        <v>0</v>
      </c>
      <c r="AX43" s="73">
        <f t="shared" si="21"/>
        <v>0</v>
      </c>
      <c r="AY43" s="73">
        <f t="shared" si="21"/>
        <v>0</v>
      </c>
      <c r="AZ43" s="73">
        <f t="shared" si="21"/>
        <v>0</v>
      </c>
      <c r="BA43" s="73">
        <f t="shared" si="21"/>
        <v>0</v>
      </c>
      <c r="BB43" s="73">
        <f t="shared" si="21"/>
        <v>0</v>
      </c>
      <c r="BC43" s="73">
        <f t="shared" si="21"/>
        <v>0</v>
      </c>
      <c r="BD43" s="73">
        <f t="shared" si="21"/>
        <v>0</v>
      </c>
      <c r="BE43" s="73">
        <f t="shared" si="21"/>
        <v>0</v>
      </c>
      <c r="BF43" s="73">
        <f t="shared" si="21"/>
        <v>0</v>
      </c>
      <c r="BG43" s="73">
        <f t="shared" si="21"/>
        <v>0</v>
      </c>
      <c r="BH43" s="73">
        <f t="shared" si="21"/>
        <v>0</v>
      </c>
      <c r="BI43" s="73">
        <f t="shared" si="21"/>
        <v>0</v>
      </c>
      <c r="BJ43" s="73">
        <f t="shared" si="21"/>
        <v>0</v>
      </c>
      <c r="BK43" s="73">
        <f t="shared" si="21"/>
        <v>0</v>
      </c>
      <c r="BL43" s="73">
        <f t="shared" si="21"/>
        <v>0</v>
      </c>
      <c r="BM43" s="73">
        <f t="shared" si="21"/>
        <v>0</v>
      </c>
      <c r="BN43" s="73">
        <f t="shared" si="21"/>
        <v>0</v>
      </c>
      <c r="BO43" s="73">
        <f t="shared" si="21"/>
        <v>0</v>
      </c>
      <c r="BP43" s="73">
        <f t="shared" si="21"/>
        <v>0</v>
      </c>
      <c r="BQ43" s="73">
        <f t="shared" si="21"/>
        <v>0</v>
      </c>
      <c r="BR43" s="73">
        <f t="shared" si="21"/>
        <v>0</v>
      </c>
      <c r="BS43" s="73">
        <f t="shared" si="21"/>
        <v>0</v>
      </c>
      <c r="BT43" s="73">
        <f t="shared" si="21"/>
        <v>0</v>
      </c>
      <c r="BU43" s="73">
        <f t="shared" si="21"/>
        <v>0</v>
      </c>
      <c r="BV43" s="73">
        <f t="shared" si="21"/>
        <v>0</v>
      </c>
      <c r="BW43" s="73">
        <f t="shared" si="21"/>
        <v>0</v>
      </c>
      <c r="BX43" s="73">
        <f t="shared" si="21"/>
        <v>0</v>
      </c>
      <c r="BY43" s="73">
        <f t="shared" si="21"/>
        <v>0</v>
      </c>
      <c r="BZ43" s="73">
        <f t="shared" si="21"/>
        <v>0</v>
      </c>
      <c r="CA43" s="73">
        <f t="shared" si="21"/>
        <v>0</v>
      </c>
      <c r="CB43" s="73">
        <f t="shared" si="21"/>
        <v>0</v>
      </c>
      <c r="CC43" s="73">
        <f t="shared" si="21"/>
        <v>0</v>
      </c>
      <c r="CD43" s="73">
        <f t="shared" si="21"/>
        <v>0</v>
      </c>
      <c r="CE43" s="73">
        <f t="shared" si="21"/>
        <v>0</v>
      </c>
      <c r="CF43" s="73">
        <f t="shared" si="21"/>
        <v>0</v>
      </c>
      <c r="CG43" s="73">
        <f t="shared" si="21"/>
        <v>0</v>
      </c>
      <c r="CH43" s="73">
        <f t="shared" si="21"/>
        <v>0</v>
      </c>
      <c r="CI43" s="73">
        <f t="shared" si="21"/>
        <v>0</v>
      </c>
      <c r="CJ43" s="73">
        <f t="shared" si="21"/>
        <v>0</v>
      </c>
      <c r="CK43" s="73">
        <f t="shared" si="21"/>
        <v>0</v>
      </c>
      <c r="CM43" s="73">
        <f t="shared" si="3"/>
        <v>0</v>
      </c>
    </row>
    <row r="44" spans="1:91" s="34" customFormat="1" ht="17.100000000000001" customHeight="1">
      <c r="B44" s="44"/>
      <c r="C44" s="45" t="s">
        <v>253</v>
      </c>
      <c r="D44" s="344"/>
      <c r="E44" s="344"/>
      <c r="F44" s="344"/>
      <c r="G44" s="344"/>
      <c r="H44" s="344"/>
      <c r="I44" s="344"/>
      <c r="J44" s="344"/>
      <c r="K44" s="344"/>
      <c r="L44" s="345"/>
      <c r="M44" s="345"/>
      <c r="N44" s="345"/>
      <c r="O44" s="346"/>
      <c r="P44" s="346"/>
      <c r="Q44" s="346"/>
      <c r="R44" s="346"/>
      <c r="S44" s="346"/>
      <c r="T44" s="346"/>
      <c r="U44" s="346"/>
      <c r="V44" s="346"/>
      <c r="W44" s="346"/>
      <c r="X44" s="364"/>
      <c r="Y44" s="346"/>
      <c r="Z44" s="364"/>
      <c r="AA44" s="364"/>
      <c r="AB44" s="365"/>
      <c r="AC44" s="365"/>
      <c r="AD44" s="365"/>
      <c r="AE44" s="365"/>
      <c r="AF44" s="365"/>
      <c r="AG44" s="365"/>
      <c r="AH44" s="365"/>
      <c r="AI44" s="365"/>
      <c r="AJ44" s="365"/>
      <c r="AK44" s="365"/>
      <c r="AL44" s="365"/>
      <c r="AM44" s="365"/>
      <c r="AN44" s="365"/>
      <c r="AO44" s="365"/>
      <c r="AP44" s="365"/>
      <c r="AQ44" s="365"/>
      <c r="AR44" s="365"/>
      <c r="AS44" s="341">
        <f t="shared" si="20"/>
        <v>0</v>
      </c>
      <c r="AT44" s="323"/>
      <c r="AU44" s="42"/>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M44" s="73">
        <f t="shared" si="3"/>
        <v>0</v>
      </c>
    </row>
    <row r="45" spans="1:91" s="34" customFormat="1" ht="17.100000000000001" customHeight="1">
      <c r="B45" s="44"/>
      <c r="C45" s="45" t="s">
        <v>255</v>
      </c>
      <c r="D45" s="344"/>
      <c r="E45" s="344"/>
      <c r="F45" s="344"/>
      <c r="G45" s="344"/>
      <c r="H45" s="344"/>
      <c r="I45" s="344"/>
      <c r="J45" s="344"/>
      <c r="K45" s="344"/>
      <c r="L45" s="345"/>
      <c r="M45" s="345"/>
      <c r="N45" s="345"/>
      <c r="O45" s="346"/>
      <c r="P45" s="346"/>
      <c r="Q45" s="346"/>
      <c r="R45" s="346"/>
      <c r="S45" s="346"/>
      <c r="T45" s="346"/>
      <c r="U45" s="346"/>
      <c r="V45" s="346"/>
      <c r="W45" s="346"/>
      <c r="X45" s="364"/>
      <c r="Y45" s="346"/>
      <c r="Z45" s="364"/>
      <c r="AA45" s="364"/>
      <c r="AB45" s="365"/>
      <c r="AC45" s="365"/>
      <c r="AD45" s="365"/>
      <c r="AE45" s="365"/>
      <c r="AF45" s="365"/>
      <c r="AG45" s="365"/>
      <c r="AH45" s="365"/>
      <c r="AI45" s="365"/>
      <c r="AJ45" s="365"/>
      <c r="AK45" s="365"/>
      <c r="AL45" s="365"/>
      <c r="AM45" s="365"/>
      <c r="AN45" s="365"/>
      <c r="AO45" s="365"/>
      <c r="AP45" s="365"/>
      <c r="AQ45" s="365"/>
      <c r="AR45" s="365"/>
      <c r="AS45" s="341">
        <f t="shared" si="20"/>
        <v>0</v>
      </c>
      <c r="AT45" s="323"/>
      <c r="AU45" s="42"/>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M45" s="73">
        <f t="shared" si="3"/>
        <v>0</v>
      </c>
    </row>
    <row r="46" spans="1:91" s="4" customFormat="1" ht="17.100000000000001" customHeight="1">
      <c r="A46" s="6"/>
      <c r="B46" s="9"/>
      <c r="C46" s="108" t="s">
        <v>254</v>
      </c>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1">
        <f t="shared" si="20"/>
        <v>0</v>
      </c>
      <c r="AT46" s="342"/>
      <c r="AU46" s="5"/>
      <c r="AV46" s="73">
        <f>+D46-SUM(D47:D48)</f>
        <v>0</v>
      </c>
      <c r="AW46" s="73">
        <f t="shared" ref="AW46:CK46" si="22">+E46-SUM(E47:E48)</f>
        <v>0</v>
      </c>
      <c r="AX46" s="73">
        <f t="shared" si="22"/>
        <v>0</v>
      </c>
      <c r="AY46" s="73">
        <f t="shared" si="22"/>
        <v>0</v>
      </c>
      <c r="AZ46" s="73">
        <f t="shared" si="22"/>
        <v>0</v>
      </c>
      <c r="BA46" s="73">
        <f t="shared" si="22"/>
        <v>0</v>
      </c>
      <c r="BB46" s="73">
        <f t="shared" si="22"/>
        <v>0</v>
      </c>
      <c r="BC46" s="73">
        <f t="shared" si="22"/>
        <v>0</v>
      </c>
      <c r="BD46" s="73">
        <f t="shared" si="22"/>
        <v>0</v>
      </c>
      <c r="BE46" s="73">
        <f t="shared" si="22"/>
        <v>0</v>
      </c>
      <c r="BF46" s="73">
        <f t="shared" si="22"/>
        <v>0</v>
      </c>
      <c r="BG46" s="73">
        <f t="shared" si="22"/>
        <v>0</v>
      </c>
      <c r="BH46" s="73">
        <f t="shared" si="22"/>
        <v>0</v>
      </c>
      <c r="BI46" s="73">
        <f t="shared" si="22"/>
        <v>0</v>
      </c>
      <c r="BJ46" s="73">
        <f t="shared" si="22"/>
        <v>0</v>
      </c>
      <c r="BK46" s="73">
        <f t="shared" si="22"/>
        <v>0</v>
      </c>
      <c r="BL46" s="73">
        <f t="shared" si="22"/>
        <v>0</v>
      </c>
      <c r="BM46" s="73">
        <f t="shared" si="22"/>
        <v>0</v>
      </c>
      <c r="BN46" s="73">
        <f t="shared" si="22"/>
        <v>0</v>
      </c>
      <c r="BO46" s="73">
        <f t="shared" si="22"/>
        <v>0</v>
      </c>
      <c r="BP46" s="73">
        <f t="shared" si="22"/>
        <v>0</v>
      </c>
      <c r="BQ46" s="73">
        <f t="shared" si="22"/>
        <v>0</v>
      </c>
      <c r="BR46" s="73">
        <f t="shared" si="22"/>
        <v>0</v>
      </c>
      <c r="BS46" s="73">
        <f t="shared" si="22"/>
        <v>0</v>
      </c>
      <c r="BT46" s="73">
        <f t="shared" si="22"/>
        <v>0</v>
      </c>
      <c r="BU46" s="73">
        <f t="shared" si="22"/>
        <v>0</v>
      </c>
      <c r="BV46" s="73">
        <f t="shared" si="22"/>
        <v>0</v>
      </c>
      <c r="BW46" s="73">
        <f t="shared" si="22"/>
        <v>0</v>
      </c>
      <c r="BX46" s="73">
        <f t="shared" si="22"/>
        <v>0</v>
      </c>
      <c r="BY46" s="73">
        <f t="shared" si="22"/>
        <v>0</v>
      </c>
      <c r="BZ46" s="73">
        <f t="shared" si="22"/>
        <v>0</v>
      </c>
      <c r="CA46" s="73">
        <f t="shared" si="22"/>
        <v>0</v>
      </c>
      <c r="CB46" s="73">
        <f t="shared" si="22"/>
        <v>0</v>
      </c>
      <c r="CC46" s="73">
        <f t="shared" si="22"/>
        <v>0</v>
      </c>
      <c r="CD46" s="73">
        <f t="shared" si="22"/>
        <v>0</v>
      </c>
      <c r="CE46" s="73">
        <f t="shared" si="22"/>
        <v>0</v>
      </c>
      <c r="CF46" s="73">
        <f t="shared" si="22"/>
        <v>0</v>
      </c>
      <c r="CG46" s="73">
        <f t="shared" si="22"/>
        <v>0</v>
      </c>
      <c r="CH46" s="73">
        <f t="shared" si="22"/>
        <v>0</v>
      </c>
      <c r="CI46" s="73">
        <f t="shared" si="22"/>
        <v>0</v>
      </c>
      <c r="CJ46" s="73">
        <f t="shared" si="22"/>
        <v>0</v>
      </c>
      <c r="CK46" s="73">
        <f t="shared" si="22"/>
        <v>0</v>
      </c>
      <c r="CM46" s="73">
        <f t="shared" si="3"/>
        <v>0</v>
      </c>
    </row>
    <row r="47" spans="1:91" s="34" customFormat="1" ht="17.100000000000001" customHeight="1">
      <c r="B47" s="44"/>
      <c r="C47" s="45" t="s">
        <v>253</v>
      </c>
      <c r="D47" s="344"/>
      <c r="E47" s="344"/>
      <c r="F47" s="344"/>
      <c r="G47" s="344"/>
      <c r="H47" s="344"/>
      <c r="I47" s="344"/>
      <c r="J47" s="344"/>
      <c r="K47" s="344"/>
      <c r="L47" s="345"/>
      <c r="M47" s="345"/>
      <c r="N47" s="345"/>
      <c r="O47" s="346"/>
      <c r="P47" s="346"/>
      <c r="Q47" s="346"/>
      <c r="R47" s="346"/>
      <c r="S47" s="346"/>
      <c r="T47" s="346"/>
      <c r="U47" s="346"/>
      <c r="V47" s="346"/>
      <c r="W47" s="346"/>
      <c r="X47" s="364"/>
      <c r="Y47" s="346"/>
      <c r="Z47" s="364"/>
      <c r="AA47" s="364"/>
      <c r="AB47" s="365"/>
      <c r="AC47" s="365"/>
      <c r="AD47" s="365"/>
      <c r="AE47" s="365"/>
      <c r="AF47" s="365"/>
      <c r="AG47" s="365"/>
      <c r="AH47" s="365"/>
      <c r="AI47" s="365"/>
      <c r="AJ47" s="365"/>
      <c r="AK47" s="365"/>
      <c r="AL47" s="365"/>
      <c r="AM47" s="365"/>
      <c r="AN47" s="365"/>
      <c r="AO47" s="365"/>
      <c r="AP47" s="365"/>
      <c r="AQ47" s="365"/>
      <c r="AR47" s="365"/>
      <c r="AS47" s="341">
        <f t="shared" si="20"/>
        <v>0</v>
      </c>
      <c r="AT47" s="323"/>
      <c r="AU47" s="42"/>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M47" s="73">
        <f t="shared" si="3"/>
        <v>0</v>
      </c>
    </row>
    <row r="48" spans="1:91" s="34" customFormat="1" ht="17.100000000000001" customHeight="1">
      <c r="B48" s="44"/>
      <c r="C48" s="45" t="s">
        <v>255</v>
      </c>
      <c r="D48" s="344"/>
      <c r="E48" s="344"/>
      <c r="F48" s="344"/>
      <c r="G48" s="344"/>
      <c r="H48" s="344"/>
      <c r="I48" s="344"/>
      <c r="J48" s="344"/>
      <c r="K48" s="344"/>
      <c r="L48" s="345"/>
      <c r="M48" s="345"/>
      <c r="N48" s="345"/>
      <c r="O48" s="346"/>
      <c r="P48" s="346"/>
      <c r="Q48" s="346"/>
      <c r="R48" s="346"/>
      <c r="S48" s="346"/>
      <c r="T48" s="346"/>
      <c r="U48" s="346"/>
      <c r="V48" s="346"/>
      <c r="W48" s="346"/>
      <c r="X48" s="364"/>
      <c r="Y48" s="346"/>
      <c r="Z48" s="364"/>
      <c r="AA48" s="364"/>
      <c r="AB48" s="365"/>
      <c r="AC48" s="365"/>
      <c r="AD48" s="365"/>
      <c r="AE48" s="365"/>
      <c r="AF48" s="365"/>
      <c r="AG48" s="365"/>
      <c r="AH48" s="365"/>
      <c r="AI48" s="365"/>
      <c r="AJ48" s="365"/>
      <c r="AK48" s="365"/>
      <c r="AL48" s="365"/>
      <c r="AM48" s="365"/>
      <c r="AN48" s="365"/>
      <c r="AO48" s="365"/>
      <c r="AP48" s="365"/>
      <c r="AQ48" s="365"/>
      <c r="AR48" s="365"/>
      <c r="AS48" s="341">
        <f t="shared" si="20"/>
        <v>0</v>
      </c>
      <c r="AT48" s="323"/>
      <c r="AU48" s="42"/>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M48" s="73">
        <f t="shared" si="3"/>
        <v>0</v>
      </c>
    </row>
    <row r="49" spans="1:91" s="4" customFormat="1" ht="17.100000000000001" customHeight="1">
      <c r="A49" s="6"/>
      <c r="B49" s="9"/>
      <c r="C49" s="108" t="s">
        <v>260</v>
      </c>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1">
        <f t="shared" si="20"/>
        <v>0</v>
      </c>
      <c r="AT49" s="342"/>
      <c r="AU49" s="5"/>
      <c r="AV49" s="73">
        <f>+D49-SUM(D50:D51)</f>
        <v>0</v>
      </c>
      <c r="AW49" s="73">
        <f t="shared" ref="AW49:CK49" si="23">+E49-SUM(E50:E51)</f>
        <v>0</v>
      </c>
      <c r="AX49" s="73">
        <f t="shared" si="23"/>
        <v>0</v>
      </c>
      <c r="AY49" s="73">
        <f t="shared" si="23"/>
        <v>0</v>
      </c>
      <c r="AZ49" s="73">
        <f t="shared" si="23"/>
        <v>0</v>
      </c>
      <c r="BA49" s="73">
        <f t="shared" si="23"/>
        <v>0</v>
      </c>
      <c r="BB49" s="73">
        <f t="shared" si="23"/>
        <v>0</v>
      </c>
      <c r="BC49" s="73">
        <f t="shared" si="23"/>
        <v>0</v>
      </c>
      <c r="BD49" s="73">
        <f t="shared" si="23"/>
        <v>0</v>
      </c>
      <c r="BE49" s="73">
        <f t="shared" si="23"/>
        <v>0</v>
      </c>
      <c r="BF49" s="73">
        <f t="shared" si="23"/>
        <v>0</v>
      </c>
      <c r="BG49" s="73">
        <f t="shared" si="23"/>
        <v>0</v>
      </c>
      <c r="BH49" s="73">
        <f t="shared" si="23"/>
        <v>0</v>
      </c>
      <c r="BI49" s="73">
        <f t="shared" si="23"/>
        <v>0</v>
      </c>
      <c r="BJ49" s="73">
        <f t="shared" si="23"/>
        <v>0</v>
      </c>
      <c r="BK49" s="73">
        <f t="shared" si="23"/>
        <v>0</v>
      </c>
      <c r="BL49" s="73">
        <f t="shared" si="23"/>
        <v>0</v>
      </c>
      <c r="BM49" s="73">
        <f t="shared" si="23"/>
        <v>0</v>
      </c>
      <c r="BN49" s="73">
        <f t="shared" si="23"/>
        <v>0</v>
      </c>
      <c r="BO49" s="73">
        <f t="shared" si="23"/>
        <v>0</v>
      </c>
      <c r="BP49" s="73">
        <f t="shared" si="23"/>
        <v>0</v>
      </c>
      <c r="BQ49" s="73">
        <f t="shared" si="23"/>
        <v>0</v>
      </c>
      <c r="BR49" s="73">
        <f t="shared" si="23"/>
        <v>0</v>
      </c>
      <c r="BS49" s="73">
        <f t="shared" si="23"/>
        <v>0</v>
      </c>
      <c r="BT49" s="73">
        <f t="shared" si="23"/>
        <v>0</v>
      </c>
      <c r="BU49" s="73">
        <f t="shared" si="23"/>
        <v>0</v>
      </c>
      <c r="BV49" s="73">
        <f t="shared" si="23"/>
        <v>0</v>
      </c>
      <c r="BW49" s="73">
        <f t="shared" si="23"/>
        <v>0</v>
      </c>
      <c r="BX49" s="73">
        <f t="shared" si="23"/>
        <v>0</v>
      </c>
      <c r="BY49" s="73">
        <f t="shared" si="23"/>
        <v>0</v>
      </c>
      <c r="BZ49" s="73">
        <f t="shared" si="23"/>
        <v>0</v>
      </c>
      <c r="CA49" s="73">
        <f t="shared" si="23"/>
        <v>0</v>
      </c>
      <c r="CB49" s="73">
        <f t="shared" si="23"/>
        <v>0</v>
      </c>
      <c r="CC49" s="73">
        <f t="shared" si="23"/>
        <v>0</v>
      </c>
      <c r="CD49" s="73">
        <f t="shared" si="23"/>
        <v>0</v>
      </c>
      <c r="CE49" s="73">
        <f t="shared" si="23"/>
        <v>0</v>
      </c>
      <c r="CF49" s="73">
        <f t="shared" si="23"/>
        <v>0</v>
      </c>
      <c r="CG49" s="73">
        <f t="shared" si="23"/>
        <v>0</v>
      </c>
      <c r="CH49" s="73">
        <f t="shared" si="23"/>
        <v>0</v>
      </c>
      <c r="CI49" s="73">
        <f t="shared" si="23"/>
        <v>0</v>
      </c>
      <c r="CJ49" s="73">
        <f t="shared" si="23"/>
        <v>0</v>
      </c>
      <c r="CK49" s="73">
        <f t="shared" si="23"/>
        <v>0</v>
      </c>
      <c r="CM49" s="73">
        <f t="shared" si="3"/>
        <v>0</v>
      </c>
    </row>
    <row r="50" spans="1:91" s="34" customFormat="1" ht="17.100000000000001" customHeight="1">
      <c r="B50" s="44"/>
      <c r="C50" s="45" t="s">
        <v>253</v>
      </c>
      <c r="D50" s="344"/>
      <c r="E50" s="344"/>
      <c r="F50" s="344"/>
      <c r="G50" s="344"/>
      <c r="H50" s="344"/>
      <c r="I50" s="344"/>
      <c r="J50" s="344"/>
      <c r="K50" s="344"/>
      <c r="L50" s="345"/>
      <c r="M50" s="345"/>
      <c r="N50" s="345"/>
      <c r="O50" s="346"/>
      <c r="P50" s="346"/>
      <c r="Q50" s="346"/>
      <c r="R50" s="346"/>
      <c r="S50" s="346"/>
      <c r="T50" s="346"/>
      <c r="U50" s="346"/>
      <c r="V50" s="346"/>
      <c r="W50" s="346"/>
      <c r="X50" s="364"/>
      <c r="Y50" s="346"/>
      <c r="Z50" s="364"/>
      <c r="AA50" s="364"/>
      <c r="AB50" s="365"/>
      <c r="AC50" s="365"/>
      <c r="AD50" s="365"/>
      <c r="AE50" s="365"/>
      <c r="AF50" s="365"/>
      <c r="AG50" s="365"/>
      <c r="AH50" s="365"/>
      <c r="AI50" s="365"/>
      <c r="AJ50" s="365"/>
      <c r="AK50" s="365"/>
      <c r="AL50" s="365"/>
      <c r="AM50" s="365"/>
      <c r="AN50" s="365"/>
      <c r="AO50" s="365"/>
      <c r="AP50" s="365"/>
      <c r="AQ50" s="365"/>
      <c r="AR50" s="365"/>
      <c r="AS50" s="341">
        <f t="shared" si="20"/>
        <v>0</v>
      </c>
      <c r="AT50" s="323"/>
      <c r="AU50" s="42"/>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M50" s="73">
        <f t="shared" si="3"/>
        <v>0</v>
      </c>
    </row>
    <row r="51" spans="1:91" s="34" customFormat="1" ht="17.100000000000001" customHeight="1">
      <c r="B51" s="44"/>
      <c r="C51" s="45" t="s">
        <v>255</v>
      </c>
      <c r="D51" s="344"/>
      <c r="E51" s="344"/>
      <c r="F51" s="344"/>
      <c r="G51" s="344"/>
      <c r="H51" s="344"/>
      <c r="I51" s="344"/>
      <c r="J51" s="344"/>
      <c r="K51" s="344"/>
      <c r="L51" s="345"/>
      <c r="M51" s="345"/>
      <c r="N51" s="345"/>
      <c r="O51" s="346"/>
      <c r="P51" s="346"/>
      <c r="Q51" s="346"/>
      <c r="R51" s="346"/>
      <c r="S51" s="346"/>
      <c r="T51" s="346"/>
      <c r="U51" s="346"/>
      <c r="V51" s="346"/>
      <c r="W51" s="346"/>
      <c r="X51" s="364"/>
      <c r="Y51" s="346"/>
      <c r="Z51" s="364"/>
      <c r="AA51" s="364"/>
      <c r="AB51" s="365"/>
      <c r="AC51" s="365"/>
      <c r="AD51" s="365"/>
      <c r="AE51" s="365"/>
      <c r="AF51" s="365"/>
      <c r="AG51" s="365"/>
      <c r="AH51" s="365"/>
      <c r="AI51" s="365"/>
      <c r="AJ51" s="365"/>
      <c r="AK51" s="365"/>
      <c r="AL51" s="365"/>
      <c r="AM51" s="365"/>
      <c r="AN51" s="365"/>
      <c r="AO51" s="365"/>
      <c r="AP51" s="365"/>
      <c r="AQ51" s="365"/>
      <c r="AR51" s="365"/>
      <c r="AS51" s="341">
        <f t="shared" si="20"/>
        <v>0</v>
      </c>
      <c r="AT51" s="323"/>
      <c r="AU51" s="42"/>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M51" s="73">
        <f t="shared" si="3"/>
        <v>0</v>
      </c>
    </row>
    <row r="52" spans="1:91" s="4" customFormat="1" ht="17.100000000000001" customHeight="1">
      <c r="A52" s="6"/>
      <c r="B52" s="9"/>
      <c r="C52" s="108" t="s">
        <v>249</v>
      </c>
      <c r="D52" s="343">
        <f t="shared" ref="D52:AR52" si="24">+SUM(D49,D46,D43)</f>
        <v>0</v>
      </c>
      <c r="E52" s="343">
        <f t="shared" si="24"/>
        <v>0</v>
      </c>
      <c r="F52" s="343">
        <f t="shared" si="24"/>
        <v>0</v>
      </c>
      <c r="G52" s="343">
        <f t="shared" si="24"/>
        <v>0</v>
      </c>
      <c r="H52" s="343">
        <f t="shared" si="24"/>
        <v>0</v>
      </c>
      <c r="I52" s="343">
        <f t="shared" si="24"/>
        <v>0</v>
      </c>
      <c r="J52" s="343">
        <f t="shared" si="24"/>
        <v>0</v>
      </c>
      <c r="K52" s="343">
        <f t="shared" si="24"/>
        <v>0</v>
      </c>
      <c r="L52" s="343">
        <f t="shared" si="24"/>
        <v>0</v>
      </c>
      <c r="M52" s="343">
        <f t="shared" si="24"/>
        <v>0</v>
      </c>
      <c r="N52" s="343">
        <f t="shared" si="24"/>
        <v>0</v>
      </c>
      <c r="O52" s="343">
        <f t="shared" si="24"/>
        <v>0</v>
      </c>
      <c r="P52" s="343">
        <f t="shared" si="24"/>
        <v>0</v>
      </c>
      <c r="Q52" s="343">
        <f t="shared" si="24"/>
        <v>0</v>
      </c>
      <c r="R52" s="343">
        <f t="shared" si="24"/>
        <v>0</v>
      </c>
      <c r="S52" s="343">
        <f t="shared" si="24"/>
        <v>0</v>
      </c>
      <c r="T52" s="343">
        <f t="shared" si="24"/>
        <v>0</v>
      </c>
      <c r="U52" s="343">
        <f t="shared" si="24"/>
        <v>0</v>
      </c>
      <c r="V52" s="343">
        <f t="shared" si="24"/>
        <v>0</v>
      </c>
      <c r="W52" s="343">
        <f t="shared" si="24"/>
        <v>0</v>
      </c>
      <c r="X52" s="343">
        <f t="shared" si="24"/>
        <v>0</v>
      </c>
      <c r="Y52" s="343">
        <f t="shared" si="24"/>
        <v>0</v>
      </c>
      <c r="Z52" s="343">
        <f t="shared" si="24"/>
        <v>0</v>
      </c>
      <c r="AA52" s="343">
        <f t="shared" si="24"/>
        <v>0</v>
      </c>
      <c r="AB52" s="343">
        <f t="shared" si="24"/>
        <v>0</v>
      </c>
      <c r="AC52" s="343">
        <f t="shared" si="24"/>
        <v>0</v>
      </c>
      <c r="AD52" s="343">
        <f t="shared" si="24"/>
        <v>0</v>
      </c>
      <c r="AE52" s="343">
        <f t="shared" si="24"/>
        <v>0</v>
      </c>
      <c r="AF52" s="343">
        <f t="shared" si="24"/>
        <v>0</v>
      </c>
      <c r="AG52" s="343">
        <f t="shared" si="24"/>
        <v>0</v>
      </c>
      <c r="AH52" s="343">
        <f t="shared" si="24"/>
        <v>0</v>
      </c>
      <c r="AI52" s="343">
        <f t="shared" si="24"/>
        <v>0</v>
      </c>
      <c r="AJ52" s="343">
        <f t="shared" si="24"/>
        <v>0</v>
      </c>
      <c r="AK52" s="343">
        <f t="shared" si="24"/>
        <v>0</v>
      </c>
      <c r="AL52" s="343">
        <f t="shared" si="24"/>
        <v>0</v>
      </c>
      <c r="AM52" s="343">
        <f t="shared" si="24"/>
        <v>0</v>
      </c>
      <c r="AN52" s="343">
        <f t="shared" si="24"/>
        <v>0</v>
      </c>
      <c r="AO52" s="343">
        <f t="shared" si="24"/>
        <v>0</v>
      </c>
      <c r="AP52" s="343">
        <f t="shared" si="24"/>
        <v>0</v>
      </c>
      <c r="AQ52" s="343">
        <f t="shared" si="24"/>
        <v>0</v>
      </c>
      <c r="AR52" s="343">
        <f t="shared" si="24"/>
        <v>0</v>
      </c>
      <c r="AS52" s="341">
        <f t="shared" si="20"/>
        <v>0</v>
      </c>
      <c r="AT52" s="342"/>
      <c r="AU52" s="5"/>
      <c r="AV52" s="73">
        <f>+D52-D43-D46-D49</f>
        <v>0</v>
      </c>
      <c r="AW52" s="73">
        <f t="shared" ref="AW52:CK52" si="25">+E52-E43-E46-E49</f>
        <v>0</v>
      </c>
      <c r="AX52" s="73">
        <f t="shared" si="25"/>
        <v>0</v>
      </c>
      <c r="AY52" s="73">
        <f t="shared" si="25"/>
        <v>0</v>
      </c>
      <c r="AZ52" s="73">
        <f t="shared" si="25"/>
        <v>0</v>
      </c>
      <c r="BA52" s="73">
        <f t="shared" si="25"/>
        <v>0</v>
      </c>
      <c r="BB52" s="73">
        <f t="shared" si="25"/>
        <v>0</v>
      </c>
      <c r="BC52" s="73">
        <f t="shared" si="25"/>
        <v>0</v>
      </c>
      <c r="BD52" s="73">
        <f t="shared" si="25"/>
        <v>0</v>
      </c>
      <c r="BE52" s="73">
        <f t="shared" si="25"/>
        <v>0</v>
      </c>
      <c r="BF52" s="73">
        <f t="shared" si="25"/>
        <v>0</v>
      </c>
      <c r="BG52" s="73">
        <f t="shared" si="25"/>
        <v>0</v>
      </c>
      <c r="BH52" s="73">
        <f t="shared" si="25"/>
        <v>0</v>
      </c>
      <c r="BI52" s="73">
        <f t="shared" si="25"/>
        <v>0</v>
      </c>
      <c r="BJ52" s="73">
        <f t="shared" si="25"/>
        <v>0</v>
      </c>
      <c r="BK52" s="73">
        <f t="shared" si="25"/>
        <v>0</v>
      </c>
      <c r="BL52" s="73">
        <f t="shared" si="25"/>
        <v>0</v>
      </c>
      <c r="BM52" s="73">
        <f t="shared" si="25"/>
        <v>0</v>
      </c>
      <c r="BN52" s="73">
        <f t="shared" si="25"/>
        <v>0</v>
      </c>
      <c r="BO52" s="73">
        <f t="shared" si="25"/>
        <v>0</v>
      </c>
      <c r="BP52" s="73">
        <f t="shared" si="25"/>
        <v>0</v>
      </c>
      <c r="BQ52" s="73">
        <f t="shared" si="25"/>
        <v>0</v>
      </c>
      <c r="BR52" s="73">
        <f t="shared" si="25"/>
        <v>0</v>
      </c>
      <c r="BS52" s="73">
        <f t="shared" si="25"/>
        <v>0</v>
      </c>
      <c r="BT52" s="73">
        <f t="shared" si="25"/>
        <v>0</v>
      </c>
      <c r="BU52" s="73">
        <f t="shared" si="25"/>
        <v>0</v>
      </c>
      <c r="BV52" s="73">
        <f t="shared" si="25"/>
        <v>0</v>
      </c>
      <c r="BW52" s="73">
        <f t="shared" si="25"/>
        <v>0</v>
      </c>
      <c r="BX52" s="73">
        <f t="shared" si="25"/>
        <v>0</v>
      </c>
      <c r="BY52" s="73">
        <f t="shared" si="25"/>
        <v>0</v>
      </c>
      <c r="BZ52" s="73">
        <f t="shared" si="25"/>
        <v>0</v>
      </c>
      <c r="CA52" s="73">
        <f t="shared" si="25"/>
        <v>0</v>
      </c>
      <c r="CB52" s="73">
        <f t="shared" si="25"/>
        <v>0</v>
      </c>
      <c r="CC52" s="73">
        <f t="shared" si="25"/>
        <v>0</v>
      </c>
      <c r="CD52" s="73">
        <f t="shared" si="25"/>
        <v>0</v>
      </c>
      <c r="CE52" s="73">
        <f t="shared" si="25"/>
        <v>0</v>
      </c>
      <c r="CF52" s="73">
        <f t="shared" si="25"/>
        <v>0</v>
      </c>
      <c r="CG52" s="73">
        <f t="shared" si="25"/>
        <v>0</v>
      </c>
      <c r="CH52" s="73">
        <f t="shared" si="25"/>
        <v>0</v>
      </c>
      <c r="CI52" s="73">
        <f t="shared" si="25"/>
        <v>0</v>
      </c>
      <c r="CJ52" s="73">
        <f t="shared" si="25"/>
        <v>0</v>
      </c>
      <c r="CK52" s="73">
        <f t="shared" si="25"/>
        <v>0</v>
      </c>
      <c r="CM52" s="73">
        <f t="shared" si="3"/>
        <v>0</v>
      </c>
    </row>
    <row r="53" spans="1:91" s="40" customFormat="1" ht="30" customHeight="1">
      <c r="B53" s="46"/>
      <c r="C53" s="47" t="s">
        <v>306</v>
      </c>
      <c r="D53" s="349">
        <f t="shared" ref="D53:AR53" si="26">+D52+D41</f>
        <v>0</v>
      </c>
      <c r="E53" s="349">
        <f t="shared" si="26"/>
        <v>0</v>
      </c>
      <c r="F53" s="349">
        <f t="shared" si="26"/>
        <v>0</v>
      </c>
      <c r="G53" s="349">
        <f t="shared" si="26"/>
        <v>0</v>
      </c>
      <c r="H53" s="349">
        <f t="shared" si="26"/>
        <v>0</v>
      </c>
      <c r="I53" s="349">
        <f t="shared" si="26"/>
        <v>0</v>
      </c>
      <c r="J53" s="349">
        <f t="shared" si="26"/>
        <v>0</v>
      </c>
      <c r="K53" s="349">
        <f t="shared" si="26"/>
        <v>0</v>
      </c>
      <c r="L53" s="349">
        <f t="shared" si="26"/>
        <v>0</v>
      </c>
      <c r="M53" s="349">
        <f t="shared" si="26"/>
        <v>0</v>
      </c>
      <c r="N53" s="349">
        <f t="shared" si="26"/>
        <v>0</v>
      </c>
      <c r="O53" s="349">
        <f t="shared" si="26"/>
        <v>0</v>
      </c>
      <c r="P53" s="349">
        <f t="shared" si="26"/>
        <v>0</v>
      </c>
      <c r="Q53" s="349">
        <f t="shared" si="26"/>
        <v>0</v>
      </c>
      <c r="R53" s="349">
        <f t="shared" si="26"/>
        <v>0</v>
      </c>
      <c r="S53" s="349">
        <f t="shared" si="26"/>
        <v>0</v>
      </c>
      <c r="T53" s="349">
        <f t="shared" si="26"/>
        <v>0</v>
      </c>
      <c r="U53" s="349">
        <f t="shared" si="26"/>
        <v>0</v>
      </c>
      <c r="V53" s="349">
        <f t="shared" si="26"/>
        <v>0</v>
      </c>
      <c r="W53" s="349">
        <f t="shared" si="26"/>
        <v>0</v>
      </c>
      <c r="X53" s="349">
        <f t="shared" si="26"/>
        <v>0</v>
      </c>
      <c r="Y53" s="349">
        <f t="shared" si="26"/>
        <v>0</v>
      </c>
      <c r="Z53" s="349">
        <f t="shared" si="26"/>
        <v>0</v>
      </c>
      <c r="AA53" s="349">
        <f t="shared" si="26"/>
        <v>0</v>
      </c>
      <c r="AB53" s="349">
        <f t="shared" si="26"/>
        <v>0</v>
      </c>
      <c r="AC53" s="349">
        <f t="shared" si="26"/>
        <v>0</v>
      </c>
      <c r="AD53" s="349">
        <f t="shared" si="26"/>
        <v>0</v>
      </c>
      <c r="AE53" s="349">
        <f t="shared" si="26"/>
        <v>0</v>
      </c>
      <c r="AF53" s="349">
        <f t="shared" si="26"/>
        <v>0</v>
      </c>
      <c r="AG53" s="349">
        <f t="shared" si="26"/>
        <v>0</v>
      </c>
      <c r="AH53" s="349">
        <f t="shared" si="26"/>
        <v>0</v>
      </c>
      <c r="AI53" s="349">
        <f t="shared" si="26"/>
        <v>0</v>
      </c>
      <c r="AJ53" s="349">
        <f t="shared" si="26"/>
        <v>0</v>
      </c>
      <c r="AK53" s="349">
        <f t="shared" si="26"/>
        <v>0</v>
      </c>
      <c r="AL53" s="349">
        <f t="shared" si="26"/>
        <v>0</v>
      </c>
      <c r="AM53" s="349">
        <f t="shared" si="26"/>
        <v>0</v>
      </c>
      <c r="AN53" s="349">
        <f t="shared" si="26"/>
        <v>0</v>
      </c>
      <c r="AO53" s="349">
        <f t="shared" si="26"/>
        <v>0</v>
      </c>
      <c r="AP53" s="349">
        <f t="shared" si="26"/>
        <v>0</v>
      </c>
      <c r="AQ53" s="349">
        <f t="shared" si="26"/>
        <v>0</v>
      </c>
      <c r="AR53" s="349">
        <f t="shared" si="26"/>
        <v>0</v>
      </c>
      <c r="AS53" s="350">
        <f t="shared" si="20"/>
        <v>0</v>
      </c>
      <c r="AT53" s="318"/>
      <c r="AU53" s="104"/>
      <c r="AV53" s="229">
        <f>+D53-D52-D41</f>
        <v>0</v>
      </c>
      <c r="AW53" s="229">
        <f t="shared" ref="AW53:CK53" si="27">+E53-E52-E41</f>
        <v>0</v>
      </c>
      <c r="AX53" s="229">
        <f t="shared" si="27"/>
        <v>0</v>
      </c>
      <c r="AY53" s="229">
        <f t="shared" si="27"/>
        <v>0</v>
      </c>
      <c r="AZ53" s="229">
        <f t="shared" si="27"/>
        <v>0</v>
      </c>
      <c r="BA53" s="229">
        <f t="shared" si="27"/>
        <v>0</v>
      </c>
      <c r="BB53" s="229">
        <f t="shared" si="27"/>
        <v>0</v>
      </c>
      <c r="BC53" s="229">
        <f t="shared" si="27"/>
        <v>0</v>
      </c>
      <c r="BD53" s="229">
        <f t="shared" si="27"/>
        <v>0</v>
      </c>
      <c r="BE53" s="229">
        <f t="shared" si="27"/>
        <v>0</v>
      </c>
      <c r="BF53" s="229">
        <f t="shared" si="27"/>
        <v>0</v>
      </c>
      <c r="BG53" s="229">
        <f t="shared" si="27"/>
        <v>0</v>
      </c>
      <c r="BH53" s="229">
        <f t="shared" si="27"/>
        <v>0</v>
      </c>
      <c r="BI53" s="229">
        <f t="shared" si="27"/>
        <v>0</v>
      </c>
      <c r="BJ53" s="229">
        <f t="shared" si="27"/>
        <v>0</v>
      </c>
      <c r="BK53" s="229">
        <f t="shared" si="27"/>
        <v>0</v>
      </c>
      <c r="BL53" s="229">
        <f t="shared" si="27"/>
        <v>0</v>
      </c>
      <c r="BM53" s="229">
        <f t="shared" si="27"/>
        <v>0</v>
      </c>
      <c r="BN53" s="229">
        <f t="shared" si="27"/>
        <v>0</v>
      </c>
      <c r="BO53" s="229">
        <f t="shared" si="27"/>
        <v>0</v>
      </c>
      <c r="BP53" s="229">
        <f t="shared" si="27"/>
        <v>0</v>
      </c>
      <c r="BQ53" s="229">
        <f t="shared" si="27"/>
        <v>0</v>
      </c>
      <c r="BR53" s="229">
        <f t="shared" si="27"/>
        <v>0</v>
      </c>
      <c r="BS53" s="229">
        <f t="shared" si="27"/>
        <v>0</v>
      </c>
      <c r="BT53" s="229">
        <f t="shared" si="27"/>
        <v>0</v>
      </c>
      <c r="BU53" s="229">
        <f t="shared" si="27"/>
        <v>0</v>
      </c>
      <c r="BV53" s="229">
        <f t="shared" si="27"/>
        <v>0</v>
      </c>
      <c r="BW53" s="229">
        <f t="shared" si="27"/>
        <v>0</v>
      </c>
      <c r="BX53" s="229">
        <f t="shared" si="27"/>
        <v>0</v>
      </c>
      <c r="BY53" s="229">
        <f t="shared" si="27"/>
        <v>0</v>
      </c>
      <c r="BZ53" s="229">
        <f t="shared" si="27"/>
        <v>0</v>
      </c>
      <c r="CA53" s="229">
        <f t="shared" si="27"/>
        <v>0</v>
      </c>
      <c r="CB53" s="229">
        <f t="shared" si="27"/>
        <v>0</v>
      </c>
      <c r="CC53" s="229">
        <f t="shared" si="27"/>
        <v>0</v>
      </c>
      <c r="CD53" s="229">
        <f t="shared" si="27"/>
        <v>0</v>
      </c>
      <c r="CE53" s="229">
        <f t="shared" si="27"/>
        <v>0</v>
      </c>
      <c r="CF53" s="229">
        <f t="shared" si="27"/>
        <v>0</v>
      </c>
      <c r="CG53" s="229">
        <f t="shared" si="27"/>
        <v>0</v>
      </c>
      <c r="CH53" s="229">
        <f t="shared" si="27"/>
        <v>0</v>
      </c>
      <c r="CI53" s="229">
        <f t="shared" si="27"/>
        <v>0</v>
      </c>
      <c r="CJ53" s="229">
        <f t="shared" si="27"/>
        <v>0</v>
      </c>
      <c r="CK53" s="229">
        <f t="shared" si="27"/>
        <v>0</v>
      </c>
      <c r="CM53" s="229">
        <f t="shared" si="3"/>
        <v>0</v>
      </c>
    </row>
    <row r="54" spans="1:91" s="40" customFormat="1" ht="30" customHeight="1">
      <c r="B54" s="46"/>
      <c r="C54" s="47" t="s">
        <v>312</v>
      </c>
      <c r="D54" s="366"/>
      <c r="E54" s="366"/>
      <c r="F54" s="366"/>
      <c r="G54" s="366"/>
      <c r="H54" s="366"/>
      <c r="I54" s="366"/>
      <c r="J54" s="366"/>
      <c r="K54" s="366"/>
      <c r="L54" s="366"/>
      <c r="M54" s="366"/>
      <c r="N54" s="366"/>
      <c r="O54" s="366"/>
      <c r="P54" s="366"/>
      <c r="Q54" s="366"/>
      <c r="R54" s="366"/>
      <c r="S54" s="366"/>
      <c r="T54" s="366"/>
      <c r="U54" s="366"/>
      <c r="V54" s="366"/>
      <c r="W54" s="366"/>
      <c r="X54" s="366"/>
      <c r="Y54" s="366"/>
      <c r="Z54" s="366"/>
      <c r="AA54" s="366"/>
      <c r="AB54" s="366"/>
      <c r="AC54" s="366"/>
      <c r="AD54" s="366"/>
      <c r="AE54" s="366"/>
      <c r="AF54" s="366"/>
      <c r="AG54" s="366"/>
      <c r="AH54" s="366"/>
      <c r="AI54" s="366"/>
      <c r="AJ54" s="366"/>
      <c r="AK54" s="366"/>
      <c r="AL54" s="366"/>
      <c r="AM54" s="366"/>
      <c r="AN54" s="366"/>
      <c r="AO54" s="366"/>
      <c r="AP54" s="366"/>
      <c r="AQ54" s="366"/>
      <c r="AR54" s="366"/>
      <c r="AS54" s="351"/>
      <c r="AT54" s="318"/>
      <c r="AU54" s="104"/>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29"/>
      <c r="BR54" s="229"/>
      <c r="BS54" s="229"/>
      <c r="BT54" s="229"/>
      <c r="BU54" s="229"/>
      <c r="BV54" s="229"/>
      <c r="BW54" s="229"/>
      <c r="BX54" s="229"/>
      <c r="BY54" s="229"/>
      <c r="BZ54" s="229"/>
      <c r="CA54" s="229"/>
      <c r="CB54" s="229"/>
      <c r="CC54" s="229"/>
      <c r="CD54" s="229"/>
      <c r="CE54" s="229"/>
      <c r="CF54" s="229"/>
      <c r="CG54" s="229"/>
      <c r="CH54" s="229"/>
      <c r="CI54" s="229"/>
      <c r="CJ54" s="229"/>
      <c r="CK54" s="229"/>
      <c r="CM54" s="229"/>
    </row>
    <row r="55" spans="1:91" s="40" customFormat="1" ht="30" customHeight="1">
      <c r="B55" s="46"/>
      <c r="C55" s="47" t="s">
        <v>313</v>
      </c>
      <c r="D55" s="349">
        <f t="shared" ref="D55:AR55" si="28">+D18+D29+D41+D52+D54</f>
        <v>0</v>
      </c>
      <c r="E55" s="349">
        <f t="shared" si="28"/>
        <v>0</v>
      </c>
      <c r="F55" s="349">
        <f t="shared" si="28"/>
        <v>0</v>
      </c>
      <c r="G55" s="349">
        <f t="shared" si="28"/>
        <v>0</v>
      </c>
      <c r="H55" s="349">
        <f t="shared" si="28"/>
        <v>0</v>
      </c>
      <c r="I55" s="349">
        <f t="shared" si="28"/>
        <v>0</v>
      </c>
      <c r="J55" s="349">
        <f t="shared" si="28"/>
        <v>0</v>
      </c>
      <c r="K55" s="349">
        <f t="shared" si="28"/>
        <v>0</v>
      </c>
      <c r="L55" s="349">
        <f t="shared" si="28"/>
        <v>0</v>
      </c>
      <c r="M55" s="349">
        <f t="shared" si="28"/>
        <v>0</v>
      </c>
      <c r="N55" s="349">
        <f t="shared" si="28"/>
        <v>0</v>
      </c>
      <c r="O55" s="349">
        <f t="shared" si="28"/>
        <v>0</v>
      </c>
      <c r="P55" s="349">
        <f t="shared" si="28"/>
        <v>257.16000000000003</v>
      </c>
      <c r="Q55" s="349">
        <f t="shared" si="28"/>
        <v>0</v>
      </c>
      <c r="R55" s="349">
        <f t="shared" si="28"/>
        <v>0</v>
      </c>
      <c r="S55" s="349">
        <f t="shared" si="28"/>
        <v>0</v>
      </c>
      <c r="T55" s="349">
        <f t="shared" si="28"/>
        <v>0</v>
      </c>
      <c r="U55" s="349">
        <f t="shared" si="28"/>
        <v>0</v>
      </c>
      <c r="V55" s="349">
        <f t="shared" si="28"/>
        <v>0</v>
      </c>
      <c r="W55" s="349">
        <f t="shared" si="28"/>
        <v>0</v>
      </c>
      <c r="X55" s="349">
        <f t="shared" si="28"/>
        <v>0</v>
      </c>
      <c r="Y55" s="349">
        <f t="shared" si="28"/>
        <v>0</v>
      </c>
      <c r="Z55" s="349">
        <f t="shared" si="28"/>
        <v>0</v>
      </c>
      <c r="AA55" s="349">
        <f t="shared" si="28"/>
        <v>0</v>
      </c>
      <c r="AB55" s="349">
        <f t="shared" si="28"/>
        <v>0</v>
      </c>
      <c r="AC55" s="349">
        <f t="shared" si="28"/>
        <v>0</v>
      </c>
      <c r="AD55" s="349">
        <f t="shared" si="28"/>
        <v>0</v>
      </c>
      <c r="AE55" s="349">
        <f t="shared" si="28"/>
        <v>0</v>
      </c>
      <c r="AF55" s="349">
        <f t="shared" si="28"/>
        <v>0</v>
      </c>
      <c r="AG55" s="349">
        <f t="shared" si="28"/>
        <v>0</v>
      </c>
      <c r="AH55" s="349">
        <f t="shared" si="28"/>
        <v>0</v>
      </c>
      <c r="AI55" s="349">
        <f t="shared" si="28"/>
        <v>1798.029</v>
      </c>
      <c r="AJ55" s="349">
        <f t="shared" si="28"/>
        <v>0</v>
      </c>
      <c r="AK55" s="349">
        <f t="shared" si="28"/>
        <v>0</v>
      </c>
      <c r="AL55" s="349">
        <f t="shared" si="28"/>
        <v>0</v>
      </c>
      <c r="AM55" s="349">
        <f t="shared" si="28"/>
        <v>0</v>
      </c>
      <c r="AN55" s="349">
        <f t="shared" si="28"/>
        <v>0</v>
      </c>
      <c r="AO55" s="349">
        <f t="shared" si="28"/>
        <v>0</v>
      </c>
      <c r="AP55" s="349">
        <f t="shared" si="28"/>
        <v>2787.8</v>
      </c>
      <c r="AQ55" s="349">
        <f t="shared" si="28"/>
        <v>0</v>
      </c>
      <c r="AR55" s="349">
        <f t="shared" si="28"/>
        <v>0</v>
      </c>
      <c r="AS55" s="350">
        <f>+SUM(D55:AR55)</f>
        <v>4842.9889999999996</v>
      </c>
      <c r="AT55" s="318"/>
      <c r="AU55" s="104"/>
      <c r="AV55" s="229">
        <f>+D55-SUM(D18,D29,D41,D52,D54)</f>
        <v>0</v>
      </c>
      <c r="AW55" s="229">
        <f t="shared" ref="AW55:CJ55" si="29">+E55-SUM(E18,E29,E41,E52,E54)</f>
        <v>0</v>
      </c>
      <c r="AX55" s="229">
        <f t="shared" si="29"/>
        <v>0</v>
      </c>
      <c r="AY55" s="229">
        <f t="shared" si="29"/>
        <v>0</v>
      </c>
      <c r="AZ55" s="229">
        <f t="shared" si="29"/>
        <v>0</v>
      </c>
      <c r="BA55" s="229">
        <f t="shared" si="29"/>
        <v>0</v>
      </c>
      <c r="BB55" s="229">
        <f t="shared" si="29"/>
        <v>0</v>
      </c>
      <c r="BC55" s="229">
        <f t="shared" si="29"/>
        <v>0</v>
      </c>
      <c r="BD55" s="229">
        <f t="shared" si="29"/>
        <v>0</v>
      </c>
      <c r="BE55" s="229">
        <f t="shared" si="29"/>
        <v>0</v>
      </c>
      <c r="BF55" s="229">
        <f t="shared" si="29"/>
        <v>0</v>
      </c>
      <c r="BG55" s="229">
        <f t="shared" si="29"/>
        <v>0</v>
      </c>
      <c r="BH55" s="229">
        <f t="shared" si="29"/>
        <v>0</v>
      </c>
      <c r="BI55" s="229">
        <f t="shared" si="29"/>
        <v>0</v>
      </c>
      <c r="BJ55" s="229">
        <f t="shared" si="29"/>
        <v>0</v>
      </c>
      <c r="BK55" s="229">
        <f t="shared" si="29"/>
        <v>0</v>
      </c>
      <c r="BL55" s="229">
        <f t="shared" si="29"/>
        <v>0</v>
      </c>
      <c r="BM55" s="229">
        <f t="shared" si="29"/>
        <v>0</v>
      </c>
      <c r="BN55" s="229">
        <f t="shared" si="29"/>
        <v>0</v>
      </c>
      <c r="BO55" s="229">
        <f t="shared" si="29"/>
        <v>0</v>
      </c>
      <c r="BP55" s="229">
        <f t="shared" si="29"/>
        <v>0</v>
      </c>
      <c r="BQ55" s="229">
        <f t="shared" si="29"/>
        <v>0</v>
      </c>
      <c r="BR55" s="229">
        <f t="shared" si="29"/>
        <v>0</v>
      </c>
      <c r="BS55" s="229">
        <f t="shared" si="29"/>
        <v>0</v>
      </c>
      <c r="BT55" s="229">
        <f t="shared" si="29"/>
        <v>0</v>
      </c>
      <c r="BU55" s="229">
        <f t="shared" si="29"/>
        <v>0</v>
      </c>
      <c r="BV55" s="229">
        <f t="shared" si="29"/>
        <v>0</v>
      </c>
      <c r="BW55" s="229">
        <f t="shared" si="29"/>
        <v>0</v>
      </c>
      <c r="BX55" s="229">
        <f t="shared" si="29"/>
        <v>0</v>
      </c>
      <c r="BY55" s="229">
        <f t="shared" si="29"/>
        <v>0</v>
      </c>
      <c r="BZ55" s="229">
        <f t="shared" si="29"/>
        <v>0</v>
      </c>
      <c r="CA55" s="229">
        <f t="shared" si="29"/>
        <v>0</v>
      </c>
      <c r="CB55" s="229">
        <f t="shared" si="29"/>
        <v>0</v>
      </c>
      <c r="CC55" s="229">
        <f t="shared" si="29"/>
        <v>0</v>
      </c>
      <c r="CD55" s="229">
        <f t="shared" si="29"/>
        <v>0</v>
      </c>
      <c r="CE55" s="229">
        <f t="shared" si="29"/>
        <v>0</v>
      </c>
      <c r="CF55" s="229">
        <f t="shared" si="29"/>
        <v>0</v>
      </c>
      <c r="CG55" s="229">
        <f t="shared" si="29"/>
        <v>0</v>
      </c>
      <c r="CH55" s="229">
        <f t="shared" si="29"/>
        <v>0</v>
      </c>
      <c r="CI55" s="229">
        <f t="shared" si="29"/>
        <v>0</v>
      </c>
      <c r="CJ55" s="229">
        <f t="shared" si="29"/>
        <v>0</v>
      </c>
      <c r="CK55" s="229">
        <f>+AS55-SUM(AS18,AS29,AS41,AS52,AS54)</f>
        <v>0</v>
      </c>
      <c r="CM55" s="229">
        <f>+AS55-SUM(D55:AR55)-AS54</f>
        <v>0</v>
      </c>
    </row>
    <row r="56" spans="1:91" s="5" customFormat="1" ht="18.75">
      <c r="A56" s="6"/>
      <c r="B56" s="9"/>
      <c r="C56" s="111" t="s">
        <v>303</v>
      </c>
      <c r="D56" s="367"/>
      <c r="E56" s="367"/>
      <c r="F56" s="367"/>
      <c r="G56" s="367"/>
      <c r="H56" s="367"/>
      <c r="I56" s="367"/>
      <c r="J56" s="367"/>
      <c r="K56" s="367"/>
      <c r="L56" s="367"/>
      <c r="M56" s="367"/>
      <c r="N56" s="367"/>
      <c r="O56" s="367"/>
      <c r="P56" s="349">
        <v>257.16000000000003</v>
      </c>
      <c r="Q56" s="367"/>
      <c r="R56" s="367"/>
      <c r="S56" s="367"/>
      <c r="T56" s="367"/>
      <c r="U56" s="367"/>
      <c r="V56" s="367"/>
      <c r="W56" s="367"/>
      <c r="X56" s="367"/>
      <c r="Y56" s="367"/>
      <c r="Z56" s="367"/>
      <c r="AA56" s="367"/>
      <c r="AB56" s="367"/>
      <c r="AC56" s="367"/>
      <c r="AD56" s="367"/>
      <c r="AE56" s="367"/>
      <c r="AF56" s="367"/>
      <c r="AG56" s="367"/>
      <c r="AH56" s="367"/>
      <c r="AI56" s="349">
        <v>1124.67</v>
      </c>
      <c r="AJ56" s="367"/>
      <c r="AK56" s="367"/>
      <c r="AL56" s="367"/>
      <c r="AM56" s="367"/>
      <c r="AN56" s="367"/>
      <c r="AO56" s="367"/>
      <c r="AP56" s="349">
        <v>2065.8000000000002</v>
      </c>
      <c r="AQ56" s="367"/>
      <c r="AR56" s="367"/>
      <c r="AS56" s="341">
        <f>AP56+AI56+P56</f>
        <v>3447.63</v>
      </c>
      <c r="AT56" s="342"/>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M56" s="73"/>
    </row>
    <row r="57" spans="1:91" s="182" customFormat="1" ht="9.9499999999999993" customHeight="1">
      <c r="B57" s="189"/>
      <c r="C57" s="186"/>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52"/>
      <c r="AP57" s="353"/>
      <c r="AQ57" s="354"/>
      <c r="AR57" s="355"/>
      <c r="AS57" s="356"/>
      <c r="AT57" s="357"/>
      <c r="AU57" s="243"/>
      <c r="AV57" s="236"/>
      <c r="AW57" s="236"/>
      <c r="AX57" s="236"/>
      <c r="AY57" s="236"/>
      <c r="AZ57" s="236"/>
      <c r="BA57" s="236"/>
      <c r="BB57" s="236"/>
      <c r="BC57" s="236"/>
      <c r="BD57" s="236"/>
      <c r="BE57" s="236"/>
      <c r="BF57" s="236"/>
      <c r="BG57" s="236"/>
      <c r="BH57" s="236"/>
      <c r="BI57" s="236"/>
      <c r="BJ57" s="236"/>
      <c r="BK57" s="236"/>
      <c r="BL57" s="236"/>
      <c r="BM57" s="236"/>
      <c r="BN57" s="236"/>
      <c r="BO57" s="236"/>
      <c r="BP57" s="236"/>
      <c r="BQ57" s="236"/>
      <c r="BR57" s="236"/>
      <c r="BS57" s="236"/>
      <c r="BT57" s="236"/>
      <c r="BU57" s="236"/>
      <c r="BV57" s="236"/>
      <c r="BW57" s="236"/>
      <c r="BX57" s="236"/>
      <c r="BY57" s="236"/>
      <c r="BZ57" s="236"/>
      <c r="CA57" s="236"/>
      <c r="CB57" s="236"/>
      <c r="CC57" s="236"/>
      <c r="CD57" s="236"/>
      <c r="CE57" s="236"/>
      <c r="CF57" s="236"/>
      <c r="CG57" s="236"/>
      <c r="CH57" s="236"/>
      <c r="CI57" s="236"/>
      <c r="CJ57" s="236"/>
      <c r="CK57" s="236"/>
      <c r="CM57" s="236"/>
    </row>
    <row r="58" spans="1:91" s="7" customFormat="1" ht="65.25" customHeight="1">
      <c r="A58" s="110"/>
      <c r="B58" s="112"/>
      <c r="C58" s="432"/>
      <c r="D58" s="432"/>
      <c r="E58" s="432"/>
      <c r="F58" s="432"/>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M58" s="432"/>
      <c r="AN58" s="432"/>
      <c r="AO58" s="432"/>
      <c r="AP58" s="432"/>
      <c r="AQ58" s="432"/>
      <c r="AR58" s="432"/>
      <c r="AS58" s="432"/>
      <c r="AT58" s="113"/>
      <c r="AU58" s="11"/>
    </row>
  </sheetData>
  <mergeCells count="7">
    <mergeCell ref="C58:AS58"/>
    <mergeCell ref="C2:AS2"/>
    <mergeCell ref="C3:AS3"/>
    <mergeCell ref="C4:AS4"/>
    <mergeCell ref="C5:AS5"/>
    <mergeCell ref="AV5:CM5"/>
    <mergeCell ref="D6:AT6"/>
  </mergeCells>
  <conditionalFormatting sqref="D6:AT6">
    <cfRule type="expression" dxfId="7" priority="1" stopIfTrue="1">
      <formula>COUNTA(D9:AS56)&lt;&gt;COUNTIF(D9:AS56,"&gt;=0")</formula>
    </cfRule>
  </conditionalFormatting>
  <conditionalFormatting sqref="AT23 AT26 AT15 AT18 AT38 AT29 AT49 AT35 AT41 D57:AO57 AT46 AT52 AT56 AT12 D9:AS56">
    <cfRule type="expression" dxfId="6" priority="2" stopIfTrue="1">
      <formula>AND(D9&lt;&gt;"",OR(D9&lt;0,NOT(ISNUMBER(D9))))</formula>
    </cfRule>
  </conditionalFormatting>
  <conditionalFormatting sqref="AR57:AU57">
    <cfRule type="expression" dxfId="5" priority="3" stopIfTrue="1">
      <formula>AR57=1</formula>
    </cfRule>
  </conditionalFormatting>
  <conditionalFormatting sqref="AV8:CM57">
    <cfRule type="expression" dxfId="4" priority="4" stopIfTrue="1">
      <formula>ABS(AV8)&gt;10</formula>
    </cfRule>
  </conditionalFormatting>
  <pageMargins left="0.6692913385826772" right="0.19685039370078741" top="0.98425196850393704" bottom="0.98425196850393704" header="0.51181102362204722" footer="0.51181102362204722"/>
  <pageSetup paperSize="9" scale="44"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D68"/>
  <sheetViews>
    <sheetView zoomScale="75" workbookViewId="0">
      <pane xSplit="3" ySplit="9" topLeftCell="D37" activePane="bottomRight" state="frozen"/>
      <selection pane="topRight" activeCell="D1" sqref="D1"/>
      <selection pane="bottomLeft" activeCell="A10" sqref="A10"/>
      <selection pane="bottomRight" activeCell="D6" sqref="D6:M6"/>
    </sheetView>
  </sheetViews>
  <sheetFormatPr defaultRowHeight="12.75" zeroHeight="1"/>
  <cols>
    <col min="1" max="1" width="1.7109375" style="2" customWidth="1"/>
    <col min="2" max="2" width="1.7109375" style="97" customWidth="1"/>
    <col min="3" max="3" width="50.7109375" style="97" customWidth="1"/>
    <col min="4" max="4" width="19.7109375" style="98" customWidth="1"/>
    <col min="5" max="8" width="16.7109375" style="98" customWidth="1"/>
    <col min="9" max="10" width="17.7109375" style="98" customWidth="1"/>
    <col min="11" max="11" width="16.7109375" style="98" customWidth="1"/>
    <col min="12" max="12" width="16.7109375" style="142" customWidth="1"/>
    <col min="13" max="13" width="1.7109375" style="98" customWidth="1"/>
    <col min="14" max="14" width="1.7109375" style="3" hidden="1" customWidth="1"/>
    <col min="15" max="22" width="0" style="2" hidden="1" customWidth="1"/>
    <col min="23" max="23" width="9.42578125" style="2" hidden="1" customWidth="1"/>
    <col min="24" max="24" width="1.7109375" style="2" hidden="1" customWidth="1"/>
    <col min="25" max="25" width="0" style="2" hidden="1" customWidth="1"/>
    <col min="26" max="26" width="1.7109375" style="2" hidden="1" customWidth="1"/>
    <col min="27" max="28" width="0" style="2" hidden="1" customWidth="1"/>
    <col min="29" max="16384" width="9.140625" style="2"/>
  </cols>
  <sheetData>
    <row r="1" spans="1:30" s="24" customFormat="1" ht="20.100000000000001" customHeight="1">
      <c r="B1" s="20" t="s">
        <v>269</v>
      </c>
      <c r="C1" s="21"/>
      <c r="D1" s="22"/>
      <c r="E1" s="22"/>
      <c r="F1" s="22"/>
      <c r="G1" s="22"/>
      <c r="H1" s="22"/>
      <c r="I1" s="22"/>
      <c r="J1" s="22"/>
      <c r="K1" s="22"/>
      <c r="L1" s="215"/>
      <c r="M1" s="22"/>
      <c r="N1" s="28"/>
      <c r="O1" s="60"/>
      <c r="P1" s="60"/>
      <c r="Q1" s="60"/>
      <c r="R1" s="60"/>
      <c r="S1" s="60"/>
      <c r="T1" s="60"/>
      <c r="U1" s="60"/>
      <c r="V1" s="60"/>
      <c r="W1" s="60"/>
      <c r="X1" s="60"/>
      <c r="Y1" s="23"/>
      <c r="Z1" s="51"/>
    </row>
    <row r="2" spans="1:30" s="24" customFormat="1" ht="20.100000000000001" customHeight="1">
      <c r="B2" s="408" t="s">
        <v>251</v>
      </c>
      <c r="C2" s="408"/>
      <c r="D2" s="408"/>
      <c r="E2" s="408"/>
      <c r="F2" s="408"/>
      <c r="G2" s="408"/>
      <c r="H2" s="408"/>
      <c r="I2" s="408"/>
      <c r="J2" s="408"/>
      <c r="K2" s="408"/>
      <c r="L2" s="408"/>
      <c r="M2" s="408"/>
      <c r="N2" s="91"/>
      <c r="O2" s="191" t="s">
        <v>62</v>
      </c>
      <c r="P2" s="192">
        <f>MAX(O10:AA46)</f>
        <v>2.9999791877344251E-6</v>
      </c>
    </row>
    <row r="3" spans="1:30" s="24" customFormat="1" ht="20.100000000000001" customHeight="1">
      <c r="B3" s="408" t="s">
        <v>295</v>
      </c>
      <c r="C3" s="408"/>
      <c r="D3" s="408"/>
      <c r="E3" s="408"/>
      <c r="F3" s="408"/>
      <c r="G3" s="408"/>
      <c r="H3" s="408"/>
      <c r="I3" s="408"/>
      <c r="J3" s="408"/>
      <c r="K3" s="408"/>
      <c r="L3" s="408"/>
      <c r="M3" s="408"/>
      <c r="N3" s="91"/>
      <c r="O3" s="193" t="s">
        <v>63</v>
      </c>
      <c r="P3" s="194">
        <f>MIN(O10:AA46)</f>
        <v>-2.9999937396496534E-6</v>
      </c>
      <c r="Q3" s="61"/>
      <c r="S3" s="61"/>
      <c r="T3" s="62"/>
      <c r="U3" s="61"/>
      <c r="V3" s="64"/>
      <c r="W3" s="64"/>
      <c r="X3" s="64"/>
      <c r="Y3" s="23"/>
      <c r="Z3" s="51"/>
    </row>
    <row r="4" spans="1:30" s="24" customFormat="1" ht="20.100000000000001" customHeight="1">
      <c r="B4" s="408" t="s">
        <v>284</v>
      </c>
      <c r="C4" s="408"/>
      <c r="D4" s="408"/>
      <c r="E4" s="408"/>
      <c r="F4" s="408"/>
      <c r="G4" s="408"/>
      <c r="H4" s="408"/>
      <c r="I4" s="408"/>
      <c r="J4" s="408"/>
      <c r="K4" s="408"/>
      <c r="L4" s="408"/>
      <c r="M4" s="408"/>
      <c r="N4" s="91"/>
      <c r="Q4" s="61"/>
      <c r="R4" s="63"/>
      <c r="S4" s="63"/>
      <c r="T4" s="62"/>
      <c r="U4" s="63"/>
      <c r="V4" s="63"/>
      <c r="W4" s="63"/>
      <c r="X4" s="63"/>
      <c r="Y4" s="23"/>
      <c r="Z4" s="51"/>
    </row>
    <row r="5" spans="1:30" s="24" customFormat="1" ht="20.100000000000001" customHeight="1">
      <c r="B5" s="408" t="s">
        <v>250</v>
      </c>
      <c r="C5" s="408"/>
      <c r="D5" s="408"/>
      <c r="E5" s="408"/>
      <c r="F5" s="408"/>
      <c r="G5" s="408"/>
      <c r="H5" s="408"/>
      <c r="I5" s="408"/>
      <c r="J5" s="408"/>
      <c r="K5" s="408"/>
      <c r="L5" s="408"/>
      <c r="M5" s="408"/>
      <c r="N5" s="91"/>
      <c r="O5" s="429" t="s">
        <v>60</v>
      </c>
      <c r="P5" s="430"/>
      <c r="Q5" s="430"/>
      <c r="R5" s="430"/>
      <c r="S5" s="430"/>
      <c r="T5" s="430"/>
      <c r="U5" s="430"/>
      <c r="V5" s="430"/>
      <c r="W5" s="430"/>
      <c r="X5" s="430"/>
      <c r="Y5" s="430"/>
      <c r="Z5" s="430"/>
      <c r="AA5" s="431"/>
    </row>
    <row r="6" spans="1:30" ht="47.25" customHeight="1">
      <c r="B6" s="92"/>
      <c r="C6" s="12"/>
      <c r="D6" s="435" t="s">
        <v>113</v>
      </c>
      <c r="E6" s="436"/>
      <c r="F6" s="436"/>
      <c r="G6" s="436"/>
      <c r="H6" s="436"/>
      <c r="I6" s="436"/>
      <c r="J6" s="436"/>
      <c r="K6" s="436"/>
      <c r="L6" s="436"/>
      <c r="M6" s="436"/>
      <c r="N6" s="234"/>
      <c r="O6" s="24"/>
      <c r="P6" s="24"/>
      <c r="Q6" s="24"/>
      <c r="R6" s="24"/>
      <c r="S6" s="24"/>
      <c r="T6" s="24"/>
      <c r="U6" s="24"/>
      <c r="V6" s="24"/>
      <c r="W6" s="24"/>
      <c r="X6" s="24"/>
      <c r="Y6" s="24"/>
      <c r="Z6" s="24"/>
    </row>
    <row r="7" spans="1:30" s="174" customFormat="1" ht="50.1" customHeight="1">
      <c r="B7" s="217"/>
      <c r="C7" s="222"/>
      <c r="D7" s="463" t="s">
        <v>263</v>
      </c>
      <c r="E7" s="464"/>
      <c r="F7" s="473" t="s">
        <v>264</v>
      </c>
      <c r="G7" s="474"/>
      <c r="H7" s="474"/>
      <c r="I7" s="474"/>
      <c r="J7" s="474"/>
      <c r="K7" s="467" t="s">
        <v>265</v>
      </c>
      <c r="L7" s="453" t="s">
        <v>249</v>
      </c>
      <c r="M7" s="454"/>
      <c r="N7" s="175"/>
      <c r="O7" s="476" t="str">
        <f>+D7</f>
        <v>Голосовые</v>
      </c>
      <c r="P7" s="478"/>
      <c r="Q7" s="476" t="str">
        <f>+F7</f>
        <v>Электронные</v>
      </c>
      <c r="R7" s="478"/>
      <c r="S7" s="478"/>
      <c r="T7" s="478"/>
      <c r="U7" s="477"/>
      <c r="V7" s="459" t="str">
        <f>MID(K7,1,LEN(K7)-1)</f>
        <v>Нераспределенны</v>
      </c>
      <c r="W7" s="459" t="str">
        <f>MID(L7,1,LEN(L7)-1)</f>
        <v>Всег</v>
      </c>
      <c r="X7" s="246"/>
      <c r="Y7" s="246"/>
      <c r="Z7" s="17"/>
      <c r="AA7" s="447" t="s">
        <v>112</v>
      </c>
      <c r="AB7" s="17"/>
      <c r="AC7" s="17"/>
      <c r="AD7" s="17"/>
    </row>
    <row r="8" spans="1:30" s="170" customFormat="1" ht="30" customHeight="1">
      <c r="B8" s="218"/>
      <c r="C8" s="216" t="s">
        <v>246</v>
      </c>
      <c r="D8" s="465" t="s">
        <v>305</v>
      </c>
      <c r="E8" s="467" t="s">
        <v>266</v>
      </c>
      <c r="F8" s="469" t="s">
        <v>305</v>
      </c>
      <c r="G8" s="470"/>
      <c r="H8" s="469" t="s">
        <v>266</v>
      </c>
      <c r="I8" s="472"/>
      <c r="J8" s="472"/>
      <c r="K8" s="471"/>
      <c r="L8" s="455"/>
      <c r="M8" s="456"/>
      <c r="N8" s="171"/>
      <c r="O8" s="459" t="str">
        <f>+D8</f>
        <v>Прямые междилерские сделки</v>
      </c>
      <c r="P8" s="459" t="str">
        <f t="shared" ref="P8:U9" si="0">+E8</f>
        <v>Через посредника</v>
      </c>
      <c r="Q8" s="476" t="str">
        <f t="shared" si="0"/>
        <v>Прямые междилерские сделки</v>
      </c>
      <c r="R8" s="477"/>
      <c r="S8" s="476" t="str">
        <f t="shared" si="0"/>
        <v>Через посредника</v>
      </c>
      <c r="T8" s="478"/>
      <c r="U8" s="477"/>
      <c r="V8" s="460"/>
      <c r="W8" s="460"/>
      <c r="X8" s="246"/>
      <c r="Y8" s="246"/>
      <c r="Z8" s="17"/>
      <c r="AA8" s="475"/>
      <c r="AB8" s="17"/>
      <c r="AC8" s="17"/>
    </row>
    <row r="9" spans="1:30" s="172" customFormat="1" ht="59.25" customHeight="1">
      <c r="B9" s="219"/>
      <c r="C9" s="220"/>
      <c r="D9" s="466"/>
      <c r="E9" s="468"/>
      <c r="F9" s="280" t="s">
        <v>293</v>
      </c>
      <c r="G9" s="280" t="s">
        <v>267</v>
      </c>
      <c r="H9" s="274" t="s">
        <v>74</v>
      </c>
      <c r="I9" s="274" t="s">
        <v>294</v>
      </c>
      <c r="J9" s="281" t="s">
        <v>267</v>
      </c>
      <c r="K9" s="468"/>
      <c r="L9" s="457"/>
      <c r="M9" s="458"/>
      <c r="N9" s="173"/>
      <c r="O9" s="461"/>
      <c r="P9" s="461"/>
      <c r="Q9" s="244" t="str">
        <f t="shared" si="0"/>
        <v>Собственные торговые системы банков</v>
      </c>
      <c r="R9" s="244" t="str">
        <f t="shared" si="0"/>
        <v>Прочие</v>
      </c>
      <c r="S9" s="244" t="str">
        <f t="shared" si="0"/>
        <v>Reuters Matching / EBS</v>
      </c>
      <c r="T9" s="244" t="str">
        <f t="shared" si="0"/>
        <v>Прочие электронные торговые системы</v>
      </c>
      <c r="U9" s="245" t="str">
        <f t="shared" si="0"/>
        <v>Прочие</v>
      </c>
      <c r="V9" s="461"/>
      <c r="W9" s="461"/>
      <c r="X9" s="247"/>
      <c r="Y9" s="245" t="str">
        <f>+W7</f>
        <v>Всег</v>
      </c>
      <c r="Z9" s="176"/>
      <c r="AA9" s="475"/>
      <c r="AB9" s="176"/>
      <c r="AC9" s="176"/>
      <c r="AD9" s="176"/>
    </row>
    <row r="10" spans="1:30" ht="30" customHeight="1">
      <c r="A10" s="178"/>
      <c r="B10" s="93"/>
      <c r="C10" s="221" t="s">
        <v>274</v>
      </c>
      <c r="D10" s="303"/>
      <c r="E10" s="303"/>
      <c r="F10" s="303"/>
      <c r="G10" s="303"/>
      <c r="H10" s="303"/>
      <c r="I10" s="303"/>
      <c r="J10" s="303"/>
      <c r="K10" s="303"/>
      <c r="L10" s="305"/>
      <c r="M10" s="306"/>
      <c r="N10" s="90"/>
      <c r="O10" s="248"/>
      <c r="P10" s="248"/>
      <c r="Q10" s="248"/>
      <c r="R10" s="248"/>
      <c r="S10" s="248"/>
      <c r="T10" s="248"/>
      <c r="U10" s="248"/>
      <c r="V10" s="248"/>
      <c r="W10" s="248"/>
      <c r="X10" s="249"/>
      <c r="Y10" s="248"/>
      <c r="Z10" s="176"/>
      <c r="AA10" s="248"/>
      <c r="AB10" s="176"/>
      <c r="AC10" s="176"/>
      <c r="AD10" s="176"/>
    </row>
    <row r="11" spans="1:30" ht="17.100000000000001" customHeight="1">
      <c r="B11" s="93"/>
      <c r="C11" s="99" t="s">
        <v>252</v>
      </c>
      <c r="D11" s="288">
        <v>10105.121787</v>
      </c>
      <c r="E11" s="288">
        <v>3374.7557849999998</v>
      </c>
      <c r="F11" s="288">
        <v>47685.356683999998</v>
      </c>
      <c r="G11" s="288">
        <v>264921.98662400001</v>
      </c>
      <c r="H11" s="288">
        <v>11551.286962</v>
      </c>
      <c r="I11" s="288">
        <v>38307.939037999997</v>
      </c>
      <c r="J11" s="288"/>
      <c r="K11" s="288">
        <v>5613.6055260000003</v>
      </c>
      <c r="L11" s="305">
        <f t="shared" ref="L11:L16" si="1">+SUM(D11:K11)</f>
        <v>381560.05240600009</v>
      </c>
      <c r="M11" s="306"/>
      <c r="N11" s="90"/>
      <c r="O11" s="250">
        <f>+D11-SUM(D12:D13)</f>
        <v>0</v>
      </c>
      <c r="P11" s="250">
        <f t="shared" ref="P11:W11" si="2">+E11-SUM(E12:E13)</f>
        <v>0</v>
      </c>
      <c r="Q11" s="250">
        <f t="shared" si="2"/>
        <v>1.0000003385357559E-6</v>
      </c>
      <c r="R11" s="250">
        <f t="shared" si="2"/>
        <v>1.0000076144933701E-6</v>
      </c>
      <c r="S11" s="250">
        <f t="shared" si="2"/>
        <v>0</v>
      </c>
      <c r="T11" s="250">
        <f t="shared" si="2"/>
        <v>0</v>
      </c>
      <c r="U11" s="250">
        <f t="shared" si="2"/>
        <v>0</v>
      </c>
      <c r="V11" s="250">
        <f t="shared" si="2"/>
        <v>0</v>
      </c>
      <c r="W11" s="250">
        <f t="shared" si="2"/>
        <v>2.0000734366476536E-6</v>
      </c>
      <c r="X11" s="251"/>
      <c r="Y11" s="250">
        <f t="shared" ref="Y11:Y16" si="3">+L11-SUM(D11:K11)</f>
        <v>0</v>
      </c>
      <c r="Z11" s="177"/>
      <c r="AA11" s="250">
        <f>+L11-'A3'!AA10</f>
        <v>-9.9989119917154312E-7</v>
      </c>
      <c r="AB11" s="177"/>
      <c r="AC11" s="177"/>
      <c r="AD11" s="177"/>
    </row>
    <row r="12" spans="1:30" s="17" customFormat="1" ht="17.100000000000001" customHeight="1">
      <c r="B12" s="94"/>
      <c r="C12" s="100" t="s">
        <v>253</v>
      </c>
      <c r="D12" s="288">
        <v>315.39306800000003</v>
      </c>
      <c r="E12" s="288">
        <v>3374.7557849999998</v>
      </c>
      <c r="F12" s="288">
        <v>8078.0048189999998</v>
      </c>
      <c r="G12" s="288">
        <v>220795.927016</v>
      </c>
      <c r="H12" s="288">
        <v>1910.658222</v>
      </c>
      <c r="I12" s="288">
        <v>14471.376102</v>
      </c>
      <c r="J12" s="288"/>
      <c r="K12" s="288">
        <v>5613.6055260000003</v>
      </c>
      <c r="L12" s="305">
        <f t="shared" si="1"/>
        <v>254559.72053800002</v>
      </c>
      <c r="M12" s="306"/>
      <c r="N12" s="90"/>
      <c r="O12" s="253"/>
      <c r="P12" s="253"/>
      <c r="Q12" s="253"/>
      <c r="R12" s="253"/>
      <c r="S12" s="253"/>
      <c r="T12" s="253"/>
      <c r="U12" s="253"/>
      <c r="V12" s="253"/>
      <c r="W12" s="253"/>
      <c r="X12" s="251"/>
      <c r="Y12" s="250">
        <f t="shared" si="3"/>
        <v>0</v>
      </c>
      <c r="Z12" s="177"/>
      <c r="AA12" s="250">
        <f>+L12-'A3'!AA11</f>
        <v>-2.9999937396496534E-6</v>
      </c>
      <c r="AB12" s="177"/>
      <c r="AC12" s="177"/>
      <c r="AD12" s="177"/>
    </row>
    <row r="13" spans="1:30" s="17" customFormat="1" ht="17.100000000000001" customHeight="1">
      <c r="B13" s="94"/>
      <c r="C13" s="100" t="s">
        <v>255</v>
      </c>
      <c r="D13" s="288">
        <v>9789.7287190000006</v>
      </c>
      <c r="E13" s="288"/>
      <c r="F13" s="288">
        <v>39607.351863999997</v>
      </c>
      <c r="G13" s="288">
        <v>44126.059607000003</v>
      </c>
      <c r="H13" s="288">
        <v>9640.6287400000001</v>
      </c>
      <c r="I13" s="288">
        <v>23836.562935999998</v>
      </c>
      <c r="J13" s="288"/>
      <c r="K13" s="288"/>
      <c r="L13" s="305">
        <f t="shared" si="1"/>
        <v>127000.33186600001</v>
      </c>
      <c r="M13" s="306"/>
      <c r="N13" s="90"/>
      <c r="O13" s="253"/>
      <c r="P13" s="253"/>
      <c r="Q13" s="253"/>
      <c r="R13" s="253"/>
      <c r="S13" s="253"/>
      <c r="T13" s="253"/>
      <c r="U13" s="253"/>
      <c r="V13" s="253"/>
      <c r="W13" s="253"/>
      <c r="X13" s="254"/>
      <c r="Y13" s="250">
        <f t="shared" si="3"/>
        <v>0</v>
      </c>
      <c r="AA13" s="250">
        <f>+L13-'A3'!AA12</f>
        <v>2.9999791877344251E-6</v>
      </c>
    </row>
    <row r="14" spans="1:30" s="17" customFormat="1" ht="17.100000000000001" customHeight="1">
      <c r="B14" s="275"/>
      <c r="C14" s="279" t="s">
        <v>254</v>
      </c>
      <c r="D14" s="288">
        <v>42703.057873999998</v>
      </c>
      <c r="E14" s="288">
        <v>1389.3162299999999</v>
      </c>
      <c r="F14" s="288">
        <v>8546.1347609999993</v>
      </c>
      <c r="G14" s="288">
        <v>112884.58257300001</v>
      </c>
      <c r="H14" s="288">
        <v>7556.288372</v>
      </c>
      <c r="I14" s="288">
        <v>25047.872750999999</v>
      </c>
      <c r="J14" s="288">
        <v>5823.3489909999998</v>
      </c>
      <c r="K14" s="288">
        <f>--3834.11233199999</f>
        <v>3834.1123319999901</v>
      </c>
      <c r="L14" s="305">
        <f t="shared" si="1"/>
        <v>207784.713884</v>
      </c>
      <c r="M14" s="306"/>
      <c r="N14" s="90"/>
      <c r="O14" s="253"/>
      <c r="P14" s="253"/>
      <c r="Q14" s="253"/>
      <c r="R14" s="253"/>
      <c r="S14" s="253"/>
      <c r="T14" s="253"/>
      <c r="U14" s="253"/>
      <c r="V14" s="253"/>
      <c r="W14" s="253"/>
      <c r="X14" s="254"/>
      <c r="Y14" s="250">
        <f t="shared" si="3"/>
        <v>0</v>
      </c>
      <c r="AA14" s="250">
        <f>+L14-'A3'!AA13</f>
        <v>0</v>
      </c>
    </row>
    <row r="15" spans="1:30" s="176" customFormat="1" ht="17.100000000000001" customHeight="1">
      <c r="B15" s="275"/>
      <c r="C15" s="279" t="s">
        <v>260</v>
      </c>
      <c r="D15" s="288">
        <v>3616.1519170000001</v>
      </c>
      <c r="E15" s="288"/>
      <c r="F15" s="288">
        <v>99621.840247999993</v>
      </c>
      <c r="G15" s="288">
        <v>4080.2284340000001</v>
      </c>
      <c r="H15" s="288">
        <v>36.737247000000004</v>
      </c>
      <c r="I15" s="288"/>
      <c r="J15" s="288"/>
      <c r="K15" s="288"/>
      <c r="L15" s="305">
        <f t="shared" si="1"/>
        <v>107354.95784599999</v>
      </c>
      <c r="M15" s="306"/>
      <c r="N15" s="90"/>
      <c r="O15" s="253"/>
      <c r="P15" s="253"/>
      <c r="Q15" s="253"/>
      <c r="R15" s="253"/>
      <c r="S15" s="253"/>
      <c r="T15" s="253"/>
      <c r="U15" s="253"/>
      <c r="V15" s="253"/>
      <c r="W15" s="253"/>
      <c r="X15" s="249"/>
      <c r="Y15" s="250">
        <f t="shared" si="3"/>
        <v>0</v>
      </c>
      <c r="AA15" s="250">
        <f>+L15-'A3'!AA22</f>
        <v>0</v>
      </c>
    </row>
    <row r="16" spans="1:30" s="176" customFormat="1" ht="30" customHeight="1">
      <c r="B16" s="94"/>
      <c r="C16" s="42" t="s">
        <v>249</v>
      </c>
      <c r="D16" s="325">
        <f t="shared" ref="D16:K16" si="4">+D11+D14+D15</f>
        <v>56424.331578000005</v>
      </c>
      <c r="E16" s="325">
        <f t="shared" si="4"/>
        <v>4764.0720149999997</v>
      </c>
      <c r="F16" s="325">
        <f t="shared" si="4"/>
        <v>155853.33169299999</v>
      </c>
      <c r="G16" s="325">
        <f t="shared" si="4"/>
        <v>381886.79763099999</v>
      </c>
      <c r="H16" s="325">
        <f t="shared" si="4"/>
        <v>19144.312581000002</v>
      </c>
      <c r="I16" s="325">
        <f t="shared" si="4"/>
        <v>63355.811788999999</v>
      </c>
      <c r="J16" s="325">
        <f t="shared" si="4"/>
        <v>5823.3489909999998</v>
      </c>
      <c r="K16" s="325">
        <f t="shared" si="4"/>
        <v>9447.7178579999909</v>
      </c>
      <c r="L16" s="305">
        <f t="shared" si="1"/>
        <v>696699.72413599992</v>
      </c>
      <c r="M16" s="306"/>
      <c r="N16" s="90"/>
      <c r="O16" s="250">
        <f>+D16-D11-D15-D14</f>
        <v>0</v>
      </c>
      <c r="P16" s="250">
        <f t="shared" ref="P16:W16" si="5">+E16-E11-E15-E14</f>
        <v>0</v>
      </c>
      <c r="Q16" s="250">
        <f t="shared" si="5"/>
        <v>0</v>
      </c>
      <c r="R16" s="250">
        <f t="shared" si="5"/>
        <v>0</v>
      </c>
      <c r="S16" s="250">
        <f t="shared" si="5"/>
        <v>0</v>
      </c>
      <c r="T16" s="250">
        <f t="shared" si="5"/>
        <v>0</v>
      </c>
      <c r="U16" s="250">
        <f t="shared" si="5"/>
        <v>0</v>
      </c>
      <c r="V16" s="250">
        <f t="shared" si="5"/>
        <v>0</v>
      </c>
      <c r="W16" s="250">
        <f t="shared" si="5"/>
        <v>0</v>
      </c>
      <c r="X16" s="249"/>
      <c r="Y16" s="250">
        <f t="shared" si="3"/>
        <v>0</v>
      </c>
      <c r="AA16" s="250">
        <f>+L16-'A3'!AA25</f>
        <v>-1.0002404451370239E-6</v>
      </c>
    </row>
    <row r="17" spans="2:30" s="177" customFormat="1" ht="30" customHeight="1">
      <c r="B17" s="93"/>
      <c r="C17" s="47" t="s">
        <v>278</v>
      </c>
      <c r="D17" s="288"/>
      <c r="E17" s="288"/>
      <c r="F17" s="288"/>
      <c r="G17" s="288"/>
      <c r="H17" s="288"/>
      <c r="I17" s="288"/>
      <c r="J17" s="288"/>
      <c r="K17" s="288"/>
      <c r="L17" s="305"/>
      <c r="M17" s="306"/>
      <c r="N17" s="90"/>
      <c r="O17" s="252"/>
      <c r="P17" s="252"/>
      <c r="Q17" s="252"/>
      <c r="R17" s="252"/>
      <c r="S17" s="252"/>
      <c r="T17" s="252"/>
      <c r="U17" s="252"/>
      <c r="V17" s="252"/>
      <c r="W17" s="252"/>
      <c r="X17" s="249"/>
      <c r="Y17" s="253"/>
      <c r="Z17" s="176"/>
      <c r="AA17" s="253"/>
      <c r="AB17" s="176"/>
      <c r="AC17" s="176"/>
      <c r="AD17" s="176"/>
    </row>
    <row r="18" spans="2:30" s="177" customFormat="1" ht="17.100000000000001" customHeight="1">
      <c r="B18" s="93"/>
      <c r="C18" s="42" t="s">
        <v>252</v>
      </c>
      <c r="D18" s="288">
        <v>2377.0688</v>
      </c>
      <c r="E18" s="288"/>
      <c r="F18" s="288">
        <v>558.29314299999999</v>
      </c>
      <c r="G18" s="288">
        <v>3583.2988600000003</v>
      </c>
      <c r="H18" s="288"/>
      <c r="I18" s="288">
        <v>163.89495499999998</v>
      </c>
      <c r="J18" s="288"/>
      <c r="K18" s="288"/>
      <c r="L18" s="305">
        <f t="shared" ref="L18:L23" si="6">+SUM(D18:K18)</f>
        <v>6682.5557580000004</v>
      </c>
      <c r="M18" s="306"/>
      <c r="N18" s="90"/>
      <c r="O18" s="250">
        <f t="shared" ref="O18:W18" si="7">+D18-SUM(D19:D20)</f>
        <v>0</v>
      </c>
      <c r="P18" s="250">
        <f t="shared" si="7"/>
        <v>0</v>
      </c>
      <c r="Q18" s="250">
        <f t="shared" si="7"/>
        <v>-9.9999999747524271E-7</v>
      </c>
      <c r="R18" s="250">
        <f t="shared" si="7"/>
        <v>0</v>
      </c>
      <c r="S18" s="250">
        <f t="shared" si="7"/>
        <v>0</v>
      </c>
      <c r="T18" s="250">
        <f t="shared" si="7"/>
        <v>0</v>
      </c>
      <c r="U18" s="250">
        <f t="shared" si="7"/>
        <v>0</v>
      </c>
      <c r="V18" s="250">
        <f t="shared" si="7"/>
        <v>0</v>
      </c>
      <c r="W18" s="250">
        <f t="shared" si="7"/>
        <v>-9.999994290410541E-7</v>
      </c>
      <c r="X18" s="251"/>
      <c r="Y18" s="250">
        <f t="shared" ref="Y18:Y23" si="8">+L18-SUM(D18:K18)</f>
        <v>0</v>
      </c>
      <c r="AA18" s="250">
        <f>+L18-'A3'!AA29</f>
        <v>0</v>
      </c>
    </row>
    <row r="19" spans="2:30" s="17" customFormat="1" ht="17.100000000000001" customHeight="1">
      <c r="B19" s="94"/>
      <c r="C19" s="100" t="s">
        <v>253</v>
      </c>
      <c r="D19" s="288"/>
      <c r="E19" s="288"/>
      <c r="F19" s="288">
        <v>65.413704999999993</v>
      </c>
      <c r="G19" s="288">
        <v>421.68024800000001</v>
      </c>
      <c r="H19" s="288"/>
      <c r="I19" s="288">
        <v>57.016265999999995</v>
      </c>
      <c r="J19" s="288"/>
      <c r="K19" s="288"/>
      <c r="L19" s="305">
        <f t="shared" si="6"/>
        <v>544.11021900000003</v>
      </c>
      <c r="M19" s="306"/>
      <c r="N19" s="90"/>
      <c r="O19" s="253"/>
      <c r="P19" s="253"/>
      <c r="Q19" s="253"/>
      <c r="R19" s="253"/>
      <c r="S19" s="253"/>
      <c r="T19" s="253"/>
      <c r="U19" s="253"/>
      <c r="V19" s="253"/>
      <c r="W19" s="253"/>
      <c r="X19" s="251"/>
      <c r="Y19" s="250">
        <f t="shared" si="8"/>
        <v>0</v>
      </c>
      <c r="Z19" s="177"/>
      <c r="AA19" s="250">
        <f>+L19-'A3'!AA30</f>
        <v>0</v>
      </c>
      <c r="AB19" s="177"/>
      <c r="AC19" s="177"/>
      <c r="AD19" s="177"/>
    </row>
    <row r="20" spans="2:30" s="17" customFormat="1" ht="17.100000000000001" customHeight="1">
      <c r="B20" s="94"/>
      <c r="C20" s="100" t="s">
        <v>255</v>
      </c>
      <c r="D20" s="288">
        <v>2377.0688</v>
      </c>
      <c r="E20" s="288"/>
      <c r="F20" s="288">
        <v>492.87943899999999</v>
      </c>
      <c r="G20" s="288">
        <v>3161.6186120000002</v>
      </c>
      <c r="H20" s="288"/>
      <c r="I20" s="288">
        <v>106.87868899999999</v>
      </c>
      <c r="J20" s="288"/>
      <c r="K20" s="288"/>
      <c r="L20" s="305">
        <f t="shared" si="6"/>
        <v>6138.4455399999997</v>
      </c>
      <c r="M20" s="306"/>
      <c r="N20" s="90"/>
      <c r="O20" s="253"/>
      <c r="P20" s="253"/>
      <c r="Q20" s="253"/>
      <c r="R20" s="253"/>
      <c r="S20" s="253"/>
      <c r="T20" s="253"/>
      <c r="U20" s="253"/>
      <c r="V20" s="253"/>
      <c r="W20" s="253"/>
      <c r="X20" s="254"/>
      <c r="Y20" s="250">
        <f t="shared" si="8"/>
        <v>0</v>
      </c>
      <c r="AA20" s="250">
        <f>+L20-'A3'!AA31</f>
        <v>0</v>
      </c>
    </row>
    <row r="21" spans="2:30" s="176" customFormat="1" ht="17.100000000000001" customHeight="1">
      <c r="B21" s="275"/>
      <c r="C21" s="277" t="s">
        <v>254</v>
      </c>
      <c r="D21" s="288">
        <v>494.843638</v>
      </c>
      <c r="E21" s="288"/>
      <c r="F21" s="288">
        <v>186.727069</v>
      </c>
      <c r="G21" s="288">
        <v>3582.2914730000002</v>
      </c>
      <c r="H21" s="288"/>
      <c r="I21" s="288">
        <v>223.27889099999999</v>
      </c>
      <c r="J21" s="288"/>
      <c r="K21" s="288">
        <v>49.469071999999997</v>
      </c>
      <c r="L21" s="305">
        <f t="shared" si="6"/>
        <v>4536.6101429999999</v>
      </c>
      <c r="M21" s="306"/>
      <c r="N21" s="90"/>
      <c r="O21" s="253"/>
      <c r="P21" s="253"/>
      <c r="Q21" s="253"/>
      <c r="R21" s="253"/>
      <c r="S21" s="253"/>
      <c r="T21" s="253"/>
      <c r="U21" s="253"/>
      <c r="V21" s="253"/>
      <c r="W21" s="253"/>
      <c r="X21" s="254"/>
      <c r="Y21" s="250">
        <f t="shared" si="8"/>
        <v>0</v>
      </c>
      <c r="Z21" s="17"/>
      <c r="AA21" s="250">
        <f>+L21-'A3'!AA32</f>
        <v>-9.9999851954635233E-7</v>
      </c>
      <c r="AB21" s="17"/>
      <c r="AC21" s="17"/>
      <c r="AD21" s="17"/>
    </row>
    <row r="22" spans="2:30" s="176" customFormat="1" ht="17.100000000000001" customHeight="1">
      <c r="B22" s="275"/>
      <c r="C22" s="277" t="s">
        <v>260</v>
      </c>
      <c r="D22" s="288">
        <v>1610.8231390000001</v>
      </c>
      <c r="E22" s="288"/>
      <c r="F22" s="288">
        <v>301.184371</v>
      </c>
      <c r="G22" s="288">
        <v>12343.476080999999</v>
      </c>
      <c r="H22" s="288"/>
      <c r="I22" s="288"/>
      <c r="J22" s="288"/>
      <c r="K22" s="288"/>
      <c r="L22" s="305">
        <f t="shared" si="6"/>
        <v>14255.483590999998</v>
      </c>
      <c r="M22" s="306"/>
      <c r="N22" s="90"/>
      <c r="O22" s="253"/>
      <c r="P22" s="253"/>
      <c r="Q22" s="253"/>
      <c r="R22" s="253"/>
      <c r="S22" s="253"/>
      <c r="T22" s="253"/>
      <c r="U22" s="253"/>
      <c r="V22" s="253"/>
      <c r="W22" s="253"/>
      <c r="X22" s="249"/>
      <c r="Y22" s="250">
        <f t="shared" si="8"/>
        <v>0</v>
      </c>
      <c r="AA22" s="250">
        <f>+L22-'A3'!AA41</f>
        <v>0</v>
      </c>
    </row>
    <row r="23" spans="2:30" s="176" customFormat="1" ht="30" customHeight="1">
      <c r="B23" s="94"/>
      <c r="C23" s="42" t="s">
        <v>249</v>
      </c>
      <c r="D23" s="325">
        <f t="shared" ref="D23:I23" si="9">+D18+D21+D22</f>
        <v>4482.7355769999995</v>
      </c>
      <c r="E23" s="325">
        <f t="shared" si="9"/>
        <v>0</v>
      </c>
      <c r="F23" s="325">
        <f t="shared" si="9"/>
        <v>1046.204583</v>
      </c>
      <c r="G23" s="325">
        <f t="shared" si="9"/>
        <v>19509.066414000001</v>
      </c>
      <c r="H23" s="325">
        <f t="shared" si="9"/>
        <v>0</v>
      </c>
      <c r="I23" s="325">
        <f t="shared" si="9"/>
        <v>387.17384599999997</v>
      </c>
      <c r="J23" s="325">
        <f>+J18+J21+J22</f>
        <v>0</v>
      </c>
      <c r="K23" s="325">
        <f>+K18+K21+K22</f>
        <v>49.469071999999997</v>
      </c>
      <c r="L23" s="305">
        <f t="shared" si="6"/>
        <v>25474.649492</v>
      </c>
      <c r="M23" s="306"/>
      <c r="N23" s="90"/>
      <c r="O23" s="250">
        <f t="shared" ref="O23:W23" si="10">+D23-D18-D22-D21</f>
        <v>-6.2527760746888816E-13</v>
      </c>
      <c r="P23" s="250">
        <f t="shared" si="10"/>
        <v>0</v>
      </c>
      <c r="Q23" s="250">
        <f t="shared" si="10"/>
        <v>0</v>
      </c>
      <c r="R23" s="250">
        <f t="shared" si="10"/>
        <v>0</v>
      </c>
      <c r="S23" s="250">
        <f t="shared" si="10"/>
        <v>0</v>
      </c>
      <c r="T23" s="250">
        <f t="shared" si="10"/>
        <v>0</v>
      </c>
      <c r="U23" s="250">
        <f t="shared" si="10"/>
        <v>0</v>
      </c>
      <c r="V23" s="250">
        <f t="shared" si="10"/>
        <v>0</v>
      </c>
      <c r="W23" s="250">
        <f t="shared" si="10"/>
        <v>0</v>
      </c>
      <c r="X23" s="249"/>
      <c r="Y23" s="250">
        <f t="shared" si="8"/>
        <v>0</v>
      </c>
      <c r="AA23" s="250">
        <f>+L23-'A3'!AA44</f>
        <v>-9.9999670055694878E-7</v>
      </c>
    </row>
    <row r="24" spans="2:30" s="177" customFormat="1" ht="30" customHeight="1">
      <c r="B24" s="93"/>
      <c r="C24" s="47" t="s">
        <v>277</v>
      </c>
      <c r="D24" s="293"/>
      <c r="E24" s="293"/>
      <c r="F24" s="293"/>
      <c r="G24" s="293"/>
      <c r="H24" s="293"/>
      <c r="I24" s="293"/>
      <c r="J24" s="293"/>
      <c r="K24" s="293"/>
      <c r="L24" s="305"/>
      <c r="M24" s="306"/>
      <c r="N24" s="90"/>
      <c r="O24" s="252"/>
      <c r="P24" s="252"/>
      <c r="Q24" s="252"/>
      <c r="R24" s="252"/>
      <c r="S24" s="252"/>
      <c r="T24" s="252"/>
      <c r="U24" s="252"/>
      <c r="V24" s="252"/>
      <c r="W24" s="252"/>
      <c r="X24" s="249"/>
      <c r="Y24" s="253"/>
      <c r="Z24" s="176"/>
      <c r="AA24" s="253"/>
      <c r="AB24" s="176"/>
      <c r="AC24" s="176"/>
      <c r="AD24" s="176"/>
    </row>
    <row r="25" spans="2:30" s="177" customFormat="1" ht="17.100000000000001" customHeight="1">
      <c r="B25" s="93"/>
      <c r="C25" s="42" t="s">
        <v>252</v>
      </c>
      <c r="D25" s="288">
        <v>172690.18470700001</v>
      </c>
      <c r="E25" s="288">
        <v>21554.044406000001</v>
      </c>
      <c r="F25" s="288">
        <v>19173.270777000002</v>
      </c>
      <c r="G25" s="288">
        <v>416056.33719699993</v>
      </c>
      <c r="H25" s="288"/>
      <c r="I25" s="288">
        <v>101.61169300005849</v>
      </c>
      <c r="J25" s="288"/>
      <c r="K25" s="288"/>
      <c r="L25" s="305">
        <f t="shared" ref="L25:L30" si="11">+SUM(D25:K25)</f>
        <v>629575.44877999998</v>
      </c>
      <c r="M25" s="306"/>
      <c r="N25" s="90"/>
      <c r="O25" s="250">
        <f t="shared" ref="O25:W25" si="12">+D25-SUM(D26:D27)</f>
        <v>0</v>
      </c>
      <c r="P25" s="250">
        <f t="shared" si="12"/>
        <v>1.0000003385357559E-6</v>
      </c>
      <c r="Q25" s="250">
        <f t="shared" si="12"/>
        <v>0</v>
      </c>
      <c r="R25" s="250">
        <f t="shared" si="12"/>
        <v>0</v>
      </c>
      <c r="S25" s="250">
        <f t="shared" si="12"/>
        <v>0</v>
      </c>
      <c r="T25" s="250">
        <f t="shared" si="12"/>
        <v>0</v>
      </c>
      <c r="U25" s="250">
        <f t="shared" si="12"/>
        <v>0</v>
      </c>
      <c r="V25" s="250">
        <f t="shared" si="12"/>
        <v>0</v>
      </c>
      <c r="W25" s="250">
        <f t="shared" si="12"/>
        <v>1.0000076144933701E-6</v>
      </c>
      <c r="X25" s="251"/>
      <c r="Y25" s="250">
        <f t="shared" ref="Y25:Y30" si="13">+L25-SUM(D25:K25)</f>
        <v>0</v>
      </c>
      <c r="Z25" s="176"/>
      <c r="AA25" s="250">
        <f>+L25-'A3'!AA53</f>
        <v>0</v>
      </c>
      <c r="AB25" s="176"/>
      <c r="AC25" s="176"/>
      <c r="AD25" s="176"/>
    </row>
    <row r="26" spans="2:30" s="17" customFormat="1" ht="17.100000000000001" customHeight="1">
      <c r="B26" s="94"/>
      <c r="C26" s="100" t="s">
        <v>253</v>
      </c>
      <c r="D26" s="288">
        <v>966.30597899999998</v>
      </c>
      <c r="E26" s="288">
        <v>21315.306776000001</v>
      </c>
      <c r="F26" s="288"/>
      <c r="G26" s="288">
        <v>312258.65229099995</v>
      </c>
      <c r="H26" s="288"/>
      <c r="I26" s="288"/>
      <c r="J26" s="288"/>
      <c r="K26" s="288"/>
      <c r="L26" s="305">
        <f t="shared" si="11"/>
        <v>334540.26504599996</v>
      </c>
      <c r="M26" s="306"/>
      <c r="N26" s="90"/>
      <c r="O26" s="253"/>
      <c r="P26" s="253"/>
      <c r="Q26" s="253"/>
      <c r="R26" s="253"/>
      <c r="S26" s="253"/>
      <c r="T26" s="253"/>
      <c r="U26" s="253"/>
      <c r="V26" s="253"/>
      <c r="W26" s="253"/>
      <c r="X26" s="251"/>
      <c r="Y26" s="250">
        <f t="shared" si="13"/>
        <v>0</v>
      </c>
      <c r="Z26" s="176"/>
      <c r="AA26" s="250">
        <f>+L26-'A3'!AA54</f>
        <v>0</v>
      </c>
      <c r="AB26" s="176"/>
      <c r="AC26" s="176"/>
      <c r="AD26" s="176"/>
    </row>
    <row r="27" spans="2:30" s="17" customFormat="1" ht="17.100000000000001" customHeight="1">
      <c r="B27" s="94"/>
      <c r="C27" s="100" t="s">
        <v>255</v>
      </c>
      <c r="D27" s="288">
        <v>171723.87872800001</v>
      </c>
      <c r="E27" s="288">
        <v>238.737629</v>
      </c>
      <c r="F27" s="288">
        <v>19173.270777000002</v>
      </c>
      <c r="G27" s="288">
        <v>103797.68490599995</v>
      </c>
      <c r="H27" s="288"/>
      <c r="I27" s="288">
        <v>101.61169300005849</v>
      </c>
      <c r="J27" s="288"/>
      <c r="K27" s="288"/>
      <c r="L27" s="305">
        <f t="shared" si="11"/>
        <v>295035.18373300007</v>
      </c>
      <c r="M27" s="306"/>
      <c r="N27" s="90"/>
      <c r="O27" s="253"/>
      <c r="P27" s="253"/>
      <c r="Q27" s="253"/>
      <c r="R27" s="253"/>
      <c r="S27" s="253"/>
      <c r="T27" s="253"/>
      <c r="U27" s="253"/>
      <c r="V27" s="253"/>
      <c r="W27" s="253"/>
      <c r="X27" s="254"/>
      <c r="Y27" s="250">
        <f t="shared" si="13"/>
        <v>0</v>
      </c>
      <c r="AA27" s="250">
        <f>+L27-'A3'!AA55</f>
        <v>0</v>
      </c>
    </row>
    <row r="28" spans="2:30" s="176" customFormat="1" ht="17.100000000000001" customHeight="1">
      <c r="B28" s="275"/>
      <c r="C28" s="277" t="s">
        <v>254</v>
      </c>
      <c r="D28" s="288">
        <v>17247.849773000002</v>
      </c>
      <c r="E28" s="288">
        <v>3534.5900780000002</v>
      </c>
      <c r="F28" s="288">
        <v>67.905989000000005</v>
      </c>
      <c r="G28" s="288">
        <v>212969.87355999998</v>
      </c>
      <c r="H28" s="288"/>
      <c r="I28" s="288">
        <v>1311.260052000041</v>
      </c>
      <c r="J28" s="288"/>
      <c r="K28" s="288"/>
      <c r="L28" s="305">
        <f t="shared" si="11"/>
        <v>235131.479452</v>
      </c>
      <c r="M28" s="306"/>
      <c r="N28" s="90"/>
      <c r="O28" s="253"/>
      <c r="P28" s="253"/>
      <c r="Q28" s="253"/>
      <c r="R28" s="253"/>
      <c r="S28" s="253"/>
      <c r="T28" s="253"/>
      <c r="U28" s="253"/>
      <c r="V28" s="253"/>
      <c r="W28" s="253"/>
      <c r="X28" s="254"/>
      <c r="Y28" s="250">
        <f t="shared" si="13"/>
        <v>0</v>
      </c>
      <c r="Z28" s="17"/>
      <c r="AA28" s="250">
        <f>+L28-'A3'!AA56</f>
        <v>0</v>
      </c>
      <c r="AB28" s="17"/>
      <c r="AC28" s="17"/>
      <c r="AD28" s="17"/>
    </row>
    <row r="29" spans="2:30" s="176" customFormat="1" ht="17.100000000000001" customHeight="1">
      <c r="B29" s="275"/>
      <c r="C29" s="277" t="s">
        <v>260</v>
      </c>
      <c r="D29" s="288">
        <v>230.494088</v>
      </c>
      <c r="E29" s="288"/>
      <c r="F29" s="288">
        <v>329.395444</v>
      </c>
      <c r="G29" s="288">
        <v>29025.926221000002</v>
      </c>
      <c r="H29" s="288"/>
      <c r="I29" s="288"/>
      <c r="J29" s="288"/>
      <c r="K29" s="288"/>
      <c r="L29" s="305">
        <f t="shared" si="11"/>
        <v>29585.815753000003</v>
      </c>
      <c r="M29" s="306"/>
      <c r="N29" s="90"/>
      <c r="O29" s="253"/>
      <c r="P29" s="253"/>
      <c r="Q29" s="253"/>
      <c r="R29" s="253"/>
      <c r="S29" s="253"/>
      <c r="T29" s="253"/>
      <c r="U29" s="253"/>
      <c r="V29" s="253"/>
      <c r="W29" s="253"/>
      <c r="X29" s="249"/>
      <c r="Y29" s="250">
        <f t="shared" si="13"/>
        <v>0</v>
      </c>
      <c r="AA29" s="250">
        <f>+L29-'A3'!AA65</f>
        <v>0</v>
      </c>
    </row>
    <row r="30" spans="2:30" s="176" customFormat="1" ht="30" customHeight="1">
      <c r="B30" s="94"/>
      <c r="C30" s="42" t="s">
        <v>249</v>
      </c>
      <c r="D30" s="325">
        <f t="shared" ref="D30:I30" si="14">+D25+D28+D29</f>
        <v>190168.52856800001</v>
      </c>
      <c r="E30" s="325">
        <f t="shared" si="14"/>
        <v>25088.634484000002</v>
      </c>
      <c r="F30" s="325">
        <f t="shared" si="14"/>
        <v>19570.572210000002</v>
      </c>
      <c r="G30" s="325">
        <f t="shared" si="14"/>
        <v>658052.13697799994</v>
      </c>
      <c r="H30" s="325">
        <f t="shared" si="14"/>
        <v>0</v>
      </c>
      <c r="I30" s="325">
        <f t="shared" si="14"/>
        <v>1412.8717450000995</v>
      </c>
      <c r="J30" s="325">
        <f>+J25+J28+J29</f>
        <v>0</v>
      </c>
      <c r="K30" s="325">
        <f>+K25+K28+K29</f>
        <v>0</v>
      </c>
      <c r="L30" s="305">
        <f t="shared" si="11"/>
        <v>894292.74398500007</v>
      </c>
      <c r="M30" s="306"/>
      <c r="N30" s="90"/>
      <c r="O30" s="250">
        <f t="shared" ref="O30:W30" si="15">+D30-D25-D29-D28</f>
        <v>0</v>
      </c>
      <c r="P30" s="250">
        <f t="shared" si="15"/>
        <v>0</v>
      </c>
      <c r="Q30" s="250">
        <f t="shared" si="15"/>
        <v>5.4001247917767614E-13</v>
      </c>
      <c r="R30" s="250">
        <f t="shared" si="15"/>
        <v>0</v>
      </c>
      <c r="S30" s="250">
        <f t="shared" si="15"/>
        <v>0</v>
      </c>
      <c r="T30" s="250">
        <f t="shared" si="15"/>
        <v>0</v>
      </c>
      <c r="U30" s="250">
        <f t="shared" si="15"/>
        <v>0</v>
      </c>
      <c r="V30" s="250">
        <f t="shared" si="15"/>
        <v>0</v>
      </c>
      <c r="W30" s="250">
        <f t="shared" si="15"/>
        <v>0</v>
      </c>
      <c r="X30" s="249"/>
      <c r="Y30" s="250">
        <f t="shared" si="13"/>
        <v>0</v>
      </c>
      <c r="AA30" s="250">
        <f>+L30-'A3'!AA68</f>
        <v>0</v>
      </c>
    </row>
    <row r="31" spans="2:30" s="176" customFormat="1" ht="30" customHeight="1">
      <c r="B31" s="275"/>
      <c r="C31" s="276" t="s">
        <v>276</v>
      </c>
      <c r="D31" s="288"/>
      <c r="E31" s="288"/>
      <c r="F31" s="288"/>
      <c r="G31" s="288"/>
      <c r="H31" s="288"/>
      <c r="I31" s="288"/>
      <c r="J31" s="288"/>
      <c r="K31" s="288"/>
      <c r="L31" s="305"/>
      <c r="M31" s="306"/>
      <c r="N31" s="90"/>
      <c r="O31" s="253"/>
      <c r="P31" s="253"/>
      <c r="Q31" s="253"/>
      <c r="R31" s="253"/>
      <c r="S31" s="253"/>
      <c r="T31" s="253"/>
      <c r="U31" s="253"/>
      <c r="V31" s="253"/>
      <c r="W31" s="253"/>
      <c r="X31" s="249"/>
      <c r="Y31" s="253"/>
      <c r="AA31" s="253"/>
    </row>
    <row r="32" spans="2:30" s="176" customFormat="1" ht="17.100000000000001" customHeight="1">
      <c r="B32" s="275"/>
      <c r="C32" s="277" t="s">
        <v>252</v>
      </c>
      <c r="D32" s="288">
        <v>311.952</v>
      </c>
      <c r="E32" s="288"/>
      <c r="F32" s="288"/>
      <c r="G32" s="288">
        <v>739.74199999999996</v>
      </c>
      <c r="H32" s="288"/>
      <c r="I32" s="288"/>
      <c r="J32" s="288"/>
      <c r="K32" s="288"/>
      <c r="L32" s="305">
        <f t="shared" ref="L32:L37" si="16">+SUM(D32:K32)</f>
        <v>1051.694</v>
      </c>
      <c r="M32" s="306"/>
      <c r="N32" s="90"/>
      <c r="O32" s="250">
        <f t="shared" ref="O32:W32" si="17">+D32-SUM(D33:D34)</f>
        <v>0</v>
      </c>
      <c r="P32" s="250">
        <f t="shared" si="17"/>
        <v>0</v>
      </c>
      <c r="Q32" s="250">
        <f t="shared" si="17"/>
        <v>0</v>
      </c>
      <c r="R32" s="250">
        <f t="shared" si="17"/>
        <v>0</v>
      </c>
      <c r="S32" s="250">
        <f t="shared" si="17"/>
        <v>0</v>
      </c>
      <c r="T32" s="250">
        <f t="shared" si="17"/>
        <v>0</v>
      </c>
      <c r="U32" s="250">
        <f t="shared" si="17"/>
        <v>0</v>
      </c>
      <c r="V32" s="250">
        <f t="shared" si="17"/>
        <v>0</v>
      </c>
      <c r="W32" s="250">
        <f t="shared" si="17"/>
        <v>0</v>
      </c>
      <c r="X32" s="251"/>
      <c r="Y32" s="250">
        <f t="shared" ref="Y32:Y37" si="18">+L32-SUM(D32:K32)</f>
        <v>0</v>
      </c>
      <c r="Z32" s="177"/>
      <c r="AA32" s="250">
        <f>+L32-'A3'!AA76</f>
        <v>0</v>
      </c>
      <c r="AB32" s="177"/>
      <c r="AC32" s="177"/>
      <c r="AD32" s="177"/>
    </row>
    <row r="33" spans="2:30" s="17" customFormat="1" ht="17.100000000000001" customHeight="1">
      <c r="B33" s="275"/>
      <c r="C33" s="278" t="s">
        <v>253</v>
      </c>
      <c r="D33" s="288"/>
      <c r="E33" s="288"/>
      <c r="F33" s="288"/>
      <c r="G33" s="288"/>
      <c r="H33" s="288"/>
      <c r="I33" s="288"/>
      <c r="J33" s="288"/>
      <c r="K33" s="288"/>
      <c r="L33" s="305">
        <f t="shared" si="16"/>
        <v>0</v>
      </c>
      <c r="M33" s="306"/>
      <c r="N33" s="90"/>
      <c r="O33" s="253"/>
      <c r="P33" s="253"/>
      <c r="Q33" s="253"/>
      <c r="R33" s="253"/>
      <c r="S33" s="253"/>
      <c r="T33" s="253"/>
      <c r="U33" s="253"/>
      <c r="V33" s="253"/>
      <c r="W33" s="253"/>
      <c r="X33" s="251"/>
      <c r="Y33" s="250">
        <f t="shared" si="18"/>
        <v>0</v>
      </c>
      <c r="Z33" s="177"/>
      <c r="AA33" s="250">
        <f>+L33-'A3'!AA77</f>
        <v>0</v>
      </c>
      <c r="AB33" s="177"/>
      <c r="AC33" s="177"/>
      <c r="AD33" s="177"/>
    </row>
    <row r="34" spans="2:30" s="17" customFormat="1" ht="17.100000000000001" customHeight="1">
      <c r="B34" s="275"/>
      <c r="C34" s="278" t="s">
        <v>255</v>
      </c>
      <c r="D34" s="288">
        <v>311.952</v>
      </c>
      <c r="E34" s="288"/>
      <c r="F34" s="288"/>
      <c r="G34" s="288">
        <v>739.74199999999996</v>
      </c>
      <c r="H34" s="288"/>
      <c r="I34" s="288"/>
      <c r="J34" s="288"/>
      <c r="K34" s="288"/>
      <c r="L34" s="305">
        <f t="shared" si="16"/>
        <v>1051.694</v>
      </c>
      <c r="M34" s="306"/>
      <c r="N34" s="90"/>
      <c r="O34" s="253"/>
      <c r="P34" s="253"/>
      <c r="Q34" s="253"/>
      <c r="R34" s="253"/>
      <c r="S34" s="253"/>
      <c r="T34" s="253"/>
      <c r="U34" s="253"/>
      <c r="V34" s="253"/>
      <c r="W34" s="253"/>
      <c r="X34" s="254"/>
      <c r="Y34" s="250">
        <f t="shared" si="18"/>
        <v>0</v>
      </c>
      <c r="AA34" s="250">
        <f>+L34-'A3'!AA78</f>
        <v>0</v>
      </c>
    </row>
    <row r="35" spans="2:30" s="176" customFormat="1" ht="17.100000000000001" customHeight="1">
      <c r="B35" s="275"/>
      <c r="C35" s="277" t="s">
        <v>254</v>
      </c>
      <c r="D35" s="288">
        <v>100</v>
      </c>
      <c r="E35" s="288"/>
      <c r="F35" s="288"/>
      <c r="G35" s="288">
        <v>340</v>
      </c>
      <c r="H35" s="288"/>
      <c r="I35" s="288"/>
      <c r="J35" s="288"/>
      <c r="K35" s="288"/>
      <c r="L35" s="305">
        <f t="shared" si="16"/>
        <v>440</v>
      </c>
      <c r="M35" s="306"/>
      <c r="N35" s="90"/>
      <c r="O35" s="253"/>
      <c r="P35" s="253"/>
      <c r="Q35" s="253"/>
      <c r="R35" s="253"/>
      <c r="S35" s="253"/>
      <c r="T35" s="253"/>
      <c r="U35" s="253"/>
      <c r="V35" s="253"/>
      <c r="W35" s="253"/>
      <c r="X35" s="254"/>
      <c r="Y35" s="250">
        <f t="shared" si="18"/>
        <v>0</v>
      </c>
      <c r="Z35" s="17"/>
      <c r="AA35" s="250">
        <f>+L35-'A3'!AA79</f>
        <v>0</v>
      </c>
      <c r="AB35" s="17"/>
      <c r="AC35" s="17"/>
      <c r="AD35" s="17"/>
    </row>
    <row r="36" spans="2:30" s="176" customFormat="1" ht="17.100000000000001" customHeight="1">
      <c r="B36" s="275"/>
      <c r="C36" s="277" t="s">
        <v>260</v>
      </c>
      <c r="D36" s="288">
        <v>514.76800000000003</v>
      </c>
      <c r="E36" s="288"/>
      <c r="F36" s="288"/>
      <c r="G36" s="288">
        <v>1249.579</v>
      </c>
      <c r="H36" s="288"/>
      <c r="I36" s="288"/>
      <c r="J36" s="288"/>
      <c r="K36" s="288"/>
      <c r="L36" s="305">
        <f t="shared" si="16"/>
        <v>1764.347</v>
      </c>
      <c r="M36" s="306"/>
      <c r="N36" s="90"/>
      <c r="O36" s="253"/>
      <c r="P36" s="253"/>
      <c r="Q36" s="253"/>
      <c r="R36" s="253"/>
      <c r="S36" s="253"/>
      <c r="T36" s="253"/>
      <c r="U36" s="253"/>
      <c r="V36" s="253"/>
      <c r="W36" s="253"/>
      <c r="X36" s="249"/>
      <c r="Y36" s="250">
        <f t="shared" si="18"/>
        <v>0</v>
      </c>
      <c r="AA36" s="250">
        <f>+L36-'A3'!AA88</f>
        <v>0</v>
      </c>
    </row>
    <row r="37" spans="2:30" s="176" customFormat="1" ht="30" customHeight="1">
      <c r="B37" s="275"/>
      <c r="C37" s="277" t="s">
        <v>249</v>
      </c>
      <c r="D37" s="325">
        <f t="shared" ref="D37:I37" si="19">+D32+D35+D36</f>
        <v>926.72</v>
      </c>
      <c r="E37" s="325">
        <f t="shared" si="19"/>
        <v>0</v>
      </c>
      <c r="F37" s="325">
        <f t="shared" si="19"/>
        <v>0</v>
      </c>
      <c r="G37" s="325">
        <f t="shared" si="19"/>
        <v>2329.3209999999999</v>
      </c>
      <c r="H37" s="325">
        <f t="shared" si="19"/>
        <v>0</v>
      </c>
      <c r="I37" s="325">
        <f t="shared" si="19"/>
        <v>0</v>
      </c>
      <c r="J37" s="325">
        <f>+J32+J35+J36</f>
        <v>0</v>
      </c>
      <c r="K37" s="325">
        <f>+K32+K35+K36</f>
        <v>0</v>
      </c>
      <c r="L37" s="305">
        <f t="shared" si="16"/>
        <v>3256.0410000000002</v>
      </c>
      <c r="M37" s="306"/>
      <c r="N37" s="90"/>
      <c r="O37" s="250">
        <f t="shared" ref="O37:W37" si="20">+D37-D32-D36-D35</f>
        <v>0</v>
      </c>
      <c r="P37" s="250">
        <f t="shared" si="20"/>
        <v>0</v>
      </c>
      <c r="Q37" s="250">
        <f t="shared" si="20"/>
        <v>0</v>
      </c>
      <c r="R37" s="250">
        <f t="shared" si="20"/>
        <v>0</v>
      </c>
      <c r="S37" s="250">
        <f t="shared" si="20"/>
        <v>0</v>
      </c>
      <c r="T37" s="250">
        <f t="shared" si="20"/>
        <v>0</v>
      </c>
      <c r="U37" s="250">
        <f t="shared" si="20"/>
        <v>0</v>
      </c>
      <c r="V37" s="250">
        <f t="shared" si="20"/>
        <v>0</v>
      </c>
      <c r="W37" s="250">
        <f t="shared" si="20"/>
        <v>0</v>
      </c>
      <c r="X37" s="249"/>
      <c r="Y37" s="250">
        <f t="shared" si="18"/>
        <v>0</v>
      </c>
      <c r="AA37" s="250">
        <f>+L37-'A3'!AA91</f>
        <v>0</v>
      </c>
    </row>
    <row r="38" spans="2:30" s="177" customFormat="1" ht="30" customHeight="1">
      <c r="B38" s="93"/>
      <c r="C38" s="47" t="s">
        <v>275</v>
      </c>
      <c r="D38" s="288"/>
      <c r="E38" s="288"/>
      <c r="F38" s="288"/>
      <c r="G38" s="288"/>
      <c r="H38" s="288"/>
      <c r="I38" s="288"/>
      <c r="J38" s="288"/>
      <c r="K38" s="288"/>
      <c r="L38" s="305"/>
      <c r="M38" s="306"/>
      <c r="N38" s="90"/>
      <c r="O38" s="252"/>
      <c r="P38" s="252"/>
      <c r="Q38" s="252"/>
      <c r="R38" s="252"/>
      <c r="S38" s="252"/>
      <c r="T38" s="252"/>
      <c r="U38" s="252"/>
      <c r="V38" s="252"/>
      <c r="W38" s="252"/>
      <c r="X38" s="249"/>
      <c r="Y38" s="253"/>
      <c r="Z38" s="176"/>
      <c r="AA38" s="253"/>
      <c r="AB38" s="176"/>
      <c r="AC38" s="176"/>
      <c r="AD38" s="176"/>
    </row>
    <row r="39" spans="2:30" s="177" customFormat="1" ht="17.100000000000001" customHeight="1">
      <c r="B39" s="93"/>
      <c r="C39" s="42" t="s">
        <v>252</v>
      </c>
      <c r="D39" s="288">
        <v>42.008986</v>
      </c>
      <c r="E39" s="288"/>
      <c r="F39" s="288">
        <v>8.8818830000000002</v>
      </c>
      <c r="G39" s="288">
        <v>2859.225038</v>
      </c>
      <c r="H39" s="288"/>
      <c r="I39" s="288"/>
      <c r="J39" s="288"/>
      <c r="K39" s="288"/>
      <c r="L39" s="305">
        <f t="shared" ref="L39:L45" si="21">+SUM(D39:K39)</f>
        <v>2910.1159069999999</v>
      </c>
      <c r="M39" s="306"/>
      <c r="N39" s="90"/>
      <c r="O39" s="250">
        <f t="shared" ref="O39:W39" si="22">+D39-SUM(D40:D41)</f>
        <v>0</v>
      </c>
      <c r="P39" s="250">
        <f t="shared" si="22"/>
        <v>0</v>
      </c>
      <c r="Q39" s="250">
        <f t="shared" si="22"/>
        <v>0</v>
      </c>
      <c r="R39" s="250">
        <f t="shared" si="22"/>
        <v>0</v>
      </c>
      <c r="S39" s="250">
        <f t="shared" si="22"/>
        <v>0</v>
      </c>
      <c r="T39" s="250">
        <f t="shared" si="22"/>
        <v>0</v>
      </c>
      <c r="U39" s="250">
        <f t="shared" si="22"/>
        <v>0</v>
      </c>
      <c r="V39" s="250">
        <f t="shared" si="22"/>
        <v>0</v>
      </c>
      <c r="W39" s="250">
        <f t="shared" si="22"/>
        <v>0</v>
      </c>
      <c r="X39" s="251"/>
      <c r="Y39" s="250">
        <f>+L39-SUM(D39:K39)</f>
        <v>0</v>
      </c>
      <c r="Z39" s="179"/>
      <c r="AA39" s="250">
        <f>+L39-'A3'!AA96-'A3'!AA115</f>
        <v>1.9999996538899723E-6</v>
      </c>
      <c r="AB39" s="179"/>
      <c r="AC39" s="179"/>
      <c r="AD39" s="179"/>
    </row>
    <row r="40" spans="2:30" s="17" customFormat="1" ht="17.100000000000001" customHeight="1">
      <c r="B40" s="94"/>
      <c r="C40" s="100" t="s">
        <v>253</v>
      </c>
      <c r="D40" s="288"/>
      <c r="E40" s="288"/>
      <c r="F40" s="288"/>
      <c r="G40" s="288"/>
      <c r="H40" s="288"/>
      <c r="I40" s="288"/>
      <c r="J40" s="288"/>
      <c r="K40" s="288"/>
      <c r="L40" s="305">
        <f t="shared" si="21"/>
        <v>0</v>
      </c>
      <c r="M40" s="306"/>
      <c r="N40" s="90"/>
      <c r="O40" s="253"/>
      <c r="P40" s="253"/>
      <c r="Q40" s="253"/>
      <c r="R40" s="253"/>
      <c r="S40" s="253"/>
      <c r="T40" s="253"/>
      <c r="U40" s="253"/>
      <c r="V40" s="253"/>
      <c r="W40" s="253"/>
      <c r="X40" s="251"/>
      <c r="Y40" s="250">
        <f t="shared" ref="Y40:Y45" si="23">+L40-SUM(D40:K40)</f>
        <v>0</v>
      </c>
      <c r="Z40" s="179"/>
      <c r="AA40" s="250">
        <f>+L40-'A3'!AA97-'A3'!AA116</f>
        <v>0</v>
      </c>
      <c r="AB40" s="179"/>
      <c r="AC40" s="179"/>
      <c r="AD40" s="179"/>
    </row>
    <row r="41" spans="2:30" s="17" customFormat="1" ht="17.100000000000001" customHeight="1">
      <c r="B41" s="94"/>
      <c r="C41" s="100" t="s">
        <v>255</v>
      </c>
      <c r="D41" s="288">
        <v>42.008986</v>
      </c>
      <c r="E41" s="288"/>
      <c r="F41" s="288">
        <v>8.8818830000000002</v>
      </c>
      <c r="G41" s="288">
        <v>2859.225038</v>
      </c>
      <c r="H41" s="288"/>
      <c r="I41" s="288"/>
      <c r="J41" s="288"/>
      <c r="K41" s="288"/>
      <c r="L41" s="305">
        <f t="shared" si="21"/>
        <v>2910.1159069999999</v>
      </c>
      <c r="M41" s="306"/>
      <c r="N41" s="90"/>
      <c r="O41" s="253"/>
      <c r="P41" s="253"/>
      <c r="Q41" s="253"/>
      <c r="R41" s="253"/>
      <c r="S41" s="253"/>
      <c r="T41" s="253"/>
      <c r="U41" s="253"/>
      <c r="V41" s="253"/>
      <c r="W41" s="253"/>
      <c r="X41" s="254"/>
      <c r="Y41" s="250">
        <f t="shared" si="23"/>
        <v>0</v>
      </c>
      <c r="Z41" s="14"/>
      <c r="AA41" s="250">
        <f>+L41-'A3'!AA98-'A3'!AA117</f>
        <v>1.9999996538899723E-6</v>
      </c>
      <c r="AB41" s="14"/>
      <c r="AC41" s="14"/>
      <c r="AD41" s="14"/>
    </row>
    <row r="42" spans="2:30" s="176" customFormat="1" ht="17.100000000000001" customHeight="1">
      <c r="B42" s="275"/>
      <c r="C42" s="277" t="s">
        <v>254</v>
      </c>
      <c r="D42" s="288">
        <v>530.20726000000002</v>
      </c>
      <c r="E42" s="288"/>
      <c r="F42" s="288">
        <v>18.440667000000001</v>
      </c>
      <c r="G42" s="288">
        <v>4089.6114689999999</v>
      </c>
      <c r="H42" s="288"/>
      <c r="I42" s="288"/>
      <c r="J42" s="288"/>
      <c r="K42" s="288">
        <v>24.014189999999871</v>
      </c>
      <c r="L42" s="305">
        <f t="shared" si="21"/>
        <v>4662.2735859999993</v>
      </c>
      <c r="M42" s="306"/>
      <c r="N42" s="90"/>
      <c r="O42" s="253"/>
      <c r="P42" s="253"/>
      <c r="Q42" s="253"/>
      <c r="R42" s="253"/>
      <c r="S42" s="253"/>
      <c r="T42" s="253"/>
      <c r="U42" s="253"/>
      <c r="V42" s="253"/>
      <c r="W42" s="253"/>
      <c r="X42" s="254"/>
      <c r="Y42" s="250">
        <f t="shared" si="23"/>
        <v>0</v>
      </c>
      <c r="Z42" s="2"/>
      <c r="AA42" s="250">
        <f>+L42-'A3'!AA99-'A3'!AA118</f>
        <v>0</v>
      </c>
      <c r="AB42" s="2"/>
      <c r="AC42" s="2"/>
      <c r="AD42" s="2"/>
    </row>
    <row r="43" spans="2:30" s="176" customFormat="1" ht="17.100000000000001" customHeight="1">
      <c r="B43" s="275"/>
      <c r="C43" s="277" t="s">
        <v>260</v>
      </c>
      <c r="D43" s="288">
        <v>1483.2818769999999</v>
      </c>
      <c r="E43" s="288"/>
      <c r="F43" s="288"/>
      <c r="G43" s="288">
        <v>574.54740500000003</v>
      </c>
      <c r="H43" s="288"/>
      <c r="I43" s="288"/>
      <c r="J43" s="288"/>
      <c r="K43" s="288">
        <v>1423.7236330000003</v>
      </c>
      <c r="L43" s="305">
        <f t="shared" si="21"/>
        <v>3481.5529150000002</v>
      </c>
      <c r="M43" s="306"/>
      <c r="N43" s="90"/>
      <c r="O43" s="253"/>
      <c r="P43" s="253"/>
      <c r="Q43" s="253"/>
      <c r="R43" s="253"/>
      <c r="S43" s="253"/>
      <c r="T43" s="253"/>
      <c r="U43" s="253"/>
      <c r="V43" s="253"/>
      <c r="W43" s="253"/>
      <c r="X43" s="249"/>
      <c r="Y43" s="250">
        <f t="shared" si="23"/>
        <v>0</v>
      </c>
      <c r="Z43" s="2"/>
      <c r="AA43" s="250">
        <f>+L43-'A3'!AA108-'A3'!AA127</f>
        <v>0</v>
      </c>
      <c r="AB43" s="2"/>
      <c r="AC43" s="2"/>
      <c r="AD43" s="2"/>
    </row>
    <row r="44" spans="2:30" s="176" customFormat="1" ht="30" customHeight="1">
      <c r="B44" s="94"/>
      <c r="C44" s="42" t="s">
        <v>249</v>
      </c>
      <c r="D44" s="325">
        <f t="shared" ref="D44:I44" si="24">+D39+D42+D43</f>
        <v>2055.4981229999999</v>
      </c>
      <c r="E44" s="325">
        <f t="shared" si="24"/>
        <v>0</v>
      </c>
      <c r="F44" s="325">
        <f t="shared" si="24"/>
        <v>27.32255</v>
      </c>
      <c r="G44" s="325">
        <f t="shared" si="24"/>
        <v>7523.3839120000002</v>
      </c>
      <c r="H44" s="325">
        <f t="shared" si="24"/>
        <v>0</v>
      </c>
      <c r="I44" s="325">
        <f t="shared" si="24"/>
        <v>0</v>
      </c>
      <c r="J44" s="325">
        <f>+J39+J42+J43</f>
        <v>0</v>
      </c>
      <c r="K44" s="325">
        <f>+K39+K42+K43</f>
        <v>1447.7378230000002</v>
      </c>
      <c r="L44" s="305">
        <f t="shared" si="21"/>
        <v>11053.942407999999</v>
      </c>
      <c r="M44" s="306"/>
      <c r="N44" s="90"/>
      <c r="O44" s="250">
        <f t="shared" ref="O44:W44" si="25">+D44-D39-D43-D42</f>
        <v>0</v>
      </c>
      <c r="P44" s="250">
        <f t="shared" si="25"/>
        <v>0</v>
      </c>
      <c r="Q44" s="250">
        <f t="shared" si="25"/>
        <v>0</v>
      </c>
      <c r="R44" s="250">
        <f t="shared" si="25"/>
        <v>0</v>
      </c>
      <c r="S44" s="250">
        <f t="shared" si="25"/>
        <v>0</v>
      </c>
      <c r="T44" s="250">
        <f t="shared" si="25"/>
        <v>0</v>
      </c>
      <c r="U44" s="250">
        <f t="shared" si="25"/>
        <v>0</v>
      </c>
      <c r="V44" s="250">
        <f t="shared" si="25"/>
        <v>0</v>
      </c>
      <c r="W44" s="250">
        <f t="shared" si="25"/>
        <v>0</v>
      </c>
      <c r="X44" s="249"/>
      <c r="Y44" s="250">
        <f t="shared" si="23"/>
        <v>0</v>
      </c>
      <c r="Z44" s="2"/>
      <c r="AA44" s="250">
        <f>+L44-'A3'!AA111-'A3'!AA130</f>
        <v>1.9999979485874064E-6</v>
      </c>
      <c r="AB44" s="2"/>
      <c r="AC44" s="2"/>
      <c r="AD44" s="2"/>
    </row>
    <row r="45" spans="2:30" s="179" customFormat="1" ht="30" customHeight="1">
      <c r="B45" s="180"/>
      <c r="C45" s="47" t="s">
        <v>281</v>
      </c>
      <c r="D45" s="291">
        <f t="shared" ref="D45:K45" si="26">+SUM(D16,D23,D30,D37,D44)</f>
        <v>254057.813846</v>
      </c>
      <c r="E45" s="291">
        <f t="shared" si="26"/>
        <v>29852.706499</v>
      </c>
      <c r="F45" s="291">
        <f t="shared" si="26"/>
        <v>176497.43103600002</v>
      </c>
      <c r="G45" s="291">
        <f t="shared" si="26"/>
        <v>1069300.705935</v>
      </c>
      <c r="H45" s="291">
        <f t="shared" si="26"/>
        <v>19144.312581000002</v>
      </c>
      <c r="I45" s="291">
        <f t="shared" si="26"/>
        <v>65155.857380000096</v>
      </c>
      <c r="J45" s="291">
        <f t="shared" si="26"/>
        <v>5823.3489909999998</v>
      </c>
      <c r="K45" s="291">
        <f t="shared" si="26"/>
        <v>10944.92475299999</v>
      </c>
      <c r="L45" s="291">
        <f t="shared" si="21"/>
        <v>1630777.1010210002</v>
      </c>
      <c r="M45" s="307"/>
      <c r="N45" s="181"/>
      <c r="O45" s="258">
        <f>+D45-SUM(D16,D23,D30,D37,D44)</f>
        <v>0</v>
      </c>
      <c r="P45" s="258">
        <f t="shared" ref="P45:W45" si="27">+E45-SUM(E16,E23,E30,E37,E44)</f>
        <v>0</v>
      </c>
      <c r="Q45" s="258">
        <f t="shared" si="27"/>
        <v>0</v>
      </c>
      <c r="R45" s="258">
        <f t="shared" si="27"/>
        <v>0</v>
      </c>
      <c r="S45" s="258">
        <f t="shared" si="27"/>
        <v>0</v>
      </c>
      <c r="T45" s="258">
        <f t="shared" si="27"/>
        <v>0</v>
      </c>
      <c r="U45" s="258">
        <f t="shared" si="27"/>
        <v>0</v>
      </c>
      <c r="V45" s="258">
        <f t="shared" si="27"/>
        <v>0</v>
      </c>
      <c r="W45" s="258">
        <f t="shared" si="27"/>
        <v>0</v>
      </c>
      <c r="X45" s="259"/>
      <c r="Y45" s="258">
        <f t="shared" si="23"/>
        <v>0</v>
      </c>
      <c r="Z45" s="260"/>
      <c r="AA45" s="250">
        <f>+L45-'A3'!AA135</f>
        <v>0</v>
      </c>
      <c r="AB45" s="260"/>
      <c r="AC45" s="260"/>
      <c r="AD45" s="260"/>
    </row>
    <row r="46" spans="2:30" s="179" customFormat="1" ht="9.9499999999999993" customHeight="1">
      <c r="B46" s="180"/>
      <c r="C46" s="47"/>
      <c r="D46" s="358"/>
      <c r="E46" s="358"/>
      <c r="F46" s="358"/>
      <c r="G46" s="358"/>
      <c r="H46" s="358"/>
      <c r="I46" s="358"/>
      <c r="J46" s="358"/>
      <c r="K46" s="358"/>
      <c r="L46" s="359"/>
      <c r="M46" s="360"/>
      <c r="N46" s="181"/>
      <c r="O46" s="256"/>
      <c r="P46" s="256"/>
      <c r="Q46" s="256"/>
      <c r="R46" s="256"/>
      <c r="S46" s="256"/>
      <c r="T46" s="256"/>
      <c r="U46" s="256"/>
      <c r="V46" s="256"/>
      <c r="W46" s="256"/>
      <c r="X46" s="255"/>
      <c r="Y46" s="257"/>
      <c r="Z46" s="2"/>
      <c r="AA46" s="257"/>
      <c r="AB46" s="2"/>
      <c r="AC46" s="2"/>
      <c r="AD46" s="2"/>
    </row>
    <row r="47" spans="2:30" s="14" customFormat="1" ht="50.25" customHeight="1">
      <c r="B47" s="95"/>
      <c r="C47" s="462"/>
      <c r="D47" s="462"/>
      <c r="E47" s="462"/>
      <c r="F47" s="462"/>
      <c r="G47" s="462"/>
      <c r="H47" s="462"/>
      <c r="I47" s="462"/>
      <c r="J47" s="462"/>
      <c r="K47" s="462"/>
      <c r="L47" s="462"/>
      <c r="M47" s="96"/>
      <c r="N47" s="16"/>
      <c r="X47" s="2"/>
      <c r="Y47" s="2"/>
      <c r="Z47" s="2"/>
      <c r="AB47" s="2"/>
      <c r="AC47" s="2"/>
      <c r="AD47" s="2"/>
    </row>
    <row r="48" spans="2:30"/>
    <row r="49" spans="4:4" ht="18">
      <c r="D49" s="397"/>
    </row>
    <row r="50" spans="4:4"/>
    <row r="51" spans="4:4"/>
    <row r="52" spans="4:4"/>
    <row r="53" spans="4:4"/>
    <row r="54" spans="4:4"/>
    <row r="55" spans="4:4"/>
    <row r="56" spans="4:4"/>
    <row r="57" spans="4:4"/>
    <row r="58" spans="4:4"/>
    <row r="59" spans="4:4"/>
    <row r="60" spans="4:4"/>
    <row r="61" spans="4:4"/>
    <row r="62" spans="4:4"/>
    <row r="63" spans="4:4"/>
    <row r="64" spans="4:4"/>
    <row r="65"/>
    <row r="66"/>
    <row r="67"/>
    <row r="68"/>
  </sheetData>
  <mergeCells count="24">
    <mergeCell ref="C47:L47"/>
    <mergeCell ref="V7:V9"/>
    <mergeCell ref="W7:W9"/>
    <mergeCell ref="AA7:AA9"/>
    <mergeCell ref="D8:D9"/>
    <mergeCell ref="E8:E9"/>
    <mergeCell ref="F8:G8"/>
    <mergeCell ref="H8:J8"/>
    <mergeCell ref="O8:O9"/>
    <mergeCell ref="P8:P9"/>
    <mergeCell ref="Q8:R8"/>
    <mergeCell ref="D7:E7"/>
    <mergeCell ref="F7:J7"/>
    <mergeCell ref="K7:K9"/>
    <mergeCell ref="L7:M9"/>
    <mergeCell ref="O7:P7"/>
    <mergeCell ref="Q7:U7"/>
    <mergeCell ref="S8:U8"/>
    <mergeCell ref="B2:M2"/>
    <mergeCell ref="B3:M3"/>
    <mergeCell ref="B4:M4"/>
    <mergeCell ref="B5:M5"/>
    <mergeCell ref="O5:AA5"/>
    <mergeCell ref="D6:M6"/>
  </mergeCells>
  <conditionalFormatting sqref="D6:F6">
    <cfRule type="expression" dxfId="3" priority="1" stopIfTrue="1">
      <formula>COUNTA(D10:L45)&lt;&gt;COUNTIF(D10:L45,"&gt;=0")</formula>
    </cfRule>
  </conditionalFormatting>
  <conditionalFormatting sqref="G6:M6">
    <cfRule type="expression" dxfId="2" priority="2" stopIfTrue="1">
      <formula>COUNTA(G10:N45)&lt;&gt;COUNTIF(G10:N45,"&gt;=0")</formula>
    </cfRule>
  </conditionalFormatting>
  <conditionalFormatting sqref="D11:L45">
    <cfRule type="expression" dxfId="1" priority="3" stopIfTrue="1">
      <formula>AND(D11&lt;&gt;"",OR(D11&lt;0,NOT(ISNUMBER(D11))))</formula>
    </cfRule>
  </conditionalFormatting>
  <conditionalFormatting sqref="O10:AA46">
    <cfRule type="expression" dxfId="0" priority="4" stopIfTrue="1">
      <formula>ABS(O10)&gt;10</formula>
    </cfRule>
  </conditionalFormatting>
  <pageMargins left="0.78740157480314965" right="0.6692913385826772" top="0.98425196850393704" bottom="0.98425196850393704" header="0.51181102362204722" footer="0.51181102362204722"/>
  <pageSetup paperSize="9" scale="46"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sheetPr>
  <dimension ref="B1:AC138"/>
  <sheetViews>
    <sheetView showGridLines="0" zoomScale="75" zoomScaleNormal="75" zoomScaleSheetLayoutView="70" workbookViewId="0">
      <pane xSplit="3" ySplit="8" topLeftCell="D75" activePane="bottomRight" state="frozen"/>
      <selection pane="topRight" activeCell="D1" sqref="D1"/>
      <selection pane="bottomLeft" activeCell="A9" sqref="A9"/>
      <selection pane="bottomRight" activeCell="AC1" sqref="AC1:AC65536"/>
    </sheetView>
  </sheetViews>
  <sheetFormatPr defaultColWidth="0" defaultRowHeight="12"/>
  <cols>
    <col min="1" max="2" width="1.7109375" style="52" customWidth="1"/>
    <col min="3" max="3" width="50.7109375" style="52" customWidth="1"/>
    <col min="4" max="12" width="10.7109375" style="52" customWidth="1"/>
    <col min="13" max="13" width="10.7109375" style="55" customWidth="1"/>
    <col min="14" max="14" width="1.7109375" style="52" customWidth="1"/>
    <col min="15" max="15" width="1.7109375" style="52" hidden="1" customWidth="1"/>
    <col min="16" max="25" width="6.7109375" style="58" hidden="1" customWidth="1"/>
    <col min="26" max="26" width="1.7109375" style="52" hidden="1" customWidth="1"/>
    <col min="27" max="27" width="6.7109375" style="52" hidden="1" customWidth="1"/>
    <col min="28" max="29" width="9.140625" style="52" hidden="1" customWidth="1"/>
    <col min="30" max="16384" width="0" style="52" hidden="1"/>
  </cols>
  <sheetData>
    <row r="1" spans="2:29" s="24" customFormat="1" ht="20.100000000000001" customHeight="1">
      <c r="B1" s="20" t="s">
        <v>200</v>
      </c>
      <c r="C1" s="21"/>
      <c r="D1" s="22"/>
      <c r="E1" s="22"/>
      <c r="F1" s="22"/>
      <c r="G1" s="22"/>
      <c r="H1" s="22"/>
      <c r="I1" s="22"/>
      <c r="J1" s="22"/>
      <c r="K1" s="22"/>
      <c r="L1" s="22"/>
      <c r="M1" s="215"/>
      <c r="N1" s="22"/>
      <c r="O1" s="22"/>
      <c r="P1" s="60"/>
      <c r="Q1" s="60"/>
      <c r="R1" s="60"/>
      <c r="S1" s="60"/>
      <c r="T1" s="60"/>
      <c r="U1" s="60"/>
      <c r="V1" s="60"/>
      <c r="W1" s="60"/>
      <c r="X1" s="60"/>
      <c r="Y1" s="60"/>
      <c r="Z1" s="23"/>
      <c r="AA1" s="51"/>
      <c r="AB1" s="23"/>
      <c r="AC1" s="23"/>
    </row>
    <row r="2" spans="2:29" s="24" customFormat="1" ht="20.100000000000001" customHeight="1">
      <c r="B2" s="25"/>
      <c r="C2" s="408" t="s">
        <v>61</v>
      </c>
      <c r="D2" s="408"/>
      <c r="E2" s="408"/>
      <c r="F2" s="408"/>
      <c r="G2" s="408"/>
      <c r="H2" s="408"/>
      <c r="I2" s="408"/>
      <c r="J2" s="408"/>
      <c r="K2" s="408"/>
      <c r="L2" s="408"/>
      <c r="M2" s="408"/>
      <c r="N2" s="15"/>
      <c r="O2" s="15"/>
      <c r="P2" s="191" t="s">
        <v>62</v>
      </c>
      <c r="Q2" s="192">
        <f>MAX(P9:AA137)</f>
        <v>1.6253000008873641E-2</v>
      </c>
      <c r="AB2" s="23"/>
      <c r="AC2" s="23"/>
    </row>
    <row r="3" spans="2:29" s="24" customFormat="1" ht="20.100000000000001" customHeight="1">
      <c r="C3" s="408" t="s">
        <v>55</v>
      </c>
      <c r="D3" s="408"/>
      <c r="E3" s="408"/>
      <c r="F3" s="408"/>
      <c r="G3" s="408"/>
      <c r="H3" s="408"/>
      <c r="I3" s="408"/>
      <c r="J3" s="408"/>
      <c r="K3" s="408"/>
      <c r="L3" s="408"/>
      <c r="M3" s="408"/>
      <c r="N3" s="15"/>
      <c r="O3" s="15"/>
      <c r="P3" s="193" t="s">
        <v>63</v>
      </c>
      <c r="Q3" s="194">
        <f>MIN(P9:AA137)</f>
        <v>-0.21741099999962898</v>
      </c>
      <c r="R3" s="61"/>
      <c r="T3" s="61"/>
      <c r="U3" s="62"/>
      <c r="V3" s="61"/>
      <c r="W3" s="64"/>
      <c r="X3" s="64"/>
      <c r="Y3" s="64"/>
      <c r="Z3" s="23"/>
      <c r="AA3" s="51"/>
      <c r="AB3" s="23"/>
      <c r="AC3" s="23"/>
    </row>
    <row r="4" spans="2:29" s="24" customFormat="1" ht="20.100000000000001" customHeight="1">
      <c r="C4" s="408" t="s">
        <v>54</v>
      </c>
      <c r="D4" s="408"/>
      <c r="E4" s="408"/>
      <c r="F4" s="408"/>
      <c r="G4" s="408"/>
      <c r="H4" s="408"/>
      <c r="I4" s="408"/>
      <c r="J4" s="408"/>
      <c r="K4" s="408"/>
      <c r="L4" s="408"/>
      <c r="M4" s="408"/>
      <c r="N4" s="27"/>
      <c r="O4" s="27"/>
      <c r="R4" s="61"/>
      <c r="S4" s="63"/>
      <c r="T4" s="63"/>
      <c r="U4" s="62"/>
      <c r="V4" s="63"/>
      <c r="W4" s="63"/>
      <c r="X4" s="63"/>
      <c r="Y4" s="63"/>
      <c r="Z4" s="23"/>
      <c r="AA4" s="51"/>
      <c r="AB4" s="23"/>
      <c r="AC4" s="23"/>
    </row>
    <row r="5" spans="2:29" s="24" customFormat="1" ht="20.100000000000001" customHeight="1">
      <c r="C5" s="408" t="s">
        <v>201</v>
      </c>
      <c r="D5" s="408"/>
      <c r="E5" s="408"/>
      <c r="F5" s="408"/>
      <c r="G5" s="408"/>
      <c r="H5" s="408"/>
      <c r="I5" s="408"/>
      <c r="J5" s="408"/>
      <c r="K5" s="408"/>
      <c r="L5" s="408"/>
      <c r="M5" s="408"/>
      <c r="N5" s="15"/>
      <c r="O5" s="26"/>
      <c r="P5" s="429" t="s">
        <v>60</v>
      </c>
      <c r="Q5" s="430"/>
      <c r="R5" s="430"/>
      <c r="S5" s="430"/>
      <c r="T5" s="430"/>
      <c r="U5" s="430"/>
      <c r="V5" s="430"/>
      <c r="W5" s="430"/>
      <c r="X5" s="430"/>
      <c r="Y5" s="430"/>
      <c r="Z5" s="430"/>
      <c r="AA5" s="431"/>
    </row>
    <row r="6" spans="2:29" s="24" customFormat="1" ht="39.950000000000003" customHeight="1">
      <c r="D6" s="435" t="s">
        <v>113</v>
      </c>
      <c r="E6" s="436"/>
      <c r="F6" s="436"/>
      <c r="G6" s="436"/>
      <c r="H6" s="436"/>
      <c r="I6" s="436"/>
      <c r="J6" s="436"/>
      <c r="K6" s="436"/>
      <c r="L6" s="436"/>
      <c r="M6" s="436"/>
      <c r="N6" s="22"/>
      <c r="O6" s="22"/>
      <c r="AB6" s="23"/>
      <c r="AC6" s="23"/>
    </row>
    <row r="7" spans="2:29" s="34" customFormat="1" ht="27.95" customHeight="1">
      <c r="B7" s="30"/>
      <c r="C7" s="31" t="s">
        <v>0</v>
      </c>
      <c r="D7" s="433" t="s">
        <v>1</v>
      </c>
      <c r="E7" s="434"/>
      <c r="F7" s="434"/>
      <c r="G7" s="434"/>
      <c r="H7" s="434"/>
      <c r="I7" s="434"/>
      <c r="J7" s="434"/>
      <c r="K7" s="434"/>
      <c r="L7" s="434"/>
      <c r="M7" s="434"/>
      <c r="N7" s="54"/>
      <c r="O7" s="32"/>
      <c r="P7" s="161" t="str">
        <f>+D7</f>
        <v>Domestic currency against</v>
      </c>
      <c r="Q7" s="162"/>
      <c r="R7" s="162"/>
      <c r="S7" s="162"/>
      <c r="T7" s="162"/>
      <c r="U7" s="162"/>
      <c r="V7" s="162"/>
      <c r="W7" s="162"/>
      <c r="X7" s="162"/>
      <c r="Y7" s="163"/>
      <c r="Z7" s="33"/>
      <c r="AA7" s="33"/>
      <c r="AB7" s="33"/>
      <c r="AC7" s="33"/>
    </row>
    <row r="8" spans="2:29" s="34" customFormat="1" ht="27.95" customHeight="1">
      <c r="B8" s="81"/>
      <c r="C8" s="82"/>
      <c r="D8" s="164" t="s">
        <v>7</v>
      </c>
      <c r="E8" s="164" t="s">
        <v>6</v>
      </c>
      <c r="F8" s="164" t="s">
        <v>5</v>
      </c>
      <c r="G8" s="164" t="s">
        <v>22</v>
      </c>
      <c r="H8" s="164" t="s">
        <v>4</v>
      </c>
      <c r="I8" s="164" t="s">
        <v>3</v>
      </c>
      <c r="J8" s="164" t="s">
        <v>25</v>
      </c>
      <c r="K8" s="164" t="s">
        <v>2</v>
      </c>
      <c r="L8" s="165" t="s">
        <v>70</v>
      </c>
      <c r="M8" s="153" t="s">
        <v>8</v>
      </c>
      <c r="N8" s="54"/>
      <c r="O8" s="35"/>
      <c r="P8" s="166" t="str">
        <f>+D8</f>
        <v>AUD</v>
      </c>
      <c r="Q8" s="166" t="str">
        <f t="shared" ref="Q8:W8" si="0">+E8</f>
        <v>CAD</v>
      </c>
      <c r="R8" s="166" t="str">
        <f t="shared" si="0"/>
        <v>CHF</v>
      </c>
      <c r="S8" s="166" t="str">
        <f t="shared" si="0"/>
        <v>EUR</v>
      </c>
      <c r="T8" s="166" t="str">
        <f t="shared" si="0"/>
        <v>GBP</v>
      </c>
      <c r="U8" s="166" t="str">
        <f t="shared" si="0"/>
        <v>JPY</v>
      </c>
      <c r="V8" s="166" t="str">
        <f t="shared" si="0"/>
        <v>SEK</v>
      </c>
      <c r="W8" s="166" t="str">
        <f t="shared" si="0"/>
        <v>USD</v>
      </c>
      <c r="X8" s="166" t="s">
        <v>111</v>
      </c>
      <c r="Y8" s="166" t="str">
        <f>+M8</f>
        <v>TOT</v>
      </c>
      <c r="Z8" s="33"/>
      <c r="AA8" s="167" t="str">
        <f>+M8</f>
        <v>TOT</v>
      </c>
      <c r="AB8" s="33"/>
      <c r="AC8" s="33"/>
    </row>
    <row r="9" spans="2:29" s="40" customFormat="1" ht="30" customHeight="1">
      <c r="B9" s="36"/>
      <c r="C9" s="37" t="s">
        <v>56</v>
      </c>
      <c r="D9" s="303"/>
      <c r="E9" s="303"/>
      <c r="F9" s="303"/>
      <c r="G9" s="303"/>
      <c r="H9" s="303"/>
      <c r="I9" s="303"/>
      <c r="J9" s="303"/>
      <c r="K9" s="303"/>
      <c r="L9" s="288"/>
      <c r="M9" s="305"/>
      <c r="N9" s="304"/>
      <c r="O9" s="38"/>
      <c r="P9" s="70"/>
      <c r="Q9" s="70"/>
      <c r="R9" s="70"/>
      <c r="S9" s="70"/>
      <c r="T9" s="70"/>
      <c r="U9" s="70"/>
      <c r="V9" s="70"/>
      <c r="W9" s="70"/>
      <c r="X9" s="70"/>
      <c r="Y9" s="70"/>
      <c r="Z9" s="39"/>
      <c r="AA9" s="65"/>
      <c r="AB9" s="39"/>
      <c r="AC9" s="39"/>
    </row>
    <row r="10" spans="2:29" s="34" customFormat="1" ht="17.100000000000001" customHeight="1">
      <c r="B10" s="41"/>
      <c r="C10" s="42" t="s">
        <v>10</v>
      </c>
      <c r="D10" s="288">
        <v>7.9605009999999998</v>
      </c>
      <c r="E10" s="288">
        <v>0.75872700000000004</v>
      </c>
      <c r="F10" s="288">
        <v>10.130216000000001</v>
      </c>
      <c r="G10" s="288">
        <v>7420.3934079999999</v>
      </c>
      <c r="H10" s="288">
        <v>95.892334000000005</v>
      </c>
      <c r="I10" s="288">
        <v>3.0950160000000002</v>
      </c>
      <c r="J10" s="288"/>
      <c r="K10" s="288">
        <v>276978.93430999998</v>
      </c>
      <c r="L10" s="288">
        <v>23.088429000000001</v>
      </c>
      <c r="M10" s="305">
        <f>+SUM(D10:L10)</f>
        <v>284540.25294099998</v>
      </c>
      <c r="N10" s="306"/>
      <c r="O10" s="43"/>
      <c r="P10" s="74">
        <f>+D10-SUM(D11:D12)</f>
        <v>0</v>
      </c>
      <c r="Q10" s="74">
        <f t="shared" ref="Q10:Y10" si="1">+E10-SUM(E11:E12)</f>
        <v>0</v>
      </c>
      <c r="R10" s="74">
        <f t="shared" si="1"/>
        <v>0</v>
      </c>
      <c r="S10" s="74">
        <f t="shared" si="1"/>
        <v>0</v>
      </c>
      <c r="T10" s="74">
        <f t="shared" si="1"/>
        <v>0</v>
      </c>
      <c r="U10" s="74">
        <f t="shared" si="1"/>
        <v>0</v>
      </c>
      <c r="V10" s="74">
        <f t="shared" si="1"/>
        <v>0</v>
      </c>
      <c r="W10" s="74">
        <f t="shared" si="1"/>
        <v>0</v>
      </c>
      <c r="X10" s="74">
        <f t="shared" si="1"/>
        <v>0</v>
      </c>
      <c r="Y10" s="74">
        <f t="shared" si="1"/>
        <v>0</v>
      </c>
      <c r="Z10" s="33"/>
      <c r="AA10" s="74">
        <f t="shared" ref="AA10:AA26" si="2">+M10-SUM(D10:L10)</f>
        <v>0</v>
      </c>
      <c r="AB10" s="33"/>
      <c r="AC10" s="33"/>
    </row>
    <row r="11" spans="2:29" s="34" customFormat="1" ht="17.100000000000001" customHeight="1">
      <c r="B11" s="44"/>
      <c r="C11" s="45" t="s">
        <v>58</v>
      </c>
      <c r="D11" s="288"/>
      <c r="E11" s="288">
        <v>0.44241999999999998</v>
      </c>
      <c r="F11" s="288">
        <v>2.6707749999999999</v>
      </c>
      <c r="G11" s="288">
        <v>4128.6611389999998</v>
      </c>
      <c r="H11" s="288">
        <v>16.659383999999999</v>
      </c>
      <c r="I11" s="288">
        <v>0.31657299999999999</v>
      </c>
      <c r="J11" s="288"/>
      <c r="K11" s="288">
        <v>224460.67741800001</v>
      </c>
      <c r="L11" s="288">
        <v>1.9763710000000001</v>
      </c>
      <c r="M11" s="305">
        <f t="shared" ref="M11:M78" si="3">+SUM(D11:L11)</f>
        <v>228611.40408000001</v>
      </c>
      <c r="N11" s="306"/>
      <c r="O11" s="43"/>
      <c r="P11" s="74"/>
      <c r="Q11" s="71"/>
      <c r="R11" s="71"/>
      <c r="S11" s="71"/>
      <c r="T11" s="71"/>
      <c r="U11" s="71"/>
      <c r="V11" s="71"/>
      <c r="W11" s="71"/>
      <c r="X11" s="71"/>
      <c r="Y11" s="75"/>
      <c r="Z11" s="33"/>
      <c r="AA11" s="74">
        <f t="shared" si="2"/>
        <v>0</v>
      </c>
      <c r="AB11" s="33"/>
      <c r="AC11" s="33"/>
    </row>
    <row r="12" spans="2:29" s="34" customFormat="1" ht="17.100000000000001" customHeight="1">
      <c r="B12" s="44"/>
      <c r="C12" s="45" t="s">
        <v>59</v>
      </c>
      <c r="D12" s="288">
        <v>7.9605009999999998</v>
      </c>
      <c r="E12" s="288">
        <v>0.316307</v>
      </c>
      <c r="F12" s="288">
        <v>7.459441</v>
      </c>
      <c r="G12" s="288">
        <v>3291.7322690000001</v>
      </c>
      <c r="H12" s="288">
        <v>79.232950000000002</v>
      </c>
      <c r="I12" s="288">
        <v>2.7784430000000002</v>
      </c>
      <c r="J12" s="288"/>
      <c r="K12" s="288">
        <v>52518.256891999998</v>
      </c>
      <c r="L12" s="288">
        <v>21.112058000000001</v>
      </c>
      <c r="M12" s="305">
        <f t="shared" si="3"/>
        <v>55928.848860999999</v>
      </c>
      <c r="N12" s="306"/>
      <c r="O12" s="43"/>
      <c r="P12" s="74"/>
      <c r="Q12" s="71"/>
      <c r="R12" s="71"/>
      <c r="S12" s="71"/>
      <c r="T12" s="71"/>
      <c r="U12" s="71"/>
      <c r="V12" s="71"/>
      <c r="W12" s="71"/>
      <c r="X12" s="71"/>
      <c r="Y12" s="75"/>
      <c r="Z12" s="33"/>
      <c r="AA12" s="74">
        <f t="shared" si="2"/>
        <v>0</v>
      </c>
      <c r="AB12" s="33"/>
      <c r="AC12" s="33"/>
    </row>
    <row r="13" spans="2:29" s="34" customFormat="1" ht="30" customHeight="1">
      <c r="B13" s="41"/>
      <c r="C13" s="42" t="s">
        <v>11</v>
      </c>
      <c r="D13" s="288"/>
      <c r="E13" s="288">
        <v>21.944095999999998</v>
      </c>
      <c r="F13" s="288">
        <v>96.102446999999998</v>
      </c>
      <c r="G13" s="288">
        <v>5697.646358</v>
      </c>
      <c r="H13" s="288">
        <v>331.484623</v>
      </c>
      <c r="I13" s="288">
        <v>12.979602</v>
      </c>
      <c r="J13" s="288">
        <v>4.5289000000000003E-2</v>
      </c>
      <c r="K13" s="288">
        <v>151826.628405</v>
      </c>
      <c r="L13" s="288">
        <v>40.948414999999997</v>
      </c>
      <c r="M13" s="305">
        <f t="shared" si="3"/>
        <v>158027.77923499999</v>
      </c>
      <c r="N13" s="306"/>
      <c r="O13" s="43"/>
      <c r="P13" s="74">
        <f t="shared" ref="P13:Y13" si="4">+D13-SUM(D14:D15)</f>
        <v>0</v>
      </c>
      <c r="Q13" s="74">
        <f t="shared" si="4"/>
        <v>-1.0000000010279564E-6</v>
      </c>
      <c r="R13" s="74">
        <f t="shared" si="4"/>
        <v>0</v>
      </c>
      <c r="S13" s="74">
        <f t="shared" si="4"/>
        <v>1.0000003385357559E-6</v>
      </c>
      <c r="T13" s="74">
        <f t="shared" si="4"/>
        <v>0</v>
      </c>
      <c r="U13" s="74">
        <f t="shared" si="4"/>
        <v>0</v>
      </c>
      <c r="V13" s="74">
        <f t="shared" si="4"/>
        <v>0</v>
      </c>
      <c r="W13" s="74">
        <f t="shared" si="4"/>
        <v>-9.9997851066291332E-7</v>
      </c>
      <c r="X13" s="74">
        <f t="shared" si="4"/>
        <v>0</v>
      </c>
      <c r="Y13" s="74">
        <f t="shared" si="4"/>
        <v>-9.9997851066291332E-7</v>
      </c>
      <c r="Z13" s="33"/>
      <c r="AA13" s="74">
        <f t="shared" si="2"/>
        <v>0</v>
      </c>
      <c r="AB13" s="33"/>
      <c r="AC13" s="33"/>
    </row>
    <row r="14" spans="2:29" s="34" customFormat="1" ht="17.100000000000001" customHeight="1">
      <c r="B14" s="41"/>
      <c r="C14" s="45" t="s">
        <v>58</v>
      </c>
      <c r="D14" s="288"/>
      <c r="E14" s="288">
        <v>2.434186</v>
      </c>
      <c r="F14" s="288">
        <v>9.4265150000000002</v>
      </c>
      <c r="G14" s="288">
        <v>1928.883147</v>
      </c>
      <c r="H14" s="288">
        <v>71.694573000000005</v>
      </c>
      <c r="I14" s="288">
        <v>12.979602</v>
      </c>
      <c r="J14" s="288">
        <v>4.5289000000000003E-2</v>
      </c>
      <c r="K14" s="288">
        <v>80783.168571999995</v>
      </c>
      <c r="L14" s="288">
        <v>10.627903999999999</v>
      </c>
      <c r="M14" s="305">
        <f t="shared" si="3"/>
        <v>82819.259787999996</v>
      </c>
      <c r="N14" s="306"/>
      <c r="O14" s="43"/>
      <c r="P14" s="74"/>
      <c r="Q14" s="71"/>
      <c r="R14" s="71"/>
      <c r="S14" s="71"/>
      <c r="T14" s="71"/>
      <c r="U14" s="71"/>
      <c r="V14" s="71"/>
      <c r="W14" s="71"/>
      <c r="X14" s="71"/>
      <c r="Y14" s="75"/>
      <c r="Z14" s="33"/>
      <c r="AA14" s="74">
        <f t="shared" si="2"/>
        <v>0</v>
      </c>
      <c r="AB14" s="33"/>
      <c r="AC14" s="33"/>
    </row>
    <row r="15" spans="2:29" s="34" customFormat="1" ht="17.100000000000001" customHeight="1">
      <c r="B15" s="41"/>
      <c r="C15" s="45" t="s">
        <v>59</v>
      </c>
      <c r="D15" s="288"/>
      <c r="E15" s="288">
        <v>19.509910999999999</v>
      </c>
      <c r="F15" s="288">
        <v>86.675932000000003</v>
      </c>
      <c r="G15" s="288">
        <v>3768.7632100000001</v>
      </c>
      <c r="H15" s="288">
        <v>259.79005000000001</v>
      </c>
      <c r="I15" s="288"/>
      <c r="J15" s="288"/>
      <c r="K15" s="288">
        <v>71043.459833999994</v>
      </c>
      <c r="L15" s="288">
        <v>30.320511</v>
      </c>
      <c r="M15" s="305">
        <f t="shared" si="3"/>
        <v>75208.519447999992</v>
      </c>
      <c r="N15" s="306"/>
      <c r="O15" s="43"/>
      <c r="P15" s="74"/>
      <c r="Q15" s="71"/>
      <c r="R15" s="71"/>
      <c r="S15" s="71"/>
      <c r="T15" s="71"/>
      <c r="U15" s="71"/>
      <c r="V15" s="71"/>
      <c r="W15" s="71"/>
      <c r="X15" s="71"/>
      <c r="Y15" s="75"/>
      <c r="Z15" s="33"/>
      <c r="AA15" s="74">
        <f t="shared" si="2"/>
        <v>0</v>
      </c>
      <c r="AB15" s="33"/>
      <c r="AC15" s="33"/>
    </row>
    <row r="16" spans="2:29" s="40" customFormat="1" ht="30" customHeight="1">
      <c r="B16" s="263"/>
      <c r="C16" s="264" t="s">
        <v>99</v>
      </c>
      <c r="D16" s="292"/>
      <c r="E16" s="292">
        <v>21.944095999999998</v>
      </c>
      <c r="F16" s="292">
        <v>96.004712999999995</v>
      </c>
      <c r="G16" s="292">
        <v>5593.138903</v>
      </c>
      <c r="H16" s="292">
        <v>330.87656600000003</v>
      </c>
      <c r="I16" s="292">
        <v>12.979602</v>
      </c>
      <c r="J16" s="292">
        <v>4.5289000000000003E-2</v>
      </c>
      <c r="K16" s="292">
        <v>142283.33435300001</v>
      </c>
      <c r="L16" s="292">
        <v>40.948067999999999</v>
      </c>
      <c r="M16" s="291">
        <f t="shared" si="3"/>
        <v>148379.27159000002</v>
      </c>
      <c r="N16" s="307"/>
      <c r="O16" s="102"/>
      <c r="P16" s="76">
        <f>+D13-SUM(D16:D21)</f>
        <v>0</v>
      </c>
      <c r="Q16" s="76">
        <f t="shared" ref="Q16:Y16" si="5">+E13-SUM(E16:E21)</f>
        <v>0</v>
      </c>
      <c r="R16" s="76">
        <f t="shared" si="5"/>
        <v>0</v>
      </c>
      <c r="S16" s="76">
        <f t="shared" si="5"/>
        <v>0</v>
      </c>
      <c r="T16" s="76">
        <f t="shared" si="5"/>
        <v>0</v>
      </c>
      <c r="U16" s="76">
        <f t="shared" si="5"/>
        <v>0</v>
      </c>
      <c r="V16" s="76">
        <f t="shared" si="5"/>
        <v>0</v>
      </c>
      <c r="W16" s="76">
        <f t="shared" si="5"/>
        <v>-1.0000076144933701E-6</v>
      </c>
      <c r="X16" s="76">
        <f t="shared" si="5"/>
        <v>0</v>
      </c>
      <c r="Y16" s="76">
        <f t="shared" si="5"/>
        <v>-1.0000367183238268E-6</v>
      </c>
      <c r="Z16" s="39"/>
      <c r="AA16" s="76">
        <f t="shared" si="2"/>
        <v>0</v>
      </c>
      <c r="AB16" s="39"/>
      <c r="AC16" s="39"/>
    </row>
    <row r="17" spans="2:29" s="40" customFormat="1" ht="17.100000000000001" customHeight="1">
      <c r="B17" s="263"/>
      <c r="C17" s="264" t="s">
        <v>73</v>
      </c>
      <c r="D17" s="292"/>
      <c r="E17" s="292"/>
      <c r="F17" s="292">
        <v>9.7734000000000001E-2</v>
      </c>
      <c r="G17" s="292">
        <v>104.50745499999999</v>
      </c>
      <c r="H17" s="292">
        <v>0.60805699999999996</v>
      </c>
      <c r="I17" s="292"/>
      <c r="J17" s="292"/>
      <c r="K17" s="292">
        <v>9543.2940529999996</v>
      </c>
      <c r="L17" s="292">
        <v>3.4699999999999998E-4</v>
      </c>
      <c r="M17" s="291">
        <f t="shared" si="3"/>
        <v>9648.5076459999982</v>
      </c>
      <c r="N17" s="307"/>
      <c r="O17" s="102"/>
      <c r="P17" s="76"/>
      <c r="Q17" s="72"/>
      <c r="R17" s="72"/>
      <c r="S17" s="72"/>
      <c r="T17" s="72"/>
      <c r="U17" s="72"/>
      <c r="V17" s="72"/>
      <c r="W17" s="72"/>
      <c r="X17" s="72"/>
      <c r="Y17" s="77"/>
      <c r="Z17" s="39"/>
      <c r="AA17" s="76">
        <f t="shared" si="2"/>
        <v>0</v>
      </c>
      <c r="AB17" s="39"/>
      <c r="AC17" s="39"/>
    </row>
    <row r="18" spans="2:29" s="40" customFormat="1" ht="17.100000000000001" customHeight="1">
      <c r="B18" s="263"/>
      <c r="C18" s="264" t="s">
        <v>199</v>
      </c>
      <c r="D18" s="292"/>
      <c r="E18" s="292"/>
      <c r="F18" s="292"/>
      <c r="G18" s="292"/>
      <c r="H18" s="292"/>
      <c r="I18" s="292"/>
      <c r="J18" s="292"/>
      <c r="K18" s="292"/>
      <c r="L18" s="292"/>
      <c r="M18" s="291">
        <f t="shared" si="3"/>
        <v>0</v>
      </c>
      <c r="N18" s="307"/>
      <c r="O18" s="102"/>
      <c r="P18" s="76"/>
      <c r="Q18" s="72"/>
      <c r="R18" s="72"/>
      <c r="S18" s="72"/>
      <c r="T18" s="72"/>
      <c r="U18" s="72"/>
      <c r="V18" s="72"/>
      <c r="W18" s="72"/>
      <c r="X18" s="72"/>
      <c r="Y18" s="77"/>
      <c r="Z18" s="39"/>
      <c r="AA18" s="76">
        <f t="shared" si="2"/>
        <v>0</v>
      </c>
      <c r="AB18" s="39"/>
      <c r="AC18" s="39"/>
    </row>
    <row r="19" spans="2:29" s="40" customFormat="1" ht="17.100000000000001" customHeight="1">
      <c r="B19" s="263"/>
      <c r="C19" s="264" t="s">
        <v>100</v>
      </c>
      <c r="D19" s="292"/>
      <c r="E19" s="292"/>
      <c r="F19" s="292"/>
      <c r="G19" s="292"/>
      <c r="H19" s="292"/>
      <c r="I19" s="292"/>
      <c r="J19" s="292"/>
      <c r="K19" s="292"/>
      <c r="L19" s="292"/>
      <c r="M19" s="291">
        <f t="shared" si="3"/>
        <v>0</v>
      </c>
      <c r="N19" s="307"/>
      <c r="O19" s="102"/>
      <c r="P19" s="76"/>
      <c r="Q19" s="72"/>
      <c r="R19" s="72"/>
      <c r="S19" s="72"/>
      <c r="T19" s="72"/>
      <c r="U19" s="72"/>
      <c r="V19" s="72"/>
      <c r="W19" s="72"/>
      <c r="X19" s="72"/>
      <c r="Y19" s="77"/>
      <c r="Z19" s="39"/>
      <c r="AA19" s="76">
        <f t="shared" si="2"/>
        <v>0</v>
      </c>
      <c r="AB19" s="39"/>
      <c r="AC19" s="39"/>
    </row>
    <row r="20" spans="2:29" s="40" customFormat="1" ht="17.100000000000001" customHeight="1">
      <c r="B20" s="263"/>
      <c r="C20" s="265" t="s">
        <v>50</v>
      </c>
      <c r="D20" s="292"/>
      <c r="E20" s="292"/>
      <c r="F20" s="292"/>
      <c r="G20" s="292"/>
      <c r="H20" s="292"/>
      <c r="I20" s="292"/>
      <c r="J20" s="292"/>
      <c r="K20" s="292"/>
      <c r="L20" s="292"/>
      <c r="M20" s="291">
        <f>+SUM(D20:L20)</f>
        <v>0</v>
      </c>
      <c r="N20" s="307"/>
      <c r="O20" s="102"/>
      <c r="P20" s="76"/>
      <c r="Q20" s="72"/>
      <c r="R20" s="72"/>
      <c r="S20" s="72"/>
      <c r="T20" s="72"/>
      <c r="U20" s="72"/>
      <c r="V20" s="72"/>
      <c r="W20" s="72"/>
      <c r="X20" s="72"/>
      <c r="Y20" s="77"/>
      <c r="Z20" s="39"/>
      <c r="AA20" s="76">
        <f>+M20-SUM(D20:L20)</f>
        <v>0</v>
      </c>
      <c r="AB20" s="39"/>
      <c r="AC20" s="39"/>
    </row>
    <row r="21" spans="2:29" s="40" customFormat="1" ht="17.100000000000001" customHeight="1">
      <c r="B21" s="263"/>
      <c r="C21" s="265" t="s">
        <v>170</v>
      </c>
      <c r="D21" s="292"/>
      <c r="E21" s="292"/>
      <c r="F21" s="292"/>
      <c r="G21" s="292"/>
      <c r="H21" s="292"/>
      <c r="I21" s="292"/>
      <c r="J21" s="292"/>
      <c r="K21" s="292"/>
      <c r="L21" s="292"/>
      <c r="M21" s="291">
        <f t="shared" si="3"/>
        <v>0</v>
      </c>
      <c r="N21" s="307"/>
      <c r="O21" s="102"/>
      <c r="P21" s="76"/>
      <c r="Q21" s="72"/>
      <c r="R21" s="72"/>
      <c r="S21" s="72"/>
      <c r="T21" s="72"/>
      <c r="U21" s="72"/>
      <c r="V21" s="72"/>
      <c r="W21" s="72"/>
      <c r="X21" s="72"/>
      <c r="Y21" s="77"/>
      <c r="Z21" s="39"/>
      <c r="AA21" s="76">
        <f t="shared" si="2"/>
        <v>0</v>
      </c>
      <c r="AB21" s="39"/>
      <c r="AC21" s="39"/>
    </row>
    <row r="22" spans="2:29" s="40" customFormat="1" ht="24.95" customHeight="1">
      <c r="B22" s="101"/>
      <c r="C22" s="104" t="s">
        <v>12</v>
      </c>
      <c r="D22" s="292">
        <v>1.754813</v>
      </c>
      <c r="E22" s="292">
        <v>18.468775000000001</v>
      </c>
      <c r="F22" s="292">
        <v>49.974426999999999</v>
      </c>
      <c r="G22" s="292">
        <v>7924.5593010000002</v>
      </c>
      <c r="H22" s="292">
        <v>156.94086100000001</v>
      </c>
      <c r="I22" s="292">
        <v>71.417304000000001</v>
      </c>
      <c r="J22" s="292">
        <v>75.247884999999997</v>
      </c>
      <c r="K22" s="292">
        <v>87459.022079000002</v>
      </c>
      <c r="L22" s="292">
        <v>71.212954999999994</v>
      </c>
      <c r="M22" s="291">
        <f t="shared" si="3"/>
        <v>95828.598400000003</v>
      </c>
      <c r="N22" s="307"/>
      <c r="O22" s="102"/>
      <c r="P22" s="76">
        <f t="shared" ref="P22:Y22" si="6">+D22-SUM(D23:D24)</f>
        <v>0</v>
      </c>
      <c r="Q22" s="76">
        <f t="shared" si="6"/>
        <v>0</v>
      </c>
      <c r="R22" s="76">
        <f t="shared" si="6"/>
        <v>-1.0000000045806701E-6</v>
      </c>
      <c r="S22" s="76">
        <f t="shared" si="6"/>
        <v>0</v>
      </c>
      <c r="T22" s="76">
        <f t="shared" si="6"/>
        <v>0</v>
      </c>
      <c r="U22" s="76">
        <f t="shared" si="6"/>
        <v>0</v>
      </c>
      <c r="V22" s="76">
        <f t="shared" si="6"/>
        <v>0</v>
      </c>
      <c r="W22" s="76">
        <f t="shared" si="6"/>
        <v>-9.9999306257814169E-7</v>
      </c>
      <c r="X22" s="76">
        <f t="shared" si="6"/>
        <v>9.9999998326438799E-7</v>
      </c>
      <c r="Y22" s="76">
        <f t="shared" si="6"/>
        <v>-9.9999306257814169E-7</v>
      </c>
      <c r="Z22" s="39"/>
      <c r="AA22" s="76">
        <f t="shared" si="2"/>
        <v>0</v>
      </c>
      <c r="AB22" s="39"/>
      <c r="AC22" s="39"/>
    </row>
    <row r="23" spans="2:29" s="89" customFormat="1" ht="17.100000000000001" customHeight="1">
      <c r="B23" s="83"/>
      <c r="C23" s="45" t="s">
        <v>58</v>
      </c>
      <c r="D23" s="288">
        <v>1.742211</v>
      </c>
      <c r="E23" s="294">
        <v>18.426387999999999</v>
      </c>
      <c r="F23" s="294">
        <v>47.522694000000001</v>
      </c>
      <c r="G23" s="294">
        <v>6154.674215</v>
      </c>
      <c r="H23" s="294">
        <v>151.47625600000001</v>
      </c>
      <c r="I23" s="294">
        <v>71.403769999999994</v>
      </c>
      <c r="J23" s="294">
        <v>74.982438000000002</v>
      </c>
      <c r="K23" s="294">
        <v>34810.664110999998</v>
      </c>
      <c r="L23" s="294">
        <v>71.165647000000007</v>
      </c>
      <c r="M23" s="305">
        <f t="shared" si="3"/>
        <v>41402.05773</v>
      </c>
      <c r="N23" s="308"/>
      <c r="O23" s="84"/>
      <c r="P23" s="85"/>
      <c r="Q23" s="86"/>
      <c r="R23" s="86"/>
      <c r="S23" s="86"/>
      <c r="T23" s="86"/>
      <c r="U23" s="86"/>
      <c r="V23" s="86"/>
      <c r="W23" s="86"/>
      <c r="X23" s="86"/>
      <c r="Y23" s="87"/>
      <c r="Z23" s="88"/>
      <c r="AA23" s="74">
        <f t="shared" si="2"/>
        <v>0</v>
      </c>
      <c r="AB23" s="88"/>
      <c r="AC23" s="88"/>
    </row>
    <row r="24" spans="2:29" s="34" customFormat="1" ht="17.100000000000001" customHeight="1">
      <c r="B24" s="44"/>
      <c r="C24" s="45" t="s">
        <v>59</v>
      </c>
      <c r="D24" s="288">
        <v>1.2602E-2</v>
      </c>
      <c r="E24" s="288">
        <v>4.2387000000000001E-2</v>
      </c>
      <c r="F24" s="288">
        <v>2.4517340000000001</v>
      </c>
      <c r="G24" s="288">
        <v>1769.885086</v>
      </c>
      <c r="H24" s="288">
        <v>5.4646049999999997</v>
      </c>
      <c r="I24" s="288">
        <v>1.3533999999999999E-2</v>
      </c>
      <c r="J24" s="288">
        <v>0.26544699999999999</v>
      </c>
      <c r="K24" s="288">
        <v>52648.357968999997</v>
      </c>
      <c r="L24" s="288">
        <v>4.7307000000000002E-2</v>
      </c>
      <c r="M24" s="305">
        <f t="shared" si="3"/>
        <v>54426.540670999995</v>
      </c>
      <c r="N24" s="306"/>
      <c r="O24" s="43"/>
      <c r="P24" s="74"/>
      <c r="Q24" s="71"/>
      <c r="R24" s="71"/>
      <c r="S24" s="71"/>
      <c r="T24" s="71"/>
      <c r="U24" s="71"/>
      <c r="V24" s="71"/>
      <c r="W24" s="71"/>
      <c r="X24" s="71"/>
      <c r="Y24" s="75"/>
      <c r="Z24" s="33"/>
      <c r="AA24" s="74">
        <f t="shared" si="2"/>
        <v>0</v>
      </c>
      <c r="AB24" s="33"/>
      <c r="AC24" s="33"/>
    </row>
    <row r="25" spans="2:29" s="40" customFormat="1" ht="30" customHeight="1">
      <c r="B25" s="103"/>
      <c r="C25" s="104" t="s">
        <v>51</v>
      </c>
      <c r="D25" s="293">
        <f>+SUM(D22,D13,D10)</f>
        <v>9.7153139999999993</v>
      </c>
      <c r="E25" s="293">
        <f t="shared" ref="E25:L25" si="7">+SUM(E22,E13,E10)</f>
        <v>41.171597999999996</v>
      </c>
      <c r="F25" s="293">
        <f t="shared" si="7"/>
        <v>156.20708999999999</v>
      </c>
      <c r="G25" s="293">
        <f t="shared" si="7"/>
        <v>21042.599066999999</v>
      </c>
      <c r="H25" s="293">
        <f t="shared" si="7"/>
        <v>584.31781799999999</v>
      </c>
      <c r="I25" s="293">
        <f t="shared" si="7"/>
        <v>87.491922000000002</v>
      </c>
      <c r="J25" s="293">
        <f t="shared" si="7"/>
        <v>75.293173999999993</v>
      </c>
      <c r="K25" s="293">
        <f t="shared" si="7"/>
        <v>516264.58479399997</v>
      </c>
      <c r="L25" s="293">
        <f t="shared" si="7"/>
        <v>135.249799</v>
      </c>
      <c r="M25" s="291">
        <f t="shared" si="3"/>
        <v>538396.63057599997</v>
      </c>
      <c r="N25" s="307"/>
      <c r="O25" s="102"/>
      <c r="P25" s="76">
        <f t="shared" ref="P25:Y25" si="8">+D25-D10-D13-D22</f>
        <v>0</v>
      </c>
      <c r="Q25" s="76">
        <f t="shared" si="8"/>
        <v>0</v>
      </c>
      <c r="R25" s="76">
        <f t="shared" si="8"/>
        <v>0</v>
      </c>
      <c r="S25" s="76">
        <f t="shared" si="8"/>
        <v>0</v>
      </c>
      <c r="T25" s="76">
        <f t="shared" si="8"/>
        <v>0</v>
      </c>
      <c r="U25" s="76">
        <f t="shared" si="8"/>
        <v>0</v>
      </c>
      <c r="V25" s="76">
        <f t="shared" si="8"/>
        <v>0</v>
      </c>
      <c r="W25" s="76">
        <f t="shared" si="8"/>
        <v>0</v>
      </c>
      <c r="X25" s="76">
        <f t="shared" si="8"/>
        <v>0</v>
      </c>
      <c r="Y25" s="76">
        <f t="shared" si="8"/>
        <v>0</v>
      </c>
      <c r="Z25" s="39"/>
      <c r="AA25" s="76">
        <f t="shared" si="2"/>
        <v>0</v>
      </c>
      <c r="AB25" s="39"/>
      <c r="AC25" s="39"/>
    </row>
    <row r="26" spans="2:29" s="89" customFormat="1" ht="17.100000000000001" customHeight="1">
      <c r="B26" s="266"/>
      <c r="C26" s="267" t="s">
        <v>182</v>
      </c>
      <c r="D26" s="294"/>
      <c r="E26" s="294"/>
      <c r="F26" s="294"/>
      <c r="G26" s="296">
        <v>19</v>
      </c>
      <c r="H26" s="294"/>
      <c r="I26" s="294"/>
      <c r="J26" s="294"/>
      <c r="K26" s="294">
        <v>575.88610904000006</v>
      </c>
      <c r="L26" s="294"/>
      <c r="M26" s="309">
        <f t="shared" si="3"/>
        <v>594.88610904000006</v>
      </c>
      <c r="N26" s="308"/>
      <c r="O26" s="84"/>
      <c r="P26" s="85">
        <f>+IF((D26&gt;D25),111,0)</f>
        <v>0</v>
      </c>
      <c r="Q26" s="85">
        <f t="shared" ref="Q26:Y26" si="9">+IF((E26&gt;E25),111,0)</f>
        <v>0</v>
      </c>
      <c r="R26" s="85">
        <f t="shared" si="9"/>
        <v>0</v>
      </c>
      <c r="S26" s="85">
        <f t="shared" si="9"/>
        <v>0</v>
      </c>
      <c r="T26" s="85">
        <f t="shared" si="9"/>
        <v>0</v>
      </c>
      <c r="U26" s="85">
        <f t="shared" si="9"/>
        <v>0</v>
      </c>
      <c r="V26" s="85">
        <f t="shared" si="9"/>
        <v>0</v>
      </c>
      <c r="W26" s="85">
        <f t="shared" si="9"/>
        <v>0</v>
      </c>
      <c r="X26" s="85">
        <f t="shared" si="9"/>
        <v>0</v>
      </c>
      <c r="Y26" s="85">
        <f t="shared" si="9"/>
        <v>0</v>
      </c>
      <c r="Z26" s="88"/>
      <c r="AA26" s="85">
        <f t="shared" si="2"/>
        <v>0</v>
      </c>
      <c r="AB26" s="88"/>
      <c r="AC26" s="88"/>
    </row>
    <row r="27" spans="2:29" s="89" customFormat="1" ht="17.100000000000001" customHeight="1">
      <c r="B27" s="268"/>
      <c r="C27" s="269" t="s">
        <v>183</v>
      </c>
      <c r="D27" s="296">
        <v>0.14077064879999998</v>
      </c>
      <c r="E27" s="296">
        <v>1.4888521503999999</v>
      </c>
      <c r="F27" s="296">
        <v>3.8398336752</v>
      </c>
      <c r="G27" s="296">
        <v>497.29766999999998</v>
      </c>
      <c r="H27" s="296">
        <v>12.239281484799999</v>
      </c>
      <c r="I27" s="296">
        <v>5.7694246159999993</v>
      </c>
      <c r="J27" s="296">
        <v>6.0585809904000003</v>
      </c>
      <c r="K27" s="296">
        <v>3561.3102019499997</v>
      </c>
      <c r="L27" s="296">
        <v>5.7501842776000007</v>
      </c>
      <c r="M27" s="309">
        <f>+SUM(D27:L27)</f>
        <v>4093.8947997931996</v>
      </c>
      <c r="N27" s="308"/>
      <c r="O27" s="84"/>
      <c r="P27" s="85">
        <f>+IF((D27&gt;D25),111,0)</f>
        <v>0</v>
      </c>
      <c r="Q27" s="85">
        <f t="shared" ref="Q27:Y27" si="10">+IF((E27&gt;E25),111,0)</f>
        <v>0</v>
      </c>
      <c r="R27" s="85">
        <f t="shared" si="10"/>
        <v>0</v>
      </c>
      <c r="S27" s="85">
        <f t="shared" si="10"/>
        <v>0</v>
      </c>
      <c r="T27" s="85">
        <f t="shared" si="10"/>
        <v>0</v>
      </c>
      <c r="U27" s="85">
        <f t="shared" si="10"/>
        <v>0</v>
      </c>
      <c r="V27" s="85">
        <f t="shared" si="10"/>
        <v>0</v>
      </c>
      <c r="W27" s="85">
        <f t="shared" si="10"/>
        <v>0</v>
      </c>
      <c r="X27" s="85">
        <f t="shared" si="10"/>
        <v>0</v>
      </c>
      <c r="Y27" s="85">
        <f t="shared" si="10"/>
        <v>0</v>
      </c>
      <c r="Z27" s="88"/>
      <c r="AA27" s="85">
        <f>+M27-SUM(D27:L27)</f>
        <v>0</v>
      </c>
      <c r="AB27" s="88"/>
      <c r="AC27" s="88"/>
    </row>
    <row r="28" spans="2:29" s="40" customFormat="1" ht="30" customHeight="1">
      <c r="B28" s="46"/>
      <c r="C28" s="47" t="s">
        <v>171</v>
      </c>
      <c r="D28" s="292"/>
      <c r="E28" s="292"/>
      <c r="F28" s="292"/>
      <c r="G28" s="292"/>
      <c r="H28" s="292"/>
      <c r="I28" s="292"/>
      <c r="J28" s="292"/>
      <c r="K28" s="292"/>
      <c r="L28" s="292"/>
      <c r="M28" s="310"/>
      <c r="N28" s="311"/>
      <c r="O28" s="48"/>
      <c r="P28" s="76"/>
      <c r="Q28" s="72"/>
      <c r="R28" s="72"/>
      <c r="S28" s="72"/>
      <c r="T28" s="72"/>
      <c r="U28" s="72"/>
      <c r="V28" s="72"/>
      <c r="W28" s="72"/>
      <c r="X28" s="72"/>
      <c r="Y28" s="77"/>
      <c r="Z28" s="39"/>
      <c r="AA28" s="78"/>
      <c r="AB28" s="39"/>
      <c r="AC28" s="39"/>
    </row>
    <row r="29" spans="2:29" s="34" customFormat="1" ht="17.100000000000001" customHeight="1">
      <c r="B29" s="41"/>
      <c r="C29" s="42" t="s">
        <v>10</v>
      </c>
      <c r="D29" s="288"/>
      <c r="E29" s="288"/>
      <c r="F29" s="288"/>
      <c r="G29" s="288">
        <v>1375.1465880000001</v>
      </c>
      <c r="H29" s="288"/>
      <c r="I29" s="288">
        <v>9.4307000000000002E-2</v>
      </c>
      <c r="J29" s="288"/>
      <c r="K29" s="288">
        <v>4083.4524959999999</v>
      </c>
      <c r="L29" s="288"/>
      <c r="M29" s="305">
        <f t="shared" si="3"/>
        <v>5458.6933909999998</v>
      </c>
      <c r="N29" s="306"/>
      <c r="O29" s="43"/>
      <c r="P29" s="74">
        <f t="shared" ref="P29:Y29" si="11">+D29-SUM(D30:D31)</f>
        <v>0</v>
      </c>
      <c r="Q29" s="74">
        <f t="shared" si="11"/>
        <v>0</v>
      </c>
      <c r="R29" s="74">
        <f t="shared" si="11"/>
        <v>0</v>
      </c>
      <c r="S29" s="74">
        <f t="shared" si="11"/>
        <v>0</v>
      </c>
      <c r="T29" s="74">
        <f t="shared" si="11"/>
        <v>0</v>
      </c>
      <c r="U29" s="74">
        <f t="shared" si="11"/>
        <v>0</v>
      </c>
      <c r="V29" s="74">
        <f t="shared" si="11"/>
        <v>0</v>
      </c>
      <c r="W29" s="74">
        <f t="shared" si="11"/>
        <v>0</v>
      </c>
      <c r="X29" s="74">
        <f t="shared" si="11"/>
        <v>0</v>
      </c>
      <c r="Y29" s="74">
        <f t="shared" si="11"/>
        <v>0</v>
      </c>
      <c r="Z29" s="33"/>
      <c r="AA29" s="74">
        <f t="shared" ref="AA29:AA46" si="12">+M29-SUM(D29:L29)</f>
        <v>0</v>
      </c>
      <c r="AB29" s="33"/>
      <c r="AC29" s="33"/>
    </row>
    <row r="30" spans="2:29" s="34" customFormat="1" ht="17.100000000000001" customHeight="1">
      <c r="B30" s="44"/>
      <c r="C30" s="45" t="s">
        <v>58</v>
      </c>
      <c r="D30" s="288"/>
      <c r="E30" s="288"/>
      <c r="F30" s="288"/>
      <c r="G30" s="288"/>
      <c r="H30" s="288"/>
      <c r="I30" s="288"/>
      <c r="J30" s="288"/>
      <c r="K30" s="288">
        <v>199.49216000000001</v>
      </c>
      <c r="L30" s="288"/>
      <c r="M30" s="305">
        <f t="shared" si="3"/>
        <v>199.49216000000001</v>
      </c>
      <c r="N30" s="306"/>
      <c r="O30" s="43"/>
      <c r="P30" s="74"/>
      <c r="Q30" s="71"/>
      <c r="R30" s="71"/>
      <c r="S30" s="71"/>
      <c r="T30" s="71"/>
      <c r="U30" s="71"/>
      <c r="V30" s="71"/>
      <c r="W30" s="71"/>
      <c r="X30" s="71"/>
      <c r="Y30" s="75"/>
      <c r="Z30" s="33"/>
      <c r="AA30" s="74">
        <f t="shared" si="12"/>
        <v>0</v>
      </c>
      <c r="AB30" s="33"/>
      <c r="AC30" s="33"/>
    </row>
    <row r="31" spans="2:29" s="34" customFormat="1" ht="17.100000000000001" customHeight="1">
      <c r="B31" s="44"/>
      <c r="C31" s="45" t="s">
        <v>59</v>
      </c>
      <c r="D31" s="288"/>
      <c r="E31" s="288"/>
      <c r="F31" s="288"/>
      <c r="G31" s="288">
        <v>1375.1465880000001</v>
      </c>
      <c r="H31" s="288"/>
      <c r="I31" s="288">
        <v>9.4307000000000002E-2</v>
      </c>
      <c r="J31" s="288"/>
      <c r="K31" s="288">
        <v>3883.9603360000001</v>
      </c>
      <c r="L31" s="288"/>
      <c r="M31" s="305">
        <f t="shared" si="3"/>
        <v>5259.201231</v>
      </c>
      <c r="N31" s="306"/>
      <c r="O31" s="43"/>
      <c r="P31" s="74"/>
      <c r="Q31" s="71"/>
      <c r="R31" s="71"/>
      <c r="S31" s="71"/>
      <c r="T31" s="71"/>
      <c r="U31" s="71"/>
      <c r="V31" s="71"/>
      <c r="W31" s="71"/>
      <c r="X31" s="71"/>
      <c r="Y31" s="75"/>
      <c r="Z31" s="33"/>
      <c r="AA31" s="74">
        <f t="shared" si="12"/>
        <v>0</v>
      </c>
      <c r="AB31" s="33"/>
      <c r="AC31" s="33"/>
    </row>
    <row r="32" spans="2:29" s="34" customFormat="1" ht="30" customHeight="1">
      <c r="B32" s="41"/>
      <c r="C32" s="42" t="s">
        <v>11</v>
      </c>
      <c r="D32" s="288"/>
      <c r="E32" s="288"/>
      <c r="F32" s="288"/>
      <c r="G32" s="288">
        <v>38.602102000000002</v>
      </c>
      <c r="H32" s="288"/>
      <c r="I32" s="288">
        <v>2.1654070000000001</v>
      </c>
      <c r="J32" s="288"/>
      <c r="K32" s="288">
        <v>3321.1938279999999</v>
      </c>
      <c r="L32" s="288"/>
      <c r="M32" s="305">
        <f t="shared" si="3"/>
        <v>3361.9613369999997</v>
      </c>
      <c r="N32" s="306"/>
      <c r="O32" s="43"/>
      <c r="P32" s="74">
        <f t="shared" ref="P32:Y32" si="13">+D32-SUM(D33:D34)</f>
        <v>0</v>
      </c>
      <c r="Q32" s="74">
        <f t="shared" si="13"/>
        <v>0</v>
      </c>
      <c r="R32" s="74">
        <f t="shared" si="13"/>
        <v>0</v>
      </c>
      <c r="S32" s="74">
        <f t="shared" si="13"/>
        <v>-9.9999999747524271E-7</v>
      </c>
      <c r="T32" s="74">
        <f t="shared" si="13"/>
        <v>0</v>
      </c>
      <c r="U32" s="74">
        <f t="shared" si="13"/>
        <v>0</v>
      </c>
      <c r="V32" s="74">
        <f t="shared" si="13"/>
        <v>0</v>
      </c>
      <c r="W32" s="74">
        <f t="shared" si="13"/>
        <v>0</v>
      </c>
      <c r="X32" s="74">
        <f t="shared" si="13"/>
        <v>0</v>
      </c>
      <c r="Y32" s="74">
        <f t="shared" si="13"/>
        <v>-9.9999988378840499E-7</v>
      </c>
      <c r="Z32" s="33"/>
      <c r="AA32" s="74">
        <f t="shared" si="12"/>
        <v>0</v>
      </c>
      <c r="AB32" s="33"/>
      <c r="AC32" s="33"/>
    </row>
    <row r="33" spans="2:29" s="34" customFormat="1" ht="17.100000000000001" customHeight="1">
      <c r="B33" s="41"/>
      <c r="C33" s="45" t="s">
        <v>58</v>
      </c>
      <c r="D33" s="288"/>
      <c r="E33" s="288"/>
      <c r="F33" s="288"/>
      <c r="G33" s="288">
        <v>16.826716999999999</v>
      </c>
      <c r="H33" s="288"/>
      <c r="I33" s="288">
        <v>2.1654070000000001</v>
      </c>
      <c r="J33" s="288"/>
      <c r="K33" s="288">
        <v>353.189526</v>
      </c>
      <c r="L33" s="288"/>
      <c r="M33" s="305">
        <f t="shared" si="3"/>
        <v>372.18164999999999</v>
      </c>
      <c r="N33" s="306"/>
      <c r="O33" s="43"/>
      <c r="P33" s="74"/>
      <c r="Q33" s="71"/>
      <c r="R33" s="71"/>
      <c r="S33" s="71"/>
      <c r="T33" s="71"/>
      <c r="U33" s="71"/>
      <c r="V33" s="71"/>
      <c r="W33" s="71"/>
      <c r="X33" s="71"/>
      <c r="Y33" s="75"/>
      <c r="Z33" s="33"/>
      <c r="AA33" s="74">
        <f t="shared" si="12"/>
        <v>0</v>
      </c>
      <c r="AB33" s="33"/>
      <c r="AC33" s="33"/>
    </row>
    <row r="34" spans="2:29" s="34" customFormat="1" ht="17.100000000000001" customHeight="1">
      <c r="B34" s="41"/>
      <c r="C34" s="45" t="s">
        <v>59</v>
      </c>
      <c r="D34" s="288"/>
      <c r="E34" s="288"/>
      <c r="F34" s="288"/>
      <c r="G34" s="288">
        <v>21.775386000000001</v>
      </c>
      <c r="H34" s="288"/>
      <c r="I34" s="288"/>
      <c r="J34" s="288"/>
      <c r="K34" s="288">
        <v>2968.0043019999998</v>
      </c>
      <c r="L34" s="288"/>
      <c r="M34" s="305">
        <f t="shared" si="3"/>
        <v>2989.7796879999996</v>
      </c>
      <c r="N34" s="306"/>
      <c r="O34" s="43"/>
      <c r="P34" s="74"/>
      <c r="Q34" s="71"/>
      <c r="R34" s="71"/>
      <c r="S34" s="71"/>
      <c r="T34" s="71"/>
      <c r="U34" s="71"/>
      <c r="V34" s="71"/>
      <c r="W34" s="71"/>
      <c r="X34" s="71"/>
      <c r="Y34" s="75"/>
      <c r="Z34" s="33"/>
      <c r="AA34" s="74">
        <f t="shared" si="12"/>
        <v>0</v>
      </c>
      <c r="AB34" s="33"/>
      <c r="AC34" s="33"/>
    </row>
    <row r="35" spans="2:29" s="40" customFormat="1" ht="30" customHeight="1">
      <c r="B35" s="263"/>
      <c r="C35" s="264" t="s">
        <v>99</v>
      </c>
      <c r="D35" s="292"/>
      <c r="E35" s="292"/>
      <c r="F35" s="292"/>
      <c r="G35" s="292">
        <v>31.076557999999999</v>
      </c>
      <c r="H35" s="292"/>
      <c r="I35" s="292">
        <v>2.1654070000000001</v>
      </c>
      <c r="J35" s="292"/>
      <c r="K35" s="292">
        <v>3275.0955469999999</v>
      </c>
      <c r="L35" s="292"/>
      <c r="M35" s="305">
        <f t="shared" si="3"/>
        <v>3308.3375120000001</v>
      </c>
      <c r="N35" s="307"/>
      <c r="O35" s="102"/>
      <c r="P35" s="76">
        <f>+D32-SUM(D35:D40)</f>
        <v>0</v>
      </c>
      <c r="Q35" s="76">
        <f t="shared" ref="Q35:Y35" si="14">+E32-SUM(E35:E40)</f>
        <v>0</v>
      </c>
      <c r="R35" s="76">
        <f t="shared" si="14"/>
        <v>0</v>
      </c>
      <c r="S35" s="76">
        <f t="shared" si="14"/>
        <v>0</v>
      </c>
      <c r="T35" s="76">
        <f t="shared" si="14"/>
        <v>0</v>
      </c>
      <c r="U35" s="76">
        <f t="shared" si="14"/>
        <v>0</v>
      </c>
      <c r="V35" s="76">
        <f t="shared" si="14"/>
        <v>0</v>
      </c>
      <c r="W35" s="76">
        <f t="shared" si="14"/>
        <v>-9.9999988378840499E-7</v>
      </c>
      <c r="X35" s="76">
        <f t="shared" si="14"/>
        <v>0</v>
      </c>
      <c r="Y35" s="76">
        <f t="shared" si="14"/>
        <v>-1.0000003385357559E-6</v>
      </c>
      <c r="Z35" s="39"/>
      <c r="AA35" s="76">
        <f t="shared" si="12"/>
        <v>0</v>
      </c>
      <c r="AB35" s="39"/>
      <c r="AC35" s="39"/>
    </row>
    <row r="36" spans="2:29" s="34" customFormat="1" ht="17.100000000000001" customHeight="1">
      <c r="B36" s="270"/>
      <c r="C36" s="271" t="s">
        <v>73</v>
      </c>
      <c r="D36" s="288"/>
      <c r="E36" s="288"/>
      <c r="F36" s="288"/>
      <c r="G36" s="288">
        <v>7.525544</v>
      </c>
      <c r="H36" s="288"/>
      <c r="I36" s="288"/>
      <c r="J36" s="288"/>
      <c r="K36" s="288">
        <v>46.098281999999998</v>
      </c>
      <c r="L36" s="288"/>
      <c r="M36" s="305">
        <f t="shared" si="3"/>
        <v>53.623825999999994</v>
      </c>
      <c r="N36" s="306"/>
      <c r="O36" s="43"/>
      <c r="P36" s="74"/>
      <c r="Q36" s="71"/>
      <c r="R36" s="71"/>
      <c r="S36" s="71"/>
      <c r="T36" s="71"/>
      <c r="U36" s="71"/>
      <c r="V36" s="71"/>
      <c r="W36" s="71"/>
      <c r="X36" s="71"/>
      <c r="Y36" s="75"/>
      <c r="Z36" s="33"/>
      <c r="AA36" s="74">
        <f t="shared" si="12"/>
        <v>0</v>
      </c>
      <c r="AB36" s="33"/>
      <c r="AC36" s="33"/>
    </row>
    <row r="37" spans="2:29" s="34" customFormat="1" ht="17.100000000000001" customHeight="1">
      <c r="B37" s="270"/>
      <c r="C37" s="271" t="s">
        <v>199</v>
      </c>
      <c r="D37" s="288"/>
      <c r="E37" s="288"/>
      <c r="F37" s="288"/>
      <c r="G37" s="288"/>
      <c r="H37" s="288"/>
      <c r="I37" s="288"/>
      <c r="J37" s="288"/>
      <c r="K37" s="288"/>
      <c r="L37" s="288"/>
      <c r="M37" s="305">
        <f t="shared" si="3"/>
        <v>0</v>
      </c>
      <c r="N37" s="306"/>
      <c r="O37" s="43"/>
      <c r="P37" s="74"/>
      <c r="Q37" s="71"/>
      <c r="R37" s="71"/>
      <c r="S37" s="71"/>
      <c r="T37" s="71"/>
      <c r="U37" s="71"/>
      <c r="V37" s="71"/>
      <c r="W37" s="71"/>
      <c r="X37" s="71"/>
      <c r="Y37" s="75"/>
      <c r="Z37" s="33"/>
      <c r="AA37" s="74">
        <f t="shared" si="12"/>
        <v>0</v>
      </c>
      <c r="AB37" s="33"/>
      <c r="AC37" s="33"/>
    </row>
    <row r="38" spans="2:29" s="34" customFormat="1" ht="17.100000000000001" customHeight="1">
      <c r="B38" s="270"/>
      <c r="C38" s="271" t="s">
        <v>100</v>
      </c>
      <c r="D38" s="288"/>
      <c r="E38" s="288"/>
      <c r="F38" s="288"/>
      <c r="G38" s="288"/>
      <c r="H38" s="288"/>
      <c r="I38" s="288"/>
      <c r="J38" s="288"/>
      <c r="K38" s="288"/>
      <c r="L38" s="288"/>
      <c r="M38" s="305">
        <f t="shared" si="3"/>
        <v>0</v>
      </c>
      <c r="N38" s="306"/>
      <c r="O38" s="43"/>
      <c r="P38" s="74"/>
      <c r="Q38" s="71"/>
      <c r="R38" s="71"/>
      <c r="S38" s="71"/>
      <c r="T38" s="71"/>
      <c r="U38" s="71"/>
      <c r="V38" s="71"/>
      <c r="W38" s="71"/>
      <c r="X38" s="71"/>
      <c r="Y38" s="75"/>
      <c r="Z38" s="33"/>
      <c r="AA38" s="74">
        <f t="shared" si="12"/>
        <v>0</v>
      </c>
      <c r="AB38" s="33"/>
      <c r="AC38" s="33"/>
    </row>
    <row r="39" spans="2:29" s="34" customFormat="1" ht="17.100000000000001" customHeight="1">
      <c r="B39" s="270"/>
      <c r="C39" s="272" t="s">
        <v>50</v>
      </c>
      <c r="D39" s="288"/>
      <c r="E39" s="288"/>
      <c r="F39" s="288"/>
      <c r="G39" s="288"/>
      <c r="H39" s="288"/>
      <c r="I39" s="288"/>
      <c r="J39" s="288"/>
      <c r="K39" s="288"/>
      <c r="L39" s="288"/>
      <c r="M39" s="305">
        <f t="shared" si="3"/>
        <v>0</v>
      </c>
      <c r="N39" s="306"/>
      <c r="O39" s="43"/>
      <c r="P39" s="74"/>
      <c r="Q39" s="71"/>
      <c r="R39" s="71"/>
      <c r="S39" s="71"/>
      <c r="T39" s="71"/>
      <c r="U39" s="71"/>
      <c r="V39" s="71"/>
      <c r="W39" s="71"/>
      <c r="X39" s="71"/>
      <c r="Y39" s="75"/>
      <c r="Z39" s="33"/>
      <c r="AA39" s="74">
        <f t="shared" si="12"/>
        <v>0</v>
      </c>
      <c r="AB39" s="33"/>
      <c r="AC39" s="33"/>
    </row>
    <row r="40" spans="2:29" s="40" customFormat="1" ht="17.100000000000001" customHeight="1">
      <c r="B40" s="263"/>
      <c r="C40" s="265" t="s">
        <v>170</v>
      </c>
      <c r="D40" s="292"/>
      <c r="E40" s="292"/>
      <c r="F40" s="292"/>
      <c r="G40" s="292"/>
      <c r="H40" s="292"/>
      <c r="I40" s="292"/>
      <c r="J40" s="292"/>
      <c r="K40" s="292"/>
      <c r="L40" s="292"/>
      <c r="M40" s="291">
        <f>+SUM(D40:L40)</f>
        <v>0</v>
      </c>
      <c r="N40" s="307"/>
      <c r="O40" s="102"/>
      <c r="P40" s="76"/>
      <c r="Q40" s="72"/>
      <c r="R40" s="72"/>
      <c r="S40" s="72"/>
      <c r="T40" s="72"/>
      <c r="U40" s="72"/>
      <c r="V40" s="72"/>
      <c r="W40" s="72"/>
      <c r="X40" s="72"/>
      <c r="Y40" s="77"/>
      <c r="Z40" s="39"/>
      <c r="AA40" s="76">
        <f t="shared" si="12"/>
        <v>0</v>
      </c>
      <c r="AB40" s="39"/>
      <c r="AC40" s="39"/>
    </row>
    <row r="41" spans="2:29" s="40" customFormat="1" ht="24.95" customHeight="1">
      <c r="B41" s="101"/>
      <c r="C41" s="104" t="s">
        <v>12</v>
      </c>
      <c r="D41" s="292">
        <v>2.7279000000000001E-2</v>
      </c>
      <c r="E41" s="292"/>
      <c r="F41" s="292">
        <v>3.3516210000000002</v>
      </c>
      <c r="G41" s="292">
        <v>2911.7510600000001</v>
      </c>
      <c r="H41" s="292">
        <v>9.0570959999999996</v>
      </c>
      <c r="I41" s="292">
        <v>26.515750000000001</v>
      </c>
      <c r="J41" s="292">
        <v>38.830531999999998</v>
      </c>
      <c r="K41" s="292">
        <v>10986.122305999999</v>
      </c>
      <c r="L41" s="292">
        <v>4.9528030000000003</v>
      </c>
      <c r="M41" s="291">
        <f>+SUM(D41:L41)</f>
        <v>13980.608446999999</v>
      </c>
      <c r="N41" s="307"/>
      <c r="O41" s="102"/>
      <c r="P41" s="76">
        <f t="shared" ref="P41:Y41" si="15">+D41-SUM(D42:D43)</f>
        <v>0</v>
      </c>
      <c r="Q41" s="76">
        <f t="shared" si="15"/>
        <v>0</v>
      </c>
      <c r="R41" s="76">
        <f t="shared" si="15"/>
        <v>0</v>
      </c>
      <c r="S41" s="76">
        <f t="shared" si="15"/>
        <v>0</v>
      </c>
      <c r="T41" s="76">
        <f t="shared" si="15"/>
        <v>0</v>
      </c>
      <c r="U41" s="76">
        <f t="shared" si="15"/>
        <v>0</v>
      </c>
      <c r="V41" s="76">
        <f t="shared" si="15"/>
        <v>0</v>
      </c>
      <c r="W41" s="76">
        <f t="shared" si="15"/>
        <v>0</v>
      </c>
      <c r="X41" s="76">
        <f t="shared" si="15"/>
        <v>0</v>
      </c>
      <c r="Y41" s="76">
        <f t="shared" si="15"/>
        <v>0</v>
      </c>
      <c r="Z41" s="39"/>
      <c r="AA41" s="76">
        <f t="shared" si="12"/>
        <v>0</v>
      </c>
      <c r="AB41" s="39"/>
      <c r="AC41" s="39"/>
    </row>
    <row r="42" spans="2:29" s="34" customFormat="1" ht="17.100000000000001" customHeight="1">
      <c r="B42" s="41"/>
      <c r="C42" s="45" t="s">
        <v>58</v>
      </c>
      <c r="D42" s="325">
        <v>2.7279000000000001E-2</v>
      </c>
      <c r="E42" s="325"/>
      <c r="F42" s="325">
        <v>3.3516210000000002</v>
      </c>
      <c r="G42" s="325">
        <v>2911.7510600000001</v>
      </c>
      <c r="H42" s="325">
        <v>9.0570959999999996</v>
      </c>
      <c r="I42" s="325">
        <v>26.515750000000001</v>
      </c>
      <c r="J42" s="325">
        <v>38.830531999999998</v>
      </c>
      <c r="K42" s="325">
        <v>9177.5573569999997</v>
      </c>
      <c r="L42" s="325">
        <v>4.9528030000000003</v>
      </c>
      <c r="M42" s="305">
        <f>+SUM(D42:L42)</f>
        <v>12172.043497999999</v>
      </c>
      <c r="N42" s="306"/>
      <c r="O42" s="43"/>
      <c r="P42" s="74"/>
      <c r="Q42" s="71"/>
      <c r="R42" s="71"/>
      <c r="S42" s="71"/>
      <c r="T42" s="71"/>
      <c r="U42" s="71"/>
      <c r="V42" s="71"/>
      <c r="W42" s="71"/>
      <c r="X42" s="71"/>
      <c r="Y42" s="75"/>
      <c r="Z42" s="33"/>
      <c r="AA42" s="74">
        <f t="shared" si="12"/>
        <v>0</v>
      </c>
      <c r="AB42" s="33"/>
      <c r="AC42" s="33"/>
    </row>
    <row r="43" spans="2:29" s="34" customFormat="1" ht="17.100000000000001" customHeight="1">
      <c r="B43" s="44"/>
      <c r="C43" s="45" t="s">
        <v>59</v>
      </c>
      <c r="D43" s="288"/>
      <c r="E43" s="288"/>
      <c r="F43" s="288"/>
      <c r="G43" s="288"/>
      <c r="H43" s="288"/>
      <c r="I43" s="288"/>
      <c r="J43" s="288"/>
      <c r="K43" s="288">
        <v>1808.5649490000001</v>
      </c>
      <c r="L43" s="288"/>
      <c r="M43" s="305">
        <f>+SUM(D43:L43)</f>
        <v>1808.5649490000001</v>
      </c>
      <c r="N43" s="306"/>
      <c r="O43" s="43"/>
      <c r="P43" s="74"/>
      <c r="Q43" s="71"/>
      <c r="R43" s="71"/>
      <c r="S43" s="71"/>
      <c r="T43" s="71"/>
      <c r="U43" s="71"/>
      <c r="V43" s="71"/>
      <c r="W43" s="71"/>
      <c r="X43" s="71"/>
      <c r="Y43" s="75"/>
      <c r="Z43" s="33"/>
      <c r="AA43" s="74">
        <f t="shared" si="12"/>
        <v>0</v>
      </c>
      <c r="AB43" s="33"/>
      <c r="AC43" s="33"/>
    </row>
    <row r="44" spans="2:29" s="40" customFormat="1" ht="30" customHeight="1">
      <c r="B44" s="103"/>
      <c r="C44" s="104" t="s">
        <v>52</v>
      </c>
      <c r="D44" s="293">
        <f>+SUM(D41,D32,D29)</f>
        <v>2.7279000000000001E-2</v>
      </c>
      <c r="E44" s="293">
        <f t="shared" ref="E44:L44" si="16">+SUM(E41,E32,E29)</f>
        <v>0</v>
      </c>
      <c r="F44" s="293">
        <f t="shared" si="16"/>
        <v>3.3516210000000002</v>
      </c>
      <c r="G44" s="293">
        <f t="shared" si="16"/>
        <v>4325.4997499999999</v>
      </c>
      <c r="H44" s="293">
        <f t="shared" si="16"/>
        <v>9.0570959999999996</v>
      </c>
      <c r="I44" s="293">
        <f t="shared" si="16"/>
        <v>28.775463999999999</v>
      </c>
      <c r="J44" s="293">
        <f t="shared" si="16"/>
        <v>38.830531999999998</v>
      </c>
      <c r="K44" s="293">
        <f t="shared" si="16"/>
        <v>18390.768629999999</v>
      </c>
      <c r="L44" s="293">
        <f t="shared" si="16"/>
        <v>4.9528030000000003</v>
      </c>
      <c r="M44" s="291">
        <f t="shared" si="3"/>
        <v>22801.263175</v>
      </c>
      <c r="N44" s="307"/>
      <c r="O44" s="102"/>
      <c r="P44" s="76">
        <f t="shared" ref="P44:Y44" si="17">+D44-D29-D32-D41</f>
        <v>0</v>
      </c>
      <c r="Q44" s="76">
        <f t="shared" si="17"/>
        <v>0</v>
      </c>
      <c r="R44" s="76">
        <f t="shared" si="17"/>
        <v>0</v>
      </c>
      <c r="S44" s="76">
        <f t="shared" si="17"/>
        <v>0</v>
      </c>
      <c r="T44" s="76">
        <f t="shared" si="17"/>
        <v>0</v>
      </c>
      <c r="U44" s="76">
        <f t="shared" si="17"/>
        <v>0</v>
      </c>
      <c r="V44" s="76">
        <f t="shared" si="17"/>
        <v>0</v>
      </c>
      <c r="W44" s="76">
        <f t="shared" si="17"/>
        <v>0</v>
      </c>
      <c r="X44" s="76">
        <f t="shared" si="17"/>
        <v>0</v>
      </c>
      <c r="Y44" s="76">
        <f t="shared" si="17"/>
        <v>0</v>
      </c>
      <c r="Z44" s="39"/>
      <c r="AA44" s="76">
        <f t="shared" si="12"/>
        <v>0</v>
      </c>
      <c r="AB44" s="39"/>
      <c r="AC44" s="39"/>
    </row>
    <row r="45" spans="2:29" s="89" customFormat="1" ht="16.5" customHeight="1">
      <c r="B45" s="266"/>
      <c r="C45" s="267" t="s">
        <v>182</v>
      </c>
      <c r="D45" s="294"/>
      <c r="E45" s="294"/>
      <c r="F45" s="294"/>
      <c r="G45" s="294">
        <v>232.94008480000002</v>
      </c>
      <c r="H45" s="294"/>
      <c r="I45" s="294"/>
      <c r="J45" s="294"/>
      <c r="K45" s="294">
        <v>734.20458855999993</v>
      </c>
      <c r="L45" s="294"/>
      <c r="M45" s="309">
        <f t="shared" si="3"/>
        <v>967.14467335999996</v>
      </c>
      <c r="N45" s="308"/>
      <c r="O45" s="84"/>
      <c r="P45" s="85">
        <f t="shared" ref="P45:Y45" si="18">+IF((D45&gt;D44),111,0)</f>
        <v>0</v>
      </c>
      <c r="Q45" s="85">
        <f t="shared" si="18"/>
        <v>0</v>
      </c>
      <c r="R45" s="85">
        <f t="shared" si="18"/>
        <v>0</v>
      </c>
      <c r="S45" s="85">
        <f t="shared" si="18"/>
        <v>0</v>
      </c>
      <c r="T45" s="85">
        <f t="shared" si="18"/>
        <v>0</v>
      </c>
      <c r="U45" s="85">
        <f t="shared" si="18"/>
        <v>0</v>
      </c>
      <c r="V45" s="85">
        <f t="shared" si="18"/>
        <v>0</v>
      </c>
      <c r="W45" s="85">
        <f t="shared" si="18"/>
        <v>0</v>
      </c>
      <c r="X45" s="85">
        <f t="shared" si="18"/>
        <v>0</v>
      </c>
      <c r="Y45" s="85">
        <f t="shared" si="18"/>
        <v>0</v>
      </c>
      <c r="Z45" s="88"/>
      <c r="AA45" s="85">
        <f t="shared" si="12"/>
        <v>0</v>
      </c>
      <c r="AB45" s="88"/>
      <c r="AC45" s="88"/>
    </row>
    <row r="46" spans="2:29" s="89" customFormat="1" ht="17.100000000000001" customHeight="1">
      <c r="B46" s="268"/>
      <c r="C46" s="269" t="s">
        <v>183</v>
      </c>
      <c r="D46" s="296"/>
      <c r="E46" s="296"/>
      <c r="F46" s="296"/>
      <c r="G46" s="296"/>
      <c r="H46" s="296"/>
      <c r="I46" s="296"/>
      <c r="J46" s="296"/>
      <c r="K46" s="296"/>
      <c r="L46" s="296"/>
      <c r="M46" s="309">
        <f>+SUM(D46:L46)</f>
        <v>0</v>
      </c>
      <c r="N46" s="308"/>
      <c r="O46" s="84"/>
      <c r="P46" s="85">
        <f t="shared" ref="P46:Y46" si="19">+IF((D46&gt;D44),111,0)</f>
        <v>0</v>
      </c>
      <c r="Q46" s="85">
        <f t="shared" si="19"/>
        <v>0</v>
      </c>
      <c r="R46" s="85">
        <f t="shared" si="19"/>
        <v>0</v>
      </c>
      <c r="S46" s="85">
        <f t="shared" si="19"/>
        <v>0</v>
      </c>
      <c r="T46" s="85">
        <f t="shared" si="19"/>
        <v>0</v>
      </c>
      <c r="U46" s="85">
        <f t="shared" si="19"/>
        <v>0</v>
      </c>
      <c r="V46" s="85">
        <f t="shared" si="19"/>
        <v>0</v>
      </c>
      <c r="W46" s="85">
        <f t="shared" si="19"/>
        <v>0</v>
      </c>
      <c r="X46" s="85">
        <f t="shared" si="19"/>
        <v>0</v>
      </c>
      <c r="Y46" s="85">
        <f t="shared" si="19"/>
        <v>0</v>
      </c>
      <c r="Z46" s="88"/>
      <c r="AA46" s="85">
        <f t="shared" si="12"/>
        <v>0</v>
      </c>
      <c r="AB46" s="88"/>
      <c r="AC46" s="88"/>
    </row>
    <row r="47" spans="2:29" s="89" customFormat="1" ht="17.100000000000001" customHeight="1">
      <c r="B47" s="268"/>
      <c r="C47" s="269" t="s">
        <v>169</v>
      </c>
      <c r="D47" s="297"/>
      <c r="E47" s="297"/>
      <c r="F47" s="297"/>
      <c r="G47" s="294">
        <v>426.074657</v>
      </c>
      <c r="H47" s="297"/>
      <c r="I47" s="294">
        <v>2.850543</v>
      </c>
      <c r="J47" s="297"/>
      <c r="K47" s="294">
        <v>5718.6578719999998</v>
      </c>
      <c r="L47" s="294">
        <v>1.928291</v>
      </c>
      <c r="M47" s="294">
        <f>L47+K47+I47+G47</f>
        <v>6149.5113629999996</v>
      </c>
      <c r="N47" s="294"/>
      <c r="O47" s="84"/>
      <c r="P47" s="228"/>
      <c r="Q47" s="228"/>
      <c r="R47" s="228"/>
      <c r="S47" s="228"/>
      <c r="T47" s="228"/>
      <c r="U47" s="228"/>
      <c r="V47" s="228"/>
      <c r="W47" s="228"/>
      <c r="X47" s="228"/>
      <c r="Y47" s="85">
        <f>+IF((M47&gt;M44),111,0)</f>
        <v>0</v>
      </c>
      <c r="Z47" s="88"/>
      <c r="AA47" s="228"/>
      <c r="AB47" s="88"/>
      <c r="AC47" s="88"/>
    </row>
    <row r="48" spans="2:29" s="34" customFormat="1" ht="24.95" customHeight="1">
      <c r="B48" s="41"/>
      <c r="C48" s="49" t="s">
        <v>66</v>
      </c>
      <c r="D48" s="288"/>
      <c r="E48" s="288"/>
      <c r="F48" s="288"/>
      <c r="G48" s="288"/>
      <c r="H48" s="288"/>
      <c r="I48" s="288"/>
      <c r="J48" s="288"/>
      <c r="K48" s="288"/>
      <c r="L48" s="288"/>
      <c r="M48" s="305"/>
      <c r="N48" s="306"/>
      <c r="O48" s="43"/>
      <c r="P48" s="74"/>
      <c r="Q48" s="71"/>
      <c r="R48" s="71"/>
      <c r="S48" s="71"/>
      <c r="T48" s="71"/>
      <c r="U48" s="71"/>
      <c r="V48" s="71"/>
      <c r="W48" s="71"/>
      <c r="X48" s="71"/>
      <c r="Y48" s="75"/>
      <c r="Z48" s="33"/>
      <c r="AA48" s="79"/>
      <c r="AB48" s="33"/>
      <c r="AC48" s="33"/>
    </row>
    <row r="49" spans="2:29" s="34" customFormat="1" ht="17.100000000000001" customHeight="1">
      <c r="B49" s="44"/>
      <c r="C49" s="45" t="s">
        <v>67</v>
      </c>
      <c r="D49" s="288"/>
      <c r="E49" s="288"/>
      <c r="F49" s="288">
        <v>2.8696969999999999</v>
      </c>
      <c r="G49" s="288">
        <v>38.597802000000001</v>
      </c>
      <c r="H49" s="288"/>
      <c r="I49" s="288">
        <v>4.1577000000000003E-2</v>
      </c>
      <c r="J49" s="288"/>
      <c r="K49" s="288">
        <v>2309.2092898198962</v>
      </c>
      <c r="L49" s="288"/>
      <c r="M49" s="305">
        <f t="shared" si="3"/>
        <v>2350.718365819896</v>
      </c>
      <c r="N49" s="306"/>
      <c r="O49" s="43"/>
      <c r="P49" s="74">
        <f>+D44-SUM(D49:D51)</f>
        <v>0</v>
      </c>
      <c r="Q49" s="74">
        <f t="shared" ref="Q49:Y49" si="20">+E44-SUM(E49:E51)</f>
        <v>0</v>
      </c>
      <c r="R49" s="74">
        <f t="shared" si="20"/>
        <v>0</v>
      </c>
      <c r="S49" s="74">
        <f t="shared" si="20"/>
        <v>-0.21741099999962898</v>
      </c>
      <c r="T49" s="74">
        <f t="shared" si="20"/>
        <v>0</v>
      </c>
      <c r="U49" s="74">
        <f t="shared" si="20"/>
        <v>0</v>
      </c>
      <c r="V49" s="74">
        <f t="shared" si="20"/>
        <v>0</v>
      </c>
      <c r="W49" s="74">
        <f t="shared" si="20"/>
        <v>0</v>
      </c>
      <c r="X49" s="74">
        <f t="shared" si="20"/>
        <v>0</v>
      </c>
      <c r="Y49" s="74">
        <f t="shared" si="20"/>
        <v>-0.21741099999780999</v>
      </c>
      <c r="Z49" s="33"/>
      <c r="AA49" s="73">
        <f>+M49-SUM(D49:L49)</f>
        <v>0</v>
      </c>
      <c r="AB49" s="33"/>
      <c r="AC49" s="33"/>
    </row>
    <row r="50" spans="2:29" s="34" customFormat="1" ht="17.100000000000001" customHeight="1">
      <c r="B50" s="44"/>
      <c r="C50" s="45" t="s">
        <v>68</v>
      </c>
      <c r="D50" s="288">
        <v>2.7279000000000001E-2</v>
      </c>
      <c r="E50" s="288"/>
      <c r="F50" s="288">
        <v>0.48192400000000002</v>
      </c>
      <c r="G50" s="288">
        <v>1507.578818</v>
      </c>
      <c r="H50" s="288">
        <v>9.0570959999999996</v>
      </c>
      <c r="I50" s="288">
        <v>28.733886999999999</v>
      </c>
      <c r="J50" s="288">
        <v>38.830531999999998</v>
      </c>
      <c r="K50" s="288">
        <v>12224.084445578701</v>
      </c>
      <c r="L50" s="288">
        <v>4.9528030000000003</v>
      </c>
      <c r="M50" s="305">
        <f t="shared" si="3"/>
        <v>13813.746784578701</v>
      </c>
      <c r="N50" s="306"/>
      <c r="O50" s="43"/>
      <c r="P50" s="74"/>
      <c r="Q50" s="71"/>
      <c r="R50" s="71"/>
      <c r="S50" s="71"/>
      <c r="T50" s="71"/>
      <c r="U50" s="71"/>
      <c r="V50" s="71"/>
      <c r="W50" s="71"/>
      <c r="X50" s="71"/>
      <c r="Y50" s="75"/>
      <c r="Z50" s="33"/>
      <c r="AA50" s="73">
        <f>+M50-SUM(D50:L50)</f>
        <v>0</v>
      </c>
      <c r="AB50" s="33"/>
      <c r="AC50" s="33"/>
    </row>
    <row r="51" spans="2:29" s="34" customFormat="1" ht="17.100000000000001" customHeight="1">
      <c r="B51" s="41"/>
      <c r="C51" s="45" t="s">
        <v>69</v>
      </c>
      <c r="D51" s="288"/>
      <c r="E51" s="288"/>
      <c r="F51" s="288"/>
      <c r="G51" s="288">
        <v>2779.5405409999998</v>
      </c>
      <c r="H51" s="288"/>
      <c r="I51" s="288"/>
      <c r="J51" s="288"/>
      <c r="K51" s="288">
        <v>3857.4748946014024</v>
      </c>
      <c r="L51" s="288"/>
      <c r="M51" s="305">
        <f t="shared" si="3"/>
        <v>6637.0154356014027</v>
      </c>
      <c r="N51" s="306"/>
      <c r="O51" s="43"/>
      <c r="P51" s="74"/>
      <c r="Q51" s="71"/>
      <c r="R51" s="71"/>
      <c r="S51" s="71"/>
      <c r="T51" s="71"/>
      <c r="U51" s="71"/>
      <c r="V51" s="71"/>
      <c r="W51" s="71"/>
      <c r="X51" s="71"/>
      <c r="Y51" s="75"/>
      <c r="Z51" s="33"/>
      <c r="AA51" s="73">
        <f>+M51-SUM(D51:L51)</f>
        <v>0</v>
      </c>
      <c r="AB51" s="33"/>
      <c r="AC51" s="33"/>
    </row>
    <row r="52" spans="2:29" s="40" customFormat="1" ht="30" customHeight="1">
      <c r="B52" s="46"/>
      <c r="C52" s="47" t="s">
        <v>117</v>
      </c>
      <c r="D52" s="300"/>
      <c r="E52" s="300"/>
      <c r="F52" s="300"/>
      <c r="G52" s="300"/>
      <c r="H52" s="300"/>
      <c r="I52" s="300"/>
      <c r="J52" s="300"/>
      <c r="K52" s="300"/>
      <c r="L52" s="300"/>
      <c r="M52" s="301"/>
      <c r="N52" s="313"/>
      <c r="O52" s="50"/>
      <c r="P52" s="76"/>
      <c r="Q52" s="72"/>
      <c r="R52" s="72"/>
      <c r="S52" s="72"/>
      <c r="T52" s="72"/>
      <c r="U52" s="72"/>
      <c r="V52" s="72"/>
      <c r="W52" s="72"/>
      <c r="X52" s="72"/>
      <c r="Y52" s="77"/>
      <c r="Z52" s="39"/>
      <c r="AA52" s="80"/>
      <c r="AB52" s="39"/>
      <c r="AC52" s="39"/>
    </row>
    <row r="53" spans="2:29" s="34" customFormat="1" ht="17.100000000000001" customHeight="1">
      <c r="B53" s="41"/>
      <c r="C53" s="42" t="s">
        <v>10</v>
      </c>
      <c r="D53" s="288"/>
      <c r="E53" s="288"/>
      <c r="F53" s="288"/>
      <c r="G53" s="288">
        <v>60705.581224000001</v>
      </c>
      <c r="H53" s="288">
        <v>2.892083</v>
      </c>
      <c r="I53" s="288">
        <v>15.339057</v>
      </c>
      <c r="J53" s="288"/>
      <c r="K53" s="288">
        <v>493780.56040000002</v>
      </c>
      <c r="L53" s="288"/>
      <c r="M53" s="305">
        <f t="shared" si="3"/>
        <v>554504.37276399997</v>
      </c>
      <c r="N53" s="306"/>
      <c r="O53" s="43"/>
      <c r="P53" s="74">
        <f t="shared" ref="P53:Y53" si="21">+D53-SUM(D54:D55)</f>
        <v>0</v>
      </c>
      <c r="Q53" s="74">
        <f t="shared" si="21"/>
        <v>0</v>
      </c>
      <c r="R53" s="74">
        <f t="shared" si="21"/>
        <v>0</v>
      </c>
      <c r="S53" s="74">
        <f t="shared" si="21"/>
        <v>1.0000003385357559E-6</v>
      </c>
      <c r="T53" s="74">
        <f t="shared" si="21"/>
        <v>0</v>
      </c>
      <c r="U53" s="74">
        <f t="shared" si="21"/>
        <v>0</v>
      </c>
      <c r="V53" s="74">
        <f t="shared" si="21"/>
        <v>0</v>
      </c>
      <c r="W53" s="74">
        <f t="shared" si="21"/>
        <v>1.0000658221542835E-6</v>
      </c>
      <c r="X53" s="74">
        <f t="shared" si="21"/>
        <v>0</v>
      </c>
      <c r="Y53" s="74">
        <f t="shared" si="21"/>
        <v>2.0000152289867401E-6</v>
      </c>
      <c r="Z53" s="33"/>
      <c r="AA53" s="74">
        <f t="shared" ref="AA53:AA70" si="22">+M53-SUM(D53:L53)</f>
        <v>0</v>
      </c>
      <c r="AB53" s="33"/>
      <c r="AC53" s="33"/>
    </row>
    <row r="54" spans="2:29" s="34" customFormat="1" ht="17.100000000000001" customHeight="1">
      <c r="B54" s="44"/>
      <c r="C54" s="45" t="s">
        <v>58</v>
      </c>
      <c r="D54" s="288"/>
      <c r="E54" s="288"/>
      <c r="F54" s="288"/>
      <c r="G54" s="288">
        <v>29710.543996</v>
      </c>
      <c r="H54" s="288"/>
      <c r="I54" s="288"/>
      <c r="J54" s="288"/>
      <c r="K54" s="288">
        <v>290904.58822699997</v>
      </c>
      <c r="L54" s="288"/>
      <c r="M54" s="305">
        <f t="shared" si="3"/>
        <v>320615.13222299999</v>
      </c>
      <c r="N54" s="306"/>
      <c r="O54" s="43"/>
      <c r="P54" s="74"/>
      <c r="Q54" s="71"/>
      <c r="R54" s="71"/>
      <c r="S54" s="71"/>
      <c r="T54" s="71"/>
      <c r="U54" s="71"/>
      <c r="V54" s="71"/>
      <c r="W54" s="71"/>
      <c r="X54" s="71"/>
      <c r="Y54" s="75"/>
      <c r="Z54" s="33"/>
      <c r="AA54" s="74">
        <f t="shared" si="22"/>
        <v>0</v>
      </c>
      <c r="AB54" s="33"/>
      <c r="AC54" s="33"/>
    </row>
    <row r="55" spans="2:29" s="34" customFormat="1" ht="17.100000000000001" customHeight="1">
      <c r="B55" s="44"/>
      <c r="C55" s="45" t="s">
        <v>59</v>
      </c>
      <c r="D55" s="288"/>
      <c r="E55" s="288"/>
      <c r="F55" s="288"/>
      <c r="G55" s="288">
        <v>30995.037227000001</v>
      </c>
      <c r="H55" s="288">
        <v>2.892083</v>
      </c>
      <c r="I55" s="288">
        <v>15.339057</v>
      </c>
      <c r="J55" s="288"/>
      <c r="K55" s="288">
        <v>202875.97217200001</v>
      </c>
      <c r="L55" s="288"/>
      <c r="M55" s="305">
        <f t="shared" si="3"/>
        <v>233889.24053900002</v>
      </c>
      <c r="N55" s="306"/>
      <c r="O55" s="43"/>
      <c r="P55" s="74"/>
      <c r="Q55" s="71"/>
      <c r="R55" s="71"/>
      <c r="S55" s="71"/>
      <c r="T55" s="71"/>
      <c r="U55" s="71"/>
      <c r="V55" s="71"/>
      <c r="W55" s="71"/>
      <c r="X55" s="71"/>
      <c r="Y55" s="75"/>
      <c r="Z55" s="33"/>
      <c r="AA55" s="74">
        <f t="shared" si="22"/>
        <v>0</v>
      </c>
      <c r="AB55" s="33"/>
      <c r="AC55" s="33"/>
    </row>
    <row r="56" spans="2:29" s="34" customFormat="1" ht="30" customHeight="1">
      <c r="B56" s="41"/>
      <c r="C56" s="42" t="s">
        <v>11</v>
      </c>
      <c r="D56" s="288"/>
      <c r="E56" s="288"/>
      <c r="F56" s="288">
        <v>43.021723000000001</v>
      </c>
      <c r="G56" s="288">
        <v>11709.263097999999</v>
      </c>
      <c r="H56" s="288">
        <v>184.46759800000001</v>
      </c>
      <c r="I56" s="288"/>
      <c r="J56" s="288"/>
      <c r="K56" s="288">
        <v>174187.78139300001</v>
      </c>
      <c r="L56" s="288">
        <v>1.6251000000000002E-2</v>
      </c>
      <c r="M56" s="305">
        <f t="shared" si="3"/>
        <v>186124.550063</v>
      </c>
      <c r="N56" s="306"/>
      <c r="O56" s="43"/>
      <c r="P56" s="74">
        <f t="shared" ref="P56:Y56" si="23">+D56-SUM(D57:D58)</f>
        <v>0</v>
      </c>
      <c r="Q56" s="74">
        <f t="shared" si="23"/>
        <v>0</v>
      </c>
      <c r="R56" s="74">
        <f t="shared" si="23"/>
        <v>0</v>
      </c>
      <c r="S56" s="74">
        <f t="shared" si="23"/>
        <v>0</v>
      </c>
      <c r="T56" s="74">
        <f t="shared" si="23"/>
        <v>0</v>
      </c>
      <c r="U56" s="74">
        <f t="shared" si="23"/>
        <v>0</v>
      </c>
      <c r="V56" s="74">
        <f t="shared" si="23"/>
        <v>0</v>
      </c>
      <c r="W56" s="74">
        <f t="shared" si="23"/>
        <v>0</v>
      </c>
      <c r="X56" s="74">
        <f t="shared" si="23"/>
        <v>0</v>
      </c>
      <c r="Y56" s="74">
        <f t="shared" si="23"/>
        <v>0</v>
      </c>
      <c r="Z56" s="33"/>
      <c r="AA56" s="74">
        <f t="shared" si="22"/>
        <v>0</v>
      </c>
      <c r="AB56" s="33"/>
      <c r="AC56" s="33"/>
    </row>
    <row r="57" spans="2:29" s="34" customFormat="1" ht="17.100000000000001" customHeight="1">
      <c r="B57" s="41"/>
      <c r="C57" s="45" t="s">
        <v>58</v>
      </c>
      <c r="D57" s="288"/>
      <c r="E57" s="288"/>
      <c r="F57" s="288"/>
      <c r="G57" s="288">
        <v>9580.2416240000002</v>
      </c>
      <c r="H57" s="288">
        <v>2.2867829999999998</v>
      </c>
      <c r="I57" s="288"/>
      <c r="J57" s="288"/>
      <c r="K57" s="288">
        <v>70366.807386999993</v>
      </c>
      <c r="L57" s="288">
        <v>1.6251000000000002E-2</v>
      </c>
      <c r="M57" s="305">
        <f t="shared" si="3"/>
        <v>79949.352044999992</v>
      </c>
      <c r="N57" s="306"/>
      <c r="O57" s="43"/>
      <c r="P57" s="74"/>
      <c r="Q57" s="71"/>
      <c r="R57" s="71"/>
      <c r="S57" s="71"/>
      <c r="T57" s="71"/>
      <c r="U57" s="71"/>
      <c r="V57" s="71"/>
      <c r="W57" s="71"/>
      <c r="X57" s="71"/>
      <c r="Y57" s="75"/>
      <c r="Z57" s="33"/>
      <c r="AA57" s="74">
        <f t="shared" si="22"/>
        <v>0</v>
      </c>
      <c r="AB57" s="33"/>
      <c r="AC57" s="33"/>
    </row>
    <row r="58" spans="2:29" s="34" customFormat="1" ht="17.100000000000001" customHeight="1">
      <c r="B58" s="41"/>
      <c r="C58" s="45" t="s">
        <v>59</v>
      </c>
      <c r="D58" s="288"/>
      <c r="E58" s="288"/>
      <c r="F58" s="288">
        <v>43.021723000000001</v>
      </c>
      <c r="G58" s="288">
        <v>2129.0214740000001</v>
      </c>
      <c r="H58" s="288">
        <v>182.180815</v>
      </c>
      <c r="I58" s="288"/>
      <c r="J58" s="288"/>
      <c r="K58" s="288">
        <v>103820.974006</v>
      </c>
      <c r="L58" s="288"/>
      <c r="M58" s="305">
        <f t="shared" si="3"/>
        <v>106175.19801800001</v>
      </c>
      <c r="N58" s="306"/>
      <c r="O58" s="43"/>
      <c r="P58" s="74"/>
      <c r="Q58" s="71"/>
      <c r="R58" s="71"/>
      <c r="S58" s="71"/>
      <c r="T58" s="71"/>
      <c r="U58" s="71"/>
      <c r="V58" s="71"/>
      <c r="W58" s="71"/>
      <c r="X58" s="71"/>
      <c r="Y58" s="75"/>
      <c r="Z58" s="33"/>
      <c r="AA58" s="74">
        <f t="shared" si="22"/>
        <v>0</v>
      </c>
      <c r="AB58" s="33"/>
      <c r="AC58" s="33"/>
    </row>
    <row r="59" spans="2:29" s="40" customFormat="1" ht="30" customHeight="1">
      <c r="B59" s="263"/>
      <c r="C59" s="264" t="s">
        <v>99</v>
      </c>
      <c r="D59" s="292"/>
      <c r="E59" s="292"/>
      <c r="F59" s="292">
        <v>43.021723000000001</v>
      </c>
      <c r="G59" s="292">
        <v>11393.301475</v>
      </c>
      <c r="H59" s="292">
        <v>184.46759800000001</v>
      </c>
      <c r="I59" s="292"/>
      <c r="J59" s="292"/>
      <c r="K59" s="292">
        <v>154835.63415</v>
      </c>
      <c r="L59" s="292">
        <v>1.6251000000000002E-2</v>
      </c>
      <c r="M59" s="305">
        <f t="shared" si="3"/>
        <v>166456.44119699998</v>
      </c>
      <c r="N59" s="307"/>
      <c r="O59" s="102"/>
      <c r="P59" s="76">
        <f>+D56-SUM(D59:D64)</f>
        <v>0</v>
      </c>
      <c r="Q59" s="76">
        <f t="shared" ref="Q59:Y59" si="24">+E56-SUM(E59:E64)</f>
        <v>0</v>
      </c>
      <c r="R59" s="76">
        <f t="shared" si="24"/>
        <v>0</v>
      </c>
      <c r="S59" s="76">
        <f t="shared" si="24"/>
        <v>-1.0000003385357559E-6</v>
      </c>
      <c r="T59" s="76">
        <f t="shared" si="24"/>
        <v>0</v>
      </c>
      <c r="U59" s="76">
        <f t="shared" si="24"/>
        <v>0</v>
      </c>
      <c r="V59" s="76">
        <f t="shared" si="24"/>
        <v>0</v>
      </c>
      <c r="W59" s="76">
        <f t="shared" si="24"/>
        <v>0</v>
      </c>
      <c r="X59" s="76">
        <f t="shared" si="24"/>
        <v>0</v>
      </c>
      <c r="Y59" s="76">
        <f t="shared" si="24"/>
        <v>-9.9997851066291332E-7</v>
      </c>
      <c r="Z59" s="39"/>
      <c r="AA59" s="76">
        <f t="shared" si="22"/>
        <v>0</v>
      </c>
      <c r="AB59" s="39"/>
      <c r="AC59" s="39"/>
    </row>
    <row r="60" spans="2:29" s="34" customFormat="1" ht="17.100000000000001" customHeight="1">
      <c r="B60" s="270"/>
      <c r="C60" s="271" t="s">
        <v>73</v>
      </c>
      <c r="D60" s="288"/>
      <c r="E60" s="288"/>
      <c r="F60" s="288"/>
      <c r="G60" s="288">
        <v>315.96162399999997</v>
      </c>
      <c r="H60" s="288"/>
      <c r="I60" s="288"/>
      <c r="J60" s="288"/>
      <c r="K60" s="288">
        <v>19352.147242999999</v>
      </c>
      <c r="L60" s="288"/>
      <c r="M60" s="305">
        <f t="shared" si="3"/>
        <v>19668.108866999999</v>
      </c>
      <c r="N60" s="306"/>
      <c r="O60" s="43"/>
      <c r="P60" s="74"/>
      <c r="Q60" s="71"/>
      <c r="R60" s="71"/>
      <c r="S60" s="71"/>
      <c r="T60" s="71"/>
      <c r="U60" s="71"/>
      <c r="V60" s="71"/>
      <c r="W60" s="71"/>
      <c r="X60" s="71"/>
      <c r="Y60" s="75"/>
      <c r="Z60" s="33"/>
      <c r="AA60" s="74">
        <f t="shared" si="22"/>
        <v>0</v>
      </c>
      <c r="AB60" s="33"/>
      <c r="AC60" s="33"/>
    </row>
    <row r="61" spans="2:29" s="34" customFormat="1" ht="17.100000000000001" customHeight="1">
      <c r="B61" s="270"/>
      <c r="C61" s="271" t="s">
        <v>199</v>
      </c>
      <c r="D61" s="288"/>
      <c r="E61" s="288"/>
      <c r="F61" s="288"/>
      <c r="G61" s="288"/>
      <c r="H61" s="288"/>
      <c r="I61" s="288"/>
      <c r="J61" s="288"/>
      <c r="K61" s="288"/>
      <c r="L61" s="288"/>
      <c r="M61" s="305">
        <f t="shared" si="3"/>
        <v>0</v>
      </c>
      <c r="N61" s="306"/>
      <c r="O61" s="43"/>
      <c r="P61" s="74"/>
      <c r="Q61" s="71"/>
      <c r="R61" s="71"/>
      <c r="S61" s="71"/>
      <c r="T61" s="71"/>
      <c r="U61" s="71"/>
      <c r="V61" s="71"/>
      <c r="W61" s="71"/>
      <c r="X61" s="71"/>
      <c r="Y61" s="75"/>
      <c r="Z61" s="33"/>
      <c r="AA61" s="74">
        <f t="shared" si="22"/>
        <v>0</v>
      </c>
      <c r="AB61" s="33"/>
      <c r="AC61" s="33"/>
    </row>
    <row r="62" spans="2:29" s="34" customFormat="1" ht="17.100000000000001" customHeight="1">
      <c r="B62" s="270"/>
      <c r="C62" s="271" t="s">
        <v>100</v>
      </c>
      <c r="D62" s="288"/>
      <c r="E62" s="288"/>
      <c r="F62" s="288"/>
      <c r="G62" s="288"/>
      <c r="H62" s="288"/>
      <c r="I62" s="288"/>
      <c r="J62" s="288"/>
      <c r="K62" s="288"/>
      <c r="L62" s="288"/>
      <c r="M62" s="305">
        <f t="shared" si="3"/>
        <v>0</v>
      </c>
      <c r="N62" s="306"/>
      <c r="O62" s="43"/>
      <c r="P62" s="74"/>
      <c r="Q62" s="71"/>
      <c r="R62" s="71"/>
      <c r="S62" s="71"/>
      <c r="T62" s="71"/>
      <c r="U62" s="71"/>
      <c r="V62" s="71"/>
      <c r="W62" s="71"/>
      <c r="X62" s="71"/>
      <c r="Y62" s="75"/>
      <c r="Z62" s="33"/>
      <c r="AA62" s="74">
        <f t="shared" si="22"/>
        <v>0</v>
      </c>
      <c r="AB62" s="33"/>
      <c r="AC62" s="33"/>
    </row>
    <row r="63" spans="2:29" s="34" customFormat="1" ht="17.100000000000001" customHeight="1">
      <c r="B63" s="270"/>
      <c r="C63" s="272" t="s">
        <v>50</v>
      </c>
      <c r="D63" s="288"/>
      <c r="E63" s="288"/>
      <c r="F63" s="288"/>
      <c r="G63" s="288"/>
      <c r="H63" s="288"/>
      <c r="I63" s="288"/>
      <c r="J63" s="288"/>
      <c r="K63" s="288"/>
      <c r="L63" s="288"/>
      <c r="M63" s="305">
        <f t="shared" si="3"/>
        <v>0</v>
      </c>
      <c r="N63" s="306"/>
      <c r="O63" s="43"/>
      <c r="P63" s="74"/>
      <c r="Q63" s="71"/>
      <c r="R63" s="71"/>
      <c r="S63" s="71"/>
      <c r="T63" s="71"/>
      <c r="U63" s="71"/>
      <c r="V63" s="71"/>
      <c r="W63" s="71"/>
      <c r="X63" s="71"/>
      <c r="Y63" s="75"/>
      <c r="Z63" s="33"/>
      <c r="AA63" s="74">
        <f t="shared" si="22"/>
        <v>0</v>
      </c>
      <c r="AB63" s="33"/>
      <c r="AC63" s="33"/>
    </row>
    <row r="64" spans="2:29" s="40" customFormat="1" ht="17.100000000000001" customHeight="1">
      <c r="B64" s="263"/>
      <c r="C64" s="265" t="s">
        <v>170</v>
      </c>
      <c r="D64" s="292"/>
      <c r="E64" s="292"/>
      <c r="F64" s="292"/>
      <c r="G64" s="292"/>
      <c r="H64" s="292"/>
      <c r="I64" s="292"/>
      <c r="J64" s="292"/>
      <c r="K64" s="292"/>
      <c r="L64" s="292"/>
      <c r="M64" s="291">
        <f>+SUM(D64:L64)</f>
        <v>0</v>
      </c>
      <c r="N64" s="307"/>
      <c r="O64" s="102"/>
      <c r="P64" s="76"/>
      <c r="Q64" s="72"/>
      <c r="R64" s="72"/>
      <c r="S64" s="72"/>
      <c r="T64" s="72"/>
      <c r="U64" s="72"/>
      <c r="V64" s="72"/>
      <c r="W64" s="72"/>
      <c r="X64" s="72"/>
      <c r="Y64" s="77"/>
      <c r="Z64" s="39"/>
      <c r="AA64" s="76">
        <f t="shared" si="22"/>
        <v>0</v>
      </c>
      <c r="AB64" s="39"/>
      <c r="AC64" s="39"/>
    </row>
    <row r="65" spans="2:29" s="40" customFormat="1" ht="24.95" customHeight="1">
      <c r="B65" s="101"/>
      <c r="C65" s="104" t="s">
        <v>12</v>
      </c>
      <c r="D65" s="292">
        <v>7.3268E-2</v>
      </c>
      <c r="E65" s="292"/>
      <c r="F65" s="292">
        <v>3.6342650000000001</v>
      </c>
      <c r="G65" s="292">
        <v>564.02452000000005</v>
      </c>
      <c r="H65" s="292">
        <v>4.6825510000000001</v>
      </c>
      <c r="I65" s="292"/>
      <c r="J65" s="292"/>
      <c r="K65" s="292">
        <v>17181.121199000001</v>
      </c>
      <c r="L65" s="292"/>
      <c r="M65" s="291">
        <f>+SUM(D65:L65)</f>
        <v>17753.535803000002</v>
      </c>
      <c r="N65" s="307"/>
      <c r="O65" s="102"/>
      <c r="P65" s="76">
        <f t="shared" ref="P65:Y65" si="25">+D65-SUM(D66:D67)</f>
        <v>0</v>
      </c>
      <c r="Q65" s="76">
        <f t="shared" si="25"/>
        <v>0</v>
      </c>
      <c r="R65" s="76">
        <f t="shared" si="25"/>
        <v>0</v>
      </c>
      <c r="S65" s="76">
        <f t="shared" si="25"/>
        <v>-9.9999988378840499E-7</v>
      </c>
      <c r="T65" s="76">
        <f t="shared" si="25"/>
        <v>0</v>
      </c>
      <c r="U65" s="76">
        <f t="shared" si="25"/>
        <v>0</v>
      </c>
      <c r="V65" s="76">
        <f t="shared" si="25"/>
        <v>0</v>
      </c>
      <c r="W65" s="76">
        <f t="shared" si="25"/>
        <v>-1.0000003385357559E-6</v>
      </c>
      <c r="X65" s="76">
        <f t="shared" si="25"/>
        <v>0</v>
      </c>
      <c r="Y65" s="76">
        <f t="shared" si="25"/>
        <v>-1.9999970390927047E-6</v>
      </c>
      <c r="Z65" s="39"/>
      <c r="AA65" s="76">
        <f t="shared" si="22"/>
        <v>0</v>
      </c>
      <c r="AB65" s="39"/>
      <c r="AC65" s="39"/>
    </row>
    <row r="66" spans="2:29" s="89" customFormat="1" ht="17.100000000000001" customHeight="1">
      <c r="B66" s="83"/>
      <c r="C66" s="45" t="s">
        <v>58</v>
      </c>
      <c r="D66" s="294">
        <v>7.3268E-2</v>
      </c>
      <c r="E66" s="294"/>
      <c r="F66" s="294">
        <v>3.6342650000000001</v>
      </c>
      <c r="G66" s="294">
        <v>546.82777599999997</v>
      </c>
      <c r="H66" s="294">
        <v>4.6825510000000001</v>
      </c>
      <c r="I66" s="294"/>
      <c r="J66" s="294"/>
      <c r="K66" s="294">
        <v>1644.3800369999999</v>
      </c>
      <c r="L66" s="294"/>
      <c r="M66" s="305">
        <f>+SUM(D66:L66)</f>
        <v>2199.5978969999996</v>
      </c>
      <c r="N66" s="308"/>
      <c r="O66" s="84"/>
      <c r="P66" s="85"/>
      <c r="Q66" s="86"/>
      <c r="R66" s="86"/>
      <c r="S66" s="86"/>
      <c r="T66" s="86"/>
      <c r="U66" s="86"/>
      <c r="V66" s="86"/>
      <c r="W66" s="86"/>
      <c r="X66" s="86"/>
      <c r="Y66" s="87"/>
      <c r="Z66" s="88"/>
      <c r="AA66" s="74">
        <f t="shared" si="22"/>
        <v>0</v>
      </c>
      <c r="AB66" s="88"/>
      <c r="AC66" s="88"/>
    </row>
    <row r="67" spans="2:29" s="34" customFormat="1" ht="17.100000000000001" customHeight="1">
      <c r="B67" s="44"/>
      <c r="C67" s="45" t="s">
        <v>59</v>
      </c>
      <c r="D67" s="288"/>
      <c r="E67" s="288"/>
      <c r="F67" s="288"/>
      <c r="G67" s="288">
        <v>17.196745</v>
      </c>
      <c r="H67" s="288"/>
      <c r="I67" s="288"/>
      <c r="J67" s="288"/>
      <c r="K67" s="288">
        <v>15536.741163000001</v>
      </c>
      <c r="L67" s="288"/>
      <c r="M67" s="305">
        <f>+SUM(D67:L67)</f>
        <v>15553.937908</v>
      </c>
      <c r="N67" s="306"/>
      <c r="O67" s="43"/>
      <c r="P67" s="74"/>
      <c r="Q67" s="71"/>
      <c r="R67" s="71"/>
      <c r="S67" s="71"/>
      <c r="T67" s="71"/>
      <c r="U67" s="71"/>
      <c r="V67" s="71"/>
      <c r="W67" s="71"/>
      <c r="X67" s="71"/>
      <c r="Y67" s="75"/>
      <c r="Z67" s="33"/>
      <c r="AA67" s="74">
        <f t="shared" si="22"/>
        <v>0</v>
      </c>
      <c r="AB67" s="33"/>
      <c r="AC67" s="33"/>
    </row>
    <row r="68" spans="2:29" s="40" customFormat="1" ht="30" customHeight="1">
      <c r="B68" s="103"/>
      <c r="C68" s="104" t="s">
        <v>53</v>
      </c>
      <c r="D68" s="293">
        <f>+SUM(D65,D56,D53)</f>
        <v>7.3268E-2</v>
      </c>
      <c r="E68" s="293">
        <f t="shared" ref="E68:L68" si="26">+SUM(E65,E56,E53)</f>
        <v>0</v>
      </c>
      <c r="F68" s="293">
        <f t="shared" si="26"/>
        <v>46.655988000000001</v>
      </c>
      <c r="G68" s="293">
        <f t="shared" si="26"/>
        <v>72978.868841999996</v>
      </c>
      <c r="H68" s="293">
        <f t="shared" si="26"/>
        <v>192.04223200000001</v>
      </c>
      <c r="I68" s="293">
        <f t="shared" si="26"/>
        <v>15.339057</v>
      </c>
      <c r="J68" s="293">
        <f t="shared" si="26"/>
        <v>0</v>
      </c>
      <c r="K68" s="293">
        <f t="shared" si="26"/>
        <v>685149.46299200004</v>
      </c>
      <c r="L68" s="293">
        <f t="shared" si="26"/>
        <v>1.6251000000000002E-2</v>
      </c>
      <c r="M68" s="291">
        <f t="shared" si="3"/>
        <v>758382.45863000001</v>
      </c>
      <c r="N68" s="307"/>
      <c r="O68" s="102"/>
      <c r="P68" s="76">
        <f t="shared" ref="P68:Y68" si="27">+D68-D53-D56-D65</f>
        <v>0</v>
      </c>
      <c r="Q68" s="76">
        <f t="shared" si="27"/>
        <v>0</v>
      </c>
      <c r="R68" s="76">
        <f t="shared" si="27"/>
        <v>0</v>
      </c>
      <c r="S68" s="76">
        <f t="shared" si="27"/>
        <v>-4.6611603465862572E-12</v>
      </c>
      <c r="T68" s="76">
        <f t="shared" si="27"/>
        <v>-1.0658141036401503E-14</v>
      </c>
      <c r="U68" s="76">
        <f t="shared" si="27"/>
        <v>0</v>
      </c>
      <c r="V68" s="76">
        <f t="shared" si="27"/>
        <v>0</v>
      </c>
      <c r="W68" s="76">
        <f t="shared" si="27"/>
        <v>0</v>
      </c>
      <c r="X68" s="76">
        <f t="shared" si="27"/>
        <v>0</v>
      </c>
      <c r="Y68" s="76">
        <f t="shared" si="27"/>
        <v>3.2741809263825417E-11</v>
      </c>
      <c r="Z68" s="39"/>
      <c r="AA68" s="76">
        <f t="shared" si="22"/>
        <v>0</v>
      </c>
      <c r="AB68" s="39"/>
      <c r="AC68" s="39"/>
    </row>
    <row r="69" spans="2:29" s="89" customFormat="1" ht="17.100000000000001" customHeight="1">
      <c r="B69" s="266"/>
      <c r="C69" s="267" t="s">
        <v>182</v>
      </c>
      <c r="D69" s="294"/>
      <c r="E69" s="294"/>
      <c r="F69" s="294"/>
      <c r="G69" s="294"/>
      <c r="H69" s="294"/>
      <c r="I69" s="294"/>
      <c r="J69" s="294"/>
      <c r="K69" s="294"/>
      <c r="L69" s="294"/>
      <c r="M69" s="309">
        <f t="shared" si="3"/>
        <v>0</v>
      </c>
      <c r="N69" s="308"/>
      <c r="O69" s="84"/>
      <c r="P69" s="85">
        <f t="shared" ref="P69:Y69" si="28">+IF((D69&gt;D68),111,0)</f>
        <v>0</v>
      </c>
      <c r="Q69" s="85">
        <f t="shared" si="28"/>
        <v>0</v>
      </c>
      <c r="R69" s="85">
        <f t="shared" si="28"/>
        <v>0</v>
      </c>
      <c r="S69" s="85">
        <f t="shared" si="28"/>
        <v>0</v>
      </c>
      <c r="T69" s="85">
        <f t="shared" si="28"/>
        <v>0</v>
      </c>
      <c r="U69" s="85">
        <f t="shared" si="28"/>
        <v>0</v>
      </c>
      <c r="V69" s="85">
        <f t="shared" si="28"/>
        <v>0</v>
      </c>
      <c r="W69" s="85">
        <f t="shared" si="28"/>
        <v>0</v>
      </c>
      <c r="X69" s="85">
        <f t="shared" si="28"/>
        <v>0</v>
      </c>
      <c r="Y69" s="85">
        <f t="shared" si="28"/>
        <v>0</v>
      </c>
      <c r="Z69" s="88"/>
      <c r="AA69" s="85">
        <f t="shared" si="22"/>
        <v>0</v>
      </c>
      <c r="AB69" s="88"/>
      <c r="AC69" s="88"/>
    </row>
    <row r="70" spans="2:29" s="89" customFormat="1" ht="17.100000000000001" customHeight="1">
      <c r="B70" s="268"/>
      <c r="C70" s="269" t="s">
        <v>183</v>
      </c>
      <c r="D70" s="296"/>
      <c r="E70" s="296"/>
      <c r="F70" s="296"/>
      <c r="G70" s="296"/>
      <c r="H70" s="296"/>
      <c r="I70" s="296"/>
      <c r="J70" s="296"/>
      <c r="K70" s="296"/>
      <c r="L70" s="296"/>
      <c r="M70" s="309">
        <f>+SUM(D70:L70)</f>
        <v>0</v>
      </c>
      <c r="N70" s="308"/>
      <c r="O70" s="84"/>
      <c r="P70" s="85">
        <f t="shared" ref="P70:Y70" si="29">+IF((D70&gt;D68),111,0)</f>
        <v>0</v>
      </c>
      <c r="Q70" s="85">
        <f t="shared" si="29"/>
        <v>0</v>
      </c>
      <c r="R70" s="85">
        <f t="shared" si="29"/>
        <v>0</v>
      </c>
      <c r="S70" s="85">
        <f t="shared" si="29"/>
        <v>0</v>
      </c>
      <c r="T70" s="85">
        <f t="shared" si="29"/>
        <v>0</v>
      </c>
      <c r="U70" s="85">
        <f t="shared" si="29"/>
        <v>0</v>
      </c>
      <c r="V70" s="85">
        <f t="shared" si="29"/>
        <v>0</v>
      </c>
      <c r="W70" s="85">
        <f t="shared" si="29"/>
        <v>0</v>
      </c>
      <c r="X70" s="85">
        <f t="shared" si="29"/>
        <v>0</v>
      </c>
      <c r="Y70" s="85">
        <f t="shared" si="29"/>
        <v>0</v>
      </c>
      <c r="Z70" s="88"/>
      <c r="AA70" s="85">
        <f t="shared" si="22"/>
        <v>0</v>
      </c>
      <c r="AB70" s="88"/>
      <c r="AC70" s="88"/>
    </row>
    <row r="71" spans="2:29" s="34" customFormat="1" ht="24.95" customHeight="1">
      <c r="B71" s="41"/>
      <c r="C71" s="49" t="s">
        <v>65</v>
      </c>
      <c r="D71" s="288"/>
      <c r="E71" s="288"/>
      <c r="F71" s="288"/>
      <c r="G71" s="288"/>
      <c r="H71" s="288"/>
      <c r="I71" s="288"/>
      <c r="J71" s="288"/>
      <c r="K71" s="288"/>
      <c r="L71" s="288"/>
      <c r="M71" s="305"/>
      <c r="N71" s="306"/>
      <c r="O71" s="43"/>
      <c r="P71" s="74"/>
      <c r="Q71" s="71"/>
      <c r="R71" s="71"/>
      <c r="S71" s="71"/>
      <c r="T71" s="71"/>
      <c r="U71" s="71"/>
      <c r="V71" s="71"/>
      <c r="W71" s="71"/>
      <c r="X71" s="71"/>
      <c r="Y71" s="75"/>
      <c r="Z71" s="33"/>
      <c r="AA71" s="79"/>
      <c r="AB71" s="33"/>
      <c r="AC71" s="33"/>
    </row>
    <row r="72" spans="2:29" s="34" customFormat="1" ht="17.100000000000001" customHeight="1">
      <c r="B72" s="44"/>
      <c r="C72" s="45" t="s">
        <v>67</v>
      </c>
      <c r="D72" s="288"/>
      <c r="E72" s="288"/>
      <c r="F72" s="288">
        <v>43.021089000000003</v>
      </c>
      <c r="G72" s="288">
        <v>72576.601635880375</v>
      </c>
      <c r="H72" s="288">
        <v>184.45677800000001</v>
      </c>
      <c r="I72" s="288"/>
      <c r="J72" s="288"/>
      <c r="K72" s="288">
        <v>660826.11205300002</v>
      </c>
      <c r="L72" s="288"/>
      <c r="M72" s="305">
        <f t="shared" si="3"/>
        <v>733630.19155588036</v>
      </c>
      <c r="N72" s="306"/>
      <c r="O72" s="43"/>
      <c r="P72" s="74">
        <f t="shared" ref="P72:Y72" si="30">+D68-SUM(D72:D74)</f>
        <v>0</v>
      </c>
      <c r="Q72" s="74">
        <f t="shared" si="30"/>
        <v>0</v>
      </c>
      <c r="R72" s="74">
        <f t="shared" si="30"/>
        <v>0</v>
      </c>
      <c r="S72" s="74">
        <f t="shared" si="30"/>
        <v>0</v>
      </c>
      <c r="T72" s="74">
        <f t="shared" si="30"/>
        <v>0</v>
      </c>
      <c r="U72" s="74">
        <f t="shared" si="30"/>
        <v>0</v>
      </c>
      <c r="V72" s="74">
        <f t="shared" si="30"/>
        <v>0</v>
      </c>
      <c r="W72" s="74">
        <f t="shared" si="30"/>
        <v>2.0000152289867401E-6</v>
      </c>
      <c r="X72" s="74">
        <f t="shared" si="30"/>
        <v>1.6251000000000002E-2</v>
      </c>
      <c r="Y72" s="74">
        <f t="shared" si="30"/>
        <v>1.6253000008873641E-2</v>
      </c>
      <c r="Z72" s="33"/>
      <c r="AA72" s="73">
        <f>+M72-SUM(D72:L72)</f>
        <v>0</v>
      </c>
      <c r="AB72" s="33"/>
      <c r="AC72" s="33"/>
    </row>
    <row r="73" spans="2:29" s="34" customFormat="1" ht="16.5" customHeight="1">
      <c r="B73" s="44"/>
      <c r="C73" s="45" t="s">
        <v>68</v>
      </c>
      <c r="D73" s="288">
        <v>7.3268E-2</v>
      </c>
      <c r="E73" s="288"/>
      <c r="F73" s="288">
        <v>3.6348989999999972</v>
      </c>
      <c r="G73" s="288">
        <v>402.26720611964555</v>
      </c>
      <c r="H73" s="288">
        <v>7.5854539999999986</v>
      </c>
      <c r="I73" s="288">
        <v>15.339057</v>
      </c>
      <c r="J73" s="288"/>
      <c r="K73" s="288">
        <v>24188.276188</v>
      </c>
      <c r="L73" s="288"/>
      <c r="M73" s="305">
        <f t="shared" si="3"/>
        <v>24617.176072119644</v>
      </c>
      <c r="N73" s="306"/>
      <c r="O73" s="43"/>
      <c r="P73" s="74"/>
      <c r="Q73" s="71"/>
      <c r="R73" s="71"/>
      <c r="S73" s="71"/>
      <c r="T73" s="71"/>
      <c r="U73" s="71"/>
      <c r="V73" s="71"/>
      <c r="W73" s="71"/>
      <c r="X73" s="71"/>
      <c r="Y73" s="75"/>
      <c r="Z73" s="33"/>
      <c r="AA73" s="73">
        <f>+M73-SUM(D73:L73)</f>
        <v>0</v>
      </c>
      <c r="AB73" s="33"/>
      <c r="AC73" s="33"/>
    </row>
    <row r="74" spans="2:29" s="34" customFormat="1" ht="17.100000000000001" customHeight="1">
      <c r="B74" s="41"/>
      <c r="C74" s="45" t="s">
        <v>69</v>
      </c>
      <c r="D74" s="288"/>
      <c r="E74" s="288"/>
      <c r="F74" s="288"/>
      <c r="G74" s="288"/>
      <c r="H74" s="288"/>
      <c r="I74" s="288"/>
      <c r="J74" s="288"/>
      <c r="K74" s="288">
        <v>135.074749</v>
      </c>
      <c r="L74" s="288"/>
      <c r="M74" s="305">
        <f t="shared" si="3"/>
        <v>135.074749</v>
      </c>
      <c r="N74" s="306"/>
      <c r="O74" s="43"/>
      <c r="P74" s="74"/>
      <c r="Q74" s="71"/>
      <c r="R74" s="71"/>
      <c r="S74" s="71"/>
      <c r="T74" s="71"/>
      <c r="U74" s="71"/>
      <c r="V74" s="71"/>
      <c r="W74" s="71"/>
      <c r="X74" s="71"/>
      <c r="Y74" s="75"/>
      <c r="Z74" s="33"/>
      <c r="AA74" s="73">
        <f>+M74-SUM(D74:L74)</f>
        <v>0</v>
      </c>
      <c r="AB74" s="33"/>
      <c r="AC74" s="33"/>
    </row>
    <row r="75" spans="2:29" s="40" customFormat="1" ht="30" customHeight="1">
      <c r="B75" s="46"/>
      <c r="C75" s="47" t="s">
        <v>118</v>
      </c>
      <c r="D75" s="300"/>
      <c r="E75" s="300"/>
      <c r="F75" s="300"/>
      <c r="G75" s="300"/>
      <c r="H75" s="300"/>
      <c r="I75" s="300"/>
      <c r="J75" s="300"/>
      <c r="K75" s="300"/>
      <c r="L75" s="300"/>
      <c r="M75" s="301"/>
      <c r="N75" s="313"/>
      <c r="O75" s="50"/>
      <c r="P75" s="76"/>
      <c r="Q75" s="72"/>
      <c r="R75" s="72"/>
      <c r="S75" s="72"/>
      <c r="T75" s="72"/>
      <c r="U75" s="72"/>
      <c r="V75" s="72"/>
      <c r="W75" s="72"/>
      <c r="X75" s="72"/>
      <c r="Y75" s="77"/>
      <c r="Z75" s="39"/>
      <c r="AA75" s="80"/>
      <c r="AB75" s="39"/>
      <c r="AC75" s="39"/>
    </row>
    <row r="76" spans="2:29" s="34" customFormat="1" ht="17.100000000000001" customHeight="1">
      <c r="B76" s="41"/>
      <c r="C76" s="42" t="s">
        <v>10</v>
      </c>
      <c r="D76" s="288"/>
      <c r="E76" s="288"/>
      <c r="F76" s="288"/>
      <c r="G76" s="288">
        <v>386.69400000000002</v>
      </c>
      <c r="H76" s="288"/>
      <c r="I76" s="288"/>
      <c r="J76" s="288"/>
      <c r="K76" s="288">
        <v>665</v>
      </c>
      <c r="L76" s="288"/>
      <c r="M76" s="305">
        <f t="shared" si="3"/>
        <v>1051.694</v>
      </c>
      <c r="N76" s="306"/>
      <c r="O76" s="43"/>
      <c r="P76" s="74">
        <f t="shared" ref="P76:Y76" si="31">+D76-SUM(D77:D78)</f>
        <v>0</v>
      </c>
      <c r="Q76" s="74">
        <f t="shared" si="31"/>
        <v>0</v>
      </c>
      <c r="R76" s="74">
        <f t="shared" si="31"/>
        <v>0</v>
      </c>
      <c r="S76" s="74">
        <f t="shared" si="31"/>
        <v>0</v>
      </c>
      <c r="T76" s="74">
        <f t="shared" si="31"/>
        <v>0</v>
      </c>
      <c r="U76" s="74">
        <f t="shared" si="31"/>
        <v>0</v>
      </c>
      <c r="V76" s="74">
        <f t="shared" si="31"/>
        <v>0</v>
      </c>
      <c r="W76" s="74">
        <f t="shared" si="31"/>
        <v>0</v>
      </c>
      <c r="X76" s="74">
        <f t="shared" si="31"/>
        <v>0</v>
      </c>
      <c r="Y76" s="74">
        <f t="shared" si="31"/>
        <v>0</v>
      </c>
      <c r="Z76" s="33"/>
      <c r="AA76" s="74">
        <f t="shared" ref="AA76:AA93" si="32">+M76-SUM(D76:L76)</f>
        <v>0</v>
      </c>
      <c r="AB76" s="33"/>
      <c r="AC76" s="33"/>
    </row>
    <row r="77" spans="2:29" s="34" customFormat="1" ht="17.100000000000001" customHeight="1">
      <c r="B77" s="44"/>
      <c r="C77" s="45" t="s">
        <v>58</v>
      </c>
      <c r="D77" s="288"/>
      <c r="E77" s="288"/>
      <c r="F77" s="288"/>
      <c r="G77" s="288"/>
      <c r="H77" s="288"/>
      <c r="I77" s="288"/>
      <c r="J77" s="288"/>
      <c r="K77" s="288"/>
      <c r="L77" s="288"/>
      <c r="M77" s="305">
        <f t="shared" si="3"/>
        <v>0</v>
      </c>
      <c r="N77" s="306"/>
      <c r="O77" s="43"/>
      <c r="P77" s="74"/>
      <c r="Q77" s="71"/>
      <c r="R77" s="71"/>
      <c r="S77" s="71"/>
      <c r="T77" s="71"/>
      <c r="U77" s="71"/>
      <c r="V77" s="71"/>
      <c r="W77" s="71"/>
      <c r="X77" s="71"/>
      <c r="Y77" s="75"/>
      <c r="Z77" s="33"/>
      <c r="AA77" s="74">
        <f t="shared" si="32"/>
        <v>0</v>
      </c>
      <c r="AB77" s="33"/>
      <c r="AC77" s="33"/>
    </row>
    <row r="78" spans="2:29" s="34" customFormat="1" ht="17.100000000000001" customHeight="1">
      <c r="B78" s="44"/>
      <c r="C78" s="45" t="s">
        <v>59</v>
      </c>
      <c r="D78" s="288"/>
      <c r="E78" s="288"/>
      <c r="F78" s="288"/>
      <c r="G78" s="288">
        <v>386.69400000000002</v>
      </c>
      <c r="H78" s="288"/>
      <c r="I78" s="288"/>
      <c r="J78" s="288"/>
      <c r="K78" s="288">
        <v>665</v>
      </c>
      <c r="L78" s="288"/>
      <c r="M78" s="305">
        <f t="shared" si="3"/>
        <v>1051.694</v>
      </c>
      <c r="N78" s="306"/>
      <c r="O78" s="43"/>
      <c r="P78" s="74"/>
      <c r="Q78" s="71"/>
      <c r="R78" s="71"/>
      <c r="S78" s="71"/>
      <c r="T78" s="71"/>
      <c r="U78" s="71"/>
      <c r="V78" s="71"/>
      <c r="W78" s="71"/>
      <c r="X78" s="71"/>
      <c r="Y78" s="75"/>
      <c r="Z78" s="33"/>
      <c r="AA78" s="74">
        <f t="shared" si="32"/>
        <v>0</v>
      </c>
      <c r="AB78" s="33"/>
      <c r="AC78" s="33"/>
    </row>
    <row r="79" spans="2:29" s="34" customFormat="1" ht="30" customHeight="1">
      <c r="B79" s="41"/>
      <c r="C79" s="42" t="s">
        <v>11</v>
      </c>
      <c r="D79" s="288"/>
      <c r="E79" s="288"/>
      <c r="F79" s="288"/>
      <c r="G79" s="288"/>
      <c r="H79" s="288"/>
      <c r="I79" s="288"/>
      <c r="J79" s="288"/>
      <c r="K79" s="288">
        <v>440</v>
      </c>
      <c r="L79" s="288"/>
      <c r="M79" s="305">
        <f t="shared" ref="M79:M135" si="33">+SUM(D79:L79)</f>
        <v>440</v>
      </c>
      <c r="N79" s="306"/>
      <c r="O79" s="43"/>
      <c r="P79" s="74">
        <f t="shared" ref="P79:Y79" si="34">+D79-SUM(D80:D81)</f>
        <v>0</v>
      </c>
      <c r="Q79" s="74">
        <f t="shared" si="34"/>
        <v>0</v>
      </c>
      <c r="R79" s="74">
        <f t="shared" si="34"/>
        <v>0</v>
      </c>
      <c r="S79" s="74">
        <f t="shared" si="34"/>
        <v>0</v>
      </c>
      <c r="T79" s="74">
        <f t="shared" si="34"/>
        <v>0</v>
      </c>
      <c r="U79" s="74">
        <f t="shared" si="34"/>
        <v>0</v>
      </c>
      <c r="V79" s="74">
        <f t="shared" si="34"/>
        <v>0</v>
      </c>
      <c r="W79" s="74">
        <f t="shared" si="34"/>
        <v>0</v>
      </c>
      <c r="X79" s="74">
        <f t="shared" si="34"/>
        <v>0</v>
      </c>
      <c r="Y79" s="74">
        <f t="shared" si="34"/>
        <v>0</v>
      </c>
      <c r="Z79" s="33"/>
      <c r="AA79" s="74">
        <f t="shared" si="32"/>
        <v>0</v>
      </c>
      <c r="AB79" s="33"/>
      <c r="AC79" s="33"/>
    </row>
    <row r="80" spans="2:29" s="34" customFormat="1" ht="17.100000000000001" customHeight="1">
      <c r="B80" s="41"/>
      <c r="C80" s="45" t="s">
        <v>58</v>
      </c>
      <c r="D80" s="288"/>
      <c r="E80" s="288"/>
      <c r="F80" s="288"/>
      <c r="G80" s="288"/>
      <c r="H80" s="288"/>
      <c r="I80" s="288"/>
      <c r="J80" s="288"/>
      <c r="K80" s="288">
        <v>140</v>
      </c>
      <c r="L80" s="288"/>
      <c r="M80" s="305">
        <f t="shared" si="33"/>
        <v>140</v>
      </c>
      <c r="N80" s="306"/>
      <c r="O80" s="43"/>
      <c r="P80" s="74"/>
      <c r="Q80" s="71"/>
      <c r="R80" s="71"/>
      <c r="S80" s="71"/>
      <c r="T80" s="71"/>
      <c r="U80" s="71"/>
      <c r="V80" s="71"/>
      <c r="W80" s="71"/>
      <c r="X80" s="71"/>
      <c r="Y80" s="75"/>
      <c r="Z80" s="33"/>
      <c r="AA80" s="74">
        <f t="shared" si="32"/>
        <v>0</v>
      </c>
      <c r="AB80" s="33"/>
      <c r="AC80" s="33"/>
    </row>
    <row r="81" spans="2:29" s="34" customFormat="1" ht="17.100000000000001" customHeight="1">
      <c r="B81" s="41"/>
      <c r="C81" s="45" t="s">
        <v>59</v>
      </c>
      <c r="D81" s="288"/>
      <c r="E81" s="288"/>
      <c r="F81" s="288"/>
      <c r="G81" s="288"/>
      <c r="H81" s="288"/>
      <c r="I81" s="288"/>
      <c r="J81" s="288"/>
      <c r="K81" s="288">
        <v>300</v>
      </c>
      <c r="L81" s="288"/>
      <c r="M81" s="305">
        <f t="shared" si="33"/>
        <v>300</v>
      </c>
      <c r="N81" s="306"/>
      <c r="O81" s="43"/>
      <c r="P81" s="74"/>
      <c r="Q81" s="71"/>
      <c r="R81" s="71"/>
      <c r="S81" s="71"/>
      <c r="T81" s="71"/>
      <c r="U81" s="71"/>
      <c r="V81" s="71"/>
      <c r="W81" s="71"/>
      <c r="X81" s="71"/>
      <c r="Y81" s="75"/>
      <c r="Z81" s="33"/>
      <c r="AA81" s="74">
        <f t="shared" si="32"/>
        <v>0</v>
      </c>
      <c r="AB81" s="33"/>
      <c r="AC81" s="33"/>
    </row>
    <row r="82" spans="2:29" s="40" customFormat="1" ht="30" customHeight="1">
      <c r="B82" s="263"/>
      <c r="C82" s="264" t="s">
        <v>99</v>
      </c>
      <c r="D82" s="292"/>
      <c r="E82" s="292"/>
      <c r="F82" s="292"/>
      <c r="G82" s="292"/>
      <c r="H82" s="292"/>
      <c r="I82" s="292"/>
      <c r="J82" s="292"/>
      <c r="K82" s="292">
        <v>440</v>
      </c>
      <c r="L82" s="292"/>
      <c r="M82" s="305">
        <f t="shared" si="33"/>
        <v>440</v>
      </c>
      <c r="N82" s="307"/>
      <c r="O82" s="102"/>
      <c r="P82" s="76">
        <f>+D79-SUM(D82:D87)</f>
        <v>0</v>
      </c>
      <c r="Q82" s="76">
        <f t="shared" ref="Q82:Y82" si="35">+E79-SUM(E82:E87)</f>
        <v>0</v>
      </c>
      <c r="R82" s="76">
        <f t="shared" si="35"/>
        <v>0</v>
      </c>
      <c r="S82" s="76">
        <f t="shared" si="35"/>
        <v>0</v>
      </c>
      <c r="T82" s="76">
        <f t="shared" si="35"/>
        <v>0</v>
      </c>
      <c r="U82" s="76">
        <f t="shared" si="35"/>
        <v>0</v>
      </c>
      <c r="V82" s="76">
        <f t="shared" si="35"/>
        <v>0</v>
      </c>
      <c r="W82" s="76">
        <f t="shared" si="35"/>
        <v>0</v>
      </c>
      <c r="X82" s="76">
        <f t="shared" si="35"/>
        <v>0</v>
      </c>
      <c r="Y82" s="76">
        <f t="shared" si="35"/>
        <v>0</v>
      </c>
      <c r="Z82" s="39"/>
      <c r="AA82" s="76">
        <f t="shared" si="32"/>
        <v>0</v>
      </c>
      <c r="AB82" s="39"/>
      <c r="AC82" s="39"/>
    </row>
    <row r="83" spans="2:29" s="34" customFormat="1" ht="17.100000000000001" customHeight="1">
      <c r="B83" s="270"/>
      <c r="C83" s="271" t="s">
        <v>73</v>
      </c>
      <c r="D83" s="288"/>
      <c r="E83" s="288"/>
      <c r="F83" s="288"/>
      <c r="G83" s="288"/>
      <c r="H83" s="288"/>
      <c r="I83" s="288"/>
      <c r="J83" s="288"/>
      <c r="K83" s="288"/>
      <c r="L83" s="288"/>
      <c r="M83" s="305">
        <f t="shared" si="33"/>
        <v>0</v>
      </c>
      <c r="N83" s="306"/>
      <c r="O83" s="43"/>
      <c r="P83" s="74"/>
      <c r="Q83" s="71"/>
      <c r="R83" s="71"/>
      <c r="S83" s="71"/>
      <c r="T83" s="71"/>
      <c r="U83" s="71"/>
      <c r="V83" s="71"/>
      <c r="W83" s="71"/>
      <c r="X83" s="71"/>
      <c r="Y83" s="75"/>
      <c r="Z83" s="33"/>
      <c r="AA83" s="74">
        <f t="shared" si="32"/>
        <v>0</v>
      </c>
      <c r="AB83" s="33"/>
      <c r="AC83" s="33"/>
    </row>
    <row r="84" spans="2:29" s="34" customFormat="1" ht="17.100000000000001" customHeight="1">
      <c r="B84" s="270"/>
      <c r="C84" s="271" t="s">
        <v>199</v>
      </c>
      <c r="D84" s="288"/>
      <c r="E84" s="288"/>
      <c r="F84" s="288"/>
      <c r="G84" s="288"/>
      <c r="H84" s="288"/>
      <c r="I84" s="288"/>
      <c r="J84" s="288"/>
      <c r="K84" s="288"/>
      <c r="L84" s="288"/>
      <c r="M84" s="305">
        <f t="shared" si="33"/>
        <v>0</v>
      </c>
      <c r="N84" s="306"/>
      <c r="O84" s="43"/>
      <c r="P84" s="74"/>
      <c r="Q84" s="71"/>
      <c r="R84" s="71"/>
      <c r="S84" s="71"/>
      <c r="T84" s="71"/>
      <c r="U84" s="71"/>
      <c r="V84" s="71"/>
      <c r="W84" s="71"/>
      <c r="X84" s="71"/>
      <c r="Y84" s="75"/>
      <c r="Z84" s="33"/>
      <c r="AA84" s="74">
        <f t="shared" si="32"/>
        <v>0</v>
      </c>
      <c r="AB84" s="33"/>
      <c r="AC84" s="33"/>
    </row>
    <row r="85" spans="2:29" s="34" customFormat="1" ht="17.100000000000001" customHeight="1">
      <c r="B85" s="270"/>
      <c r="C85" s="271" t="s">
        <v>100</v>
      </c>
      <c r="D85" s="288"/>
      <c r="E85" s="288"/>
      <c r="F85" s="288"/>
      <c r="G85" s="288"/>
      <c r="H85" s="288"/>
      <c r="I85" s="288"/>
      <c r="J85" s="288"/>
      <c r="K85" s="288"/>
      <c r="L85" s="288"/>
      <c r="M85" s="305">
        <f t="shared" si="33"/>
        <v>0</v>
      </c>
      <c r="N85" s="306"/>
      <c r="O85" s="43"/>
      <c r="P85" s="74"/>
      <c r="Q85" s="71"/>
      <c r="R85" s="71"/>
      <c r="S85" s="71"/>
      <c r="T85" s="71"/>
      <c r="U85" s="71"/>
      <c r="V85" s="71"/>
      <c r="W85" s="71"/>
      <c r="X85" s="71"/>
      <c r="Y85" s="75"/>
      <c r="Z85" s="33"/>
      <c r="AA85" s="74">
        <f t="shared" si="32"/>
        <v>0</v>
      </c>
      <c r="AB85" s="33"/>
      <c r="AC85" s="33"/>
    </row>
    <row r="86" spans="2:29" s="34" customFormat="1" ht="17.100000000000001" customHeight="1">
      <c r="B86" s="270"/>
      <c r="C86" s="272" t="s">
        <v>50</v>
      </c>
      <c r="D86" s="288"/>
      <c r="E86" s="288"/>
      <c r="F86" s="288"/>
      <c r="G86" s="288"/>
      <c r="H86" s="288"/>
      <c r="I86" s="288"/>
      <c r="J86" s="288"/>
      <c r="K86" s="288"/>
      <c r="L86" s="288"/>
      <c r="M86" s="305">
        <f t="shared" si="33"/>
        <v>0</v>
      </c>
      <c r="N86" s="306"/>
      <c r="O86" s="43"/>
      <c r="P86" s="74"/>
      <c r="Q86" s="71"/>
      <c r="R86" s="71"/>
      <c r="S86" s="71"/>
      <c r="T86" s="71"/>
      <c r="U86" s="71"/>
      <c r="V86" s="71"/>
      <c r="W86" s="71"/>
      <c r="X86" s="71"/>
      <c r="Y86" s="75"/>
      <c r="Z86" s="33"/>
      <c r="AA86" s="74">
        <f t="shared" si="32"/>
        <v>0</v>
      </c>
      <c r="AB86" s="33"/>
      <c r="AC86" s="33"/>
    </row>
    <row r="87" spans="2:29" s="40" customFormat="1" ht="17.100000000000001" customHeight="1">
      <c r="B87" s="263"/>
      <c r="C87" s="265" t="s">
        <v>170</v>
      </c>
      <c r="D87" s="292"/>
      <c r="E87" s="292"/>
      <c r="F87" s="292"/>
      <c r="G87" s="292"/>
      <c r="H87" s="292"/>
      <c r="I87" s="292"/>
      <c r="J87" s="292"/>
      <c r="K87" s="292"/>
      <c r="L87" s="292"/>
      <c r="M87" s="291">
        <f t="shared" si="33"/>
        <v>0</v>
      </c>
      <c r="N87" s="307"/>
      <c r="O87" s="102"/>
      <c r="P87" s="76"/>
      <c r="Q87" s="72"/>
      <c r="R87" s="72"/>
      <c r="S87" s="72"/>
      <c r="T87" s="72"/>
      <c r="U87" s="72"/>
      <c r="V87" s="72"/>
      <c r="W87" s="72"/>
      <c r="X87" s="72"/>
      <c r="Y87" s="77"/>
      <c r="Z87" s="39"/>
      <c r="AA87" s="76">
        <f t="shared" si="32"/>
        <v>0</v>
      </c>
      <c r="AB87" s="39"/>
      <c r="AC87" s="39"/>
    </row>
    <row r="88" spans="2:29" s="40" customFormat="1" ht="24.95" customHeight="1">
      <c r="B88" s="101"/>
      <c r="C88" s="104" t="s">
        <v>12</v>
      </c>
      <c r="D88" s="292"/>
      <c r="E88" s="292"/>
      <c r="F88" s="292"/>
      <c r="G88" s="292">
        <v>858.68200000000002</v>
      </c>
      <c r="H88" s="292"/>
      <c r="I88" s="292"/>
      <c r="J88" s="292"/>
      <c r="K88" s="292">
        <v>905.66499999999996</v>
      </c>
      <c r="L88" s="292"/>
      <c r="M88" s="291">
        <f t="shared" si="33"/>
        <v>1764.347</v>
      </c>
      <c r="N88" s="307"/>
      <c r="O88" s="102"/>
      <c r="P88" s="76">
        <f t="shared" ref="P88:Y88" si="36">+D88-SUM(D89:D90)</f>
        <v>0</v>
      </c>
      <c r="Q88" s="76">
        <f t="shared" si="36"/>
        <v>0</v>
      </c>
      <c r="R88" s="76">
        <f t="shared" si="36"/>
        <v>0</v>
      </c>
      <c r="S88" s="76">
        <f t="shared" si="36"/>
        <v>0</v>
      </c>
      <c r="T88" s="76">
        <f t="shared" si="36"/>
        <v>0</v>
      </c>
      <c r="U88" s="76">
        <f t="shared" si="36"/>
        <v>0</v>
      </c>
      <c r="V88" s="76">
        <f t="shared" si="36"/>
        <v>0</v>
      </c>
      <c r="W88" s="76">
        <f t="shared" si="36"/>
        <v>0</v>
      </c>
      <c r="X88" s="76">
        <f t="shared" si="36"/>
        <v>0</v>
      </c>
      <c r="Y88" s="76">
        <f t="shared" si="36"/>
        <v>0</v>
      </c>
      <c r="Z88" s="39"/>
      <c r="AA88" s="76">
        <f t="shared" si="32"/>
        <v>0</v>
      </c>
      <c r="AB88" s="39"/>
      <c r="AC88" s="39"/>
    </row>
    <row r="89" spans="2:29" s="89" customFormat="1" ht="17.100000000000001" customHeight="1">
      <c r="B89" s="83"/>
      <c r="C89" s="45" t="s">
        <v>58</v>
      </c>
      <c r="D89" s="294"/>
      <c r="E89" s="294"/>
      <c r="F89" s="294"/>
      <c r="G89" s="294">
        <v>853.846</v>
      </c>
      <c r="H89" s="294"/>
      <c r="I89" s="294"/>
      <c r="J89" s="294"/>
      <c r="K89" s="294">
        <v>107.66500000000001</v>
      </c>
      <c r="L89" s="294"/>
      <c r="M89" s="305">
        <f t="shared" si="33"/>
        <v>961.51099999999997</v>
      </c>
      <c r="N89" s="308"/>
      <c r="O89" s="84"/>
      <c r="P89" s="85"/>
      <c r="Q89" s="86"/>
      <c r="R89" s="86"/>
      <c r="S89" s="86"/>
      <c r="T89" s="86"/>
      <c r="U89" s="86"/>
      <c r="V89" s="86"/>
      <c r="W89" s="86"/>
      <c r="X89" s="86"/>
      <c r="Y89" s="87"/>
      <c r="Z89" s="88"/>
      <c r="AA89" s="74">
        <f t="shared" si="32"/>
        <v>0</v>
      </c>
      <c r="AB89" s="88"/>
      <c r="AC89" s="88"/>
    </row>
    <row r="90" spans="2:29" s="34" customFormat="1" ht="17.100000000000001" customHeight="1">
      <c r="B90" s="44"/>
      <c r="C90" s="45" t="s">
        <v>59</v>
      </c>
      <c r="D90" s="288"/>
      <c r="E90" s="288"/>
      <c r="F90" s="288"/>
      <c r="G90" s="288">
        <v>4.8360000000000003</v>
      </c>
      <c r="H90" s="288"/>
      <c r="I90" s="288"/>
      <c r="J90" s="288"/>
      <c r="K90" s="288">
        <v>798</v>
      </c>
      <c r="L90" s="288"/>
      <c r="M90" s="305">
        <f t="shared" si="33"/>
        <v>802.83600000000001</v>
      </c>
      <c r="N90" s="306"/>
      <c r="O90" s="43"/>
      <c r="P90" s="74"/>
      <c r="Q90" s="71"/>
      <c r="R90" s="71"/>
      <c r="S90" s="71"/>
      <c r="T90" s="71"/>
      <c r="U90" s="71"/>
      <c r="V90" s="71"/>
      <c r="W90" s="71"/>
      <c r="X90" s="71"/>
      <c r="Y90" s="75"/>
      <c r="Z90" s="33"/>
      <c r="AA90" s="74">
        <f t="shared" si="32"/>
        <v>0</v>
      </c>
      <c r="AB90" s="33"/>
      <c r="AC90" s="33"/>
    </row>
    <row r="91" spans="2:29" s="40" customFormat="1" ht="30" customHeight="1">
      <c r="B91" s="103"/>
      <c r="C91" s="104" t="s">
        <v>44</v>
      </c>
      <c r="D91" s="293">
        <f>+SUM(D88,D79,D76)</f>
        <v>0</v>
      </c>
      <c r="E91" s="293">
        <f t="shared" ref="E91:L91" si="37">+SUM(E88,E79,E76)</f>
        <v>0</v>
      </c>
      <c r="F91" s="293">
        <f t="shared" si="37"/>
        <v>0</v>
      </c>
      <c r="G91" s="293">
        <f t="shared" si="37"/>
        <v>1245.376</v>
      </c>
      <c r="H91" s="293">
        <f t="shared" si="37"/>
        <v>0</v>
      </c>
      <c r="I91" s="293">
        <f t="shared" si="37"/>
        <v>0</v>
      </c>
      <c r="J91" s="293">
        <f t="shared" si="37"/>
        <v>0</v>
      </c>
      <c r="K91" s="293">
        <f t="shared" si="37"/>
        <v>2010.665</v>
      </c>
      <c r="L91" s="293">
        <f t="shared" si="37"/>
        <v>0</v>
      </c>
      <c r="M91" s="291">
        <f t="shared" si="33"/>
        <v>3256.0410000000002</v>
      </c>
      <c r="N91" s="307"/>
      <c r="O91" s="102"/>
      <c r="P91" s="76">
        <f t="shared" ref="P91:Y91" si="38">+D91-D76-D79-D88</f>
        <v>0</v>
      </c>
      <c r="Q91" s="76">
        <f t="shared" si="38"/>
        <v>0</v>
      </c>
      <c r="R91" s="76">
        <f t="shared" si="38"/>
        <v>0</v>
      </c>
      <c r="S91" s="76">
        <f t="shared" si="38"/>
        <v>0</v>
      </c>
      <c r="T91" s="76">
        <f t="shared" si="38"/>
        <v>0</v>
      </c>
      <c r="U91" s="76">
        <f t="shared" si="38"/>
        <v>0</v>
      </c>
      <c r="V91" s="76">
        <f t="shared" si="38"/>
        <v>0</v>
      </c>
      <c r="W91" s="76">
        <f t="shared" si="38"/>
        <v>0</v>
      </c>
      <c r="X91" s="76">
        <f t="shared" si="38"/>
        <v>0</v>
      </c>
      <c r="Y91" s="76">
        <f t="shared" si="38"/>
        <v>0</v>
      </c>
      <c r="Z91" s="39"/>
      <c r="AA91" s="76">
        <f t="shared" si="32"/>
        <v>0</v>
      </c>
      <c r="AB91" s="39"/>
      <c r="AC91" s="39"/>
    </row>
    <row r="92" spans="2:29" s="89" customFormat="1" ht="17.100000000000001" customHeight="1">
      <c r="B92" s="266"/>
      <c r="C92" s="267" t="s">
        <v>182</v>
      </c>
      <c r="D92" s="294"/>
      <c r="E92" s="294"/>
      <c r="F92" s="294"/>
      <c r="G92" s="294"/>
      <c r="H92" s="294"/>
      <c r="I92" s="294"/>
      <c r="J92" s="294"/>
      <c r="K92" s="294"/>
      <c r="L92" s="294"/>
      <c r="M92" s="309">
        <f t="shared" si="33"/>
        <v>0</v>
      </c>
      <c r="N92" s="308"/>
      <c r="O92" s="84"/>
      <c r="P92" s="85">
        <f t="shared" ref="P92:Y92" si="39">+IF((D92&gt;D91),111,0)</f>
        <v>0</v>
      </c>
      <c r="Q92" s="85">
        <f t="shared" si="39"/>
        <v>0</v>
      </c>
      <c r="R92" s="85">
        <f t="shared" si="39"/>
        <v>0</v>
      </c>
      <c r="S92" s="85">
        <f t="shared" si="39"/>
        <v>0</v>
      </c>
      <c r="T92" s="85">
        <f t="shared" si="39"/>
        <v>0</v>
      </c>
      <c r="U92" s="85">
        <f t="shared" si="39"/>
        <v>0</v>
      </c>
      <c r="V92" s="85">
        <f t="shared" si="39"/>
        <v>0</v>
      </c>
      <c r="W92" s="85">
        <f t="shared" si="39"/>
        <v>0</v>
      </c>
      <c r="X92" s="85">
        <f t="shared" si="39"/>
        <v>0</v>
      </c>
      <c r="Y92" s="85">
        <f t="shared" si="39"/>
        <v>0</v>
      </c>
      <c r="Z92" s="88"/>
      <c r="AA92" s="85">
        <f t="shared" si="32"/>
        <v>0</v>
      </c>
      <c r="AB92" s="88"/>
      <c r="AC92" s="88"/>
    </row>
    <row r="93" spans="2:29" s="89" customFormat="1" ht="17.100000000000001" customHeight="1">
      <c r="B93" s="268"/>
      <c r="C93" s="269" t="s">
        <v>183</v>
      </c>
      <c r="D93" s="296"/>
      <c r="E93" s="296"/>
      <c r="F93" s="296"/>
      <c r="G93" s="296"/>
      <c r="H93" s="296"/>
      <c r="I93" s="296"/>
      <c r="J93" s="296"/>
      <c r="K93" s="296"/>
      <c r="L93" s="296"/>
      <c r="M93" s="309">
        <f t="shared" si="33"/>
        <v>0</v>
      </c>
      <c r="N93" s="308"/>
      <c r="O93" s="84"/>
      <c r="P93" s="85">
        <f t="shared" ref="P93:Y93" si="40">+IF((D93&gt;D91),111,0)</f>
        <v>0</v>
      </c>
      <c r="Q93" s="85">
        <f t="shared" si="40"/>
        <v>0</v>
      </c>
      <c r="R93" s="85">
        <f t="shared" si="40"/>
        <v>0</v>
      </c>
      <c r="S93" s="85">
        <f t="shared" si="40"/>
        <v>0</v>
      </c>
      <c r="T93" s="85">
        <f t="shared" si="40"/>
        <v>0</v>
      </c>
      <c r="U93" s="85">
        <f t="shared" si="40"/>
        <v>0</v>
      </c>
      <c r="V93" s="85">
        <f t="shared" si="40"/>
        <v>0</v>
      </c>
      <c r="W93" s="85">
        <f t="shared" si="40"/>
        <v>0</v>
      </c>
      <c r="X93" s="85">
        <f t="shared" si="40"/>
        <v>0</v>
      </c>
      <c r="Y93" s="85">
        <f t="shared" si="40"/>
        <v>0</v>
      </c>
      <c r="Z93" s="88"/>
      <c r="AA93" s="85">
        <f t="shared" si="32"/>
        <v>0</v>
      </c>
      <c r="AB93" s="88"/>
      <c r="AC93" s="88"/>
    </row>
    <row r="94" spans="2:29" s="40" customFormat="1" ht="24.95" customHeight="1">
      <c r="B94" s="46"/>
      <c r="C94" s="47" t="s">
        <v>119</v>
      </c>
      <c r="D94" s="300"/>
      <c r="E94" s="300"/>
      <c r="F94" s="300"/>
      <c r="G94" s="300"/>
      <c r="H94" s="300"/>
      <c r="I94" s="300"/>
      <c r="J94" s="300"/>
      <c r="K94" s="300"/>
      <c r="L94" s="300"/>
      <c r="M94" s="301"/>
      <c r="N94" s="313"/>
      <c r="O94" s="50"/>
      <c r="P94" s="76"/>
      <c r="Q94" s="72"/>
      <c r="R94" s="72"/>
      <c r="S94" s="72"/>
      <c r="T94" s="72"/>
      <c r="U94" s="72"/>
      <c r="V94" s="72"/>
      <c r="W94" s="72"/>
      <c r="X94" s="72"/>
      <c r="Y94" s="77"/>
      <c r="Z94" s="39"/>
      <c r="AA94" s="80"/>
      <c r="AB94" s="39"/>
      <c r="AC94" s="39"/>
    </row>
    <row r="95" spans="2:29" s="40" customFormat="1" ht="30" customHeight="1">
      <c r="B95" s="46"/>
      <c r="C95" s="47" t="s">
        <v>17</v>
      </c>
      <c r="D95" s="300"/>
      <c r="E95" s="300"/>
      <c r="F95" s="300"/>
      <c r="G95" s="300"/>
      <c r="H95" s="300"/>
      <c r="I95" s="300"/>
      <c r="J95" s="300"/>
      <c r="K95" s="300"/>
      <c r="L95" s="300"/>
      <c r="M95" s="301"/>
      <c r="N95" s="313"/>
      <c r="O95" s="50"/>
      <c r="P95" s="76"/>
      <c r="Q95" s="72"/>
      <c r="R95" s="72"/>
      <c r="S95" s="72"/>
      <c r="T95" s="72"/>
      <c r="U95" s="72"/>
      <c r="V95" s="72"/>
      <c r="W95" s="72"/>
      <c r="X95" s="72"/>
      <c r="Y95" s="77"/>
      <c r="Z95" s="39"/>
      <c r="AA95" s="80"/>
      <c r="AB95" s="39"/>
      <c r="AC95" s="39"/>
    </row>
    <row r="96" spans="2:29" s="34" customFormat="1" ht="17.100000000000001" customHeight="1">
      <c r="B96" s="41"/>
      <c r="C96" s="42" t="s">
        <v>10</v>
      </c>
      <c r="D96" s="288"/>
      <c r="E96" s="288"/>
      <c r="F96" s="288"/>
      <c r="G96" s="288">
        <v>198.76368600000001</v>
      </c>
      <c r="H96" s="288">
        <v>24.104886</v>
      </c>
      <c r="I96" s="288"/>
      <c r="J96" s="288"/>
      <c r="K96" s="288">
        <v>1764.530268</v>
      </c>
      <c r="L96" s="288"/>
      <c r="M96" s="305">
        <f t="shared" si="33"/>
        <v>1987.3988400000001</v>
      </c>
      <c r="N96" s="306"/>
      <c r="O96" s="43"/>
      <c r="P96" s="74">
        <f t="shared" ref="P96:Y96" si="41">+D96-SUM(D97:D98)</f>
        <v>0</v>
      </c>
      <c r="Q96" s="74">
        <f t="shared" si="41"/>
        <v>0</v>
      </c>
      <c r="R96" s="74">
        <f t="shared" si="41"/>
        <v>0</v>
      </c>
      <c r="S96" s="74">
        <f t="shared" si="41"/>
        <v>0</v>
      </c>
      <c r="T96" s="74">
        <f t="shared" si="41"/>
        <v>0</v>
      </c>
      <c r="U96" s="74">
        <f t="shared" si="41"/>
        <v>0</v>
      </c>
      <c r="V96" s="74">
        <f t="shared" si="41"/>
        <v>0</v>
      </c>
      <c r="W96" s="74">
        <f t="shared" si="41"/>
        <v>0</v>
      </c>
      <c r="X96" s="74">
        <f t="shared" si="41"/>
        <v>0</v>
      </c>
      <c r="Y96" s="74">
        <f t="shared" si="41"/>
        <v>0</v>
      </c>
      <c r="Z96" s="33"/>
      <c r="AA96" s="74">
        <f t="shared" ref="AA96:AA113" si="42">+M96-SUM(D96:L96)</f>
        <v>0</v>
      </c>
      <c r="AB96" s="33"/>
      <c r="AC96" s="33"/>
    </row>
    <row r="97" spans="2:29" s="34" customFormat="1" ht="17.100000000000001" customHeight="1">
      <c r="B97" s="44"/>
      <c r="C97" s="45" t="s">
        <v>58</v>
      </c>
      <c r="D97" s="288"/>
      <c r="E97" s="288"/>
      <c r="F97" s="288"/>
      <c r="G97" s="288"/>
      <c r="H97" s="288"/>
      <c r="I97" s="288"/>
      <c r="J97" s="288"/>
      <c r="K97" s="288"/>
      <c r="L97" s="288"/>
      <c r="M97" s="305">
        <f t="shared" si="33"/>
        <v>0</v>
      </c>
      <c r="N97" s="306"/>
      <c r="O97" s="43"/>
      <c r="P97" s="74"/>
      <c r="Q97" s="71"/>
      <c r="R97" s="71"/>
      <c r="S97" s="71"/>
      <c r="T97" s="71"/>
      <c r="U97" s="71"/>
      <c r="V97" s="71"/>
      <c r="W97" s="71"/>
      <c r="X97" s="71"/>
      <c r="Y97" s="75"/>
      <c r="Z97" s="33"/>
      <c r="AA97" s="74">
        <f t="shared" si="42"/>
        <v>0</v>
      </c>
      <c r="AB97" s="33"/>
      <c r="AC97" s="33"/>
    </row>
    <row r="98" spans="2:29" s="34" customFormat="1" ht="17.100000000000001" customHeight="1">
      <c r="B98" s="44"/>
      <c r="C98" s="45" t="s">
        <v>59</v>
      </c>
      <c r="D98" s="288"/>
      <c r="E98" s="288"/>
      <c r="F98" s="288"/>
      <c r="G98" s="288">
        <v>198.76368600000001</v>
      </c>
      <c r="H98" s="288">
        <v>24.104886</v>
      </c>
      <c r="I98" s="288"/>
      <c r="J98" s="288"/>
      <c r="K98" s="288">
        <v>1764.530268</v>
      </c>
      <c r="L98" s="288"/>
      <c r="M98" s="305">
        <f t="shared" si="33"/>
        <v>1987.3988400000001</v>
      </c>
      <c r="N98" s="306"/>
      <c r="O98" s="43"/>
      <c r="P98" s="74"/>
      <c r="Q98" s="71"/>
      <c r="R98" s="71"/>
      <c r="S98" s="71"/>
      <c r="T98" s="71"/>
      <c r="U98" s="71"/>
      <c r="V98" s="71"/>
      <c r="W98" s="71"/>
      <c r="X98" s="71"/>
      <c r="Y98" s="75"/>
      <c r="Z98" s="33"/>
      <c r="AA98" s="74">
        <f t="shared" si="42"/>
        <v>0</v>
      </c>
      <c r="AB98" s="33"/>
      <c r="AC98" s="33"/>
    </row>
    <row r="99" spans="2:29" s="34" customFormat="1" ht="30" customHeight="1">
      <c r="B99" s="41"/>
      <c r="C99" s="42" t="s">
        <v>11</v>
      </c>
      <c r="D99" s="288"/>
      <c r="E99" s="288"/>
      <c r="F99" s="288"/>
      <c r="G99" s="288">
        <v>57.549770000000002</v>
      </c>
      <c r="H99" s="288"/>
      <c r="I99" s="288"/>
      <c r="J99" s="288"/>
      <c r="K99" s="288">
        <v>2650.184287</v>
      </c>
      <c r="L99" s="288"/>
      <c r="M99" s="305">
        <f t="shared" si="33"/>
        <v>2707.7340570000001</v>
      </c>
      <c r="N99" s="306"/>
      <c r="O99" s="43"/>
      <c r="P99" s="74">
        <f t="shared" ref="P99:Y99" si="43">+D99-SUM(D100:D101)</f>
        <v>0</v>
      </c>
      <c r="Q99" s="74">
        <f t="shared" si="43"/>
        <v>0</v>
      </c>
      <c r="R99" s="74">
        <f t="shared" si="43"/>
        <v>0</v>
      </c>
      <c r="S99" s="74">
        <f t="shared" si="43"/>
        <v>0</v>
      </c>
      <c r="T99" s="74">
        <f t="shared" si="43"/>
        <v>0</v>
      </c>
      <c r="U99" s="74">
        <f t="shared" si="43"/>
        <v>0</v>
      </c>
      <c r="V99" s="74">
        <f t="shared" si="43"/>
        <v>0</v>
      </c>
      <c r="W99" s="74">
        <f t="shared" si="43"/>
        <v>0</v>
      </c>
      <c r="X99" s="74">
        <f t="shared" si="43"/>
        <v>0</v>
      </c>
      <c r="Y99" s="74">
        <f t="shared" si="43"/>
        <v>0</v>
      </c>
      <c r="Z99" s="33"/>
      <c r="AA99" s="74">
        <f t="shared" si="42"/>
        <v>0</v>
      </c>
      <c r="AB99" s="33"/>
      <c r="AC99" s="33"/>
    </row>
    <row r="100" spans="2:29" s="34" customFormat="1" ht="17.100000000000001" customHeight="1">
      <c r="B100" s="41"/>
      <c r="C100" s="45" t="s">
        <v>58</v>
      </c>
      <c r="D100" s="288"/>
      <c r="E100" s="288"/>
      <c r="F100" s="288"/>
      <c r="G100" s="288"/>
      <c r="H100" s="288"/>
      <c r="I100" s="288"/>
      <c r="J100" s="288"/>
      <c r="K100" s="288">
        <v>9.9234629999999999</v>
      </c>
      <c r="L100" s="288"/>
      <c r="M100" s="305">
        <f t="shared" si="33"/>
        <v>9.9234629999999999</v>
      </c>
      <c r="N100" s="306"/>
      <c r="O100" s="43"/>
      <c r="P100" s="74"/>
      <c r="Q100" s="71"/>
      <c r="R100" s="71"/>
      <c r="S100" s="71"/>
      <c r="T100" s="71"/>
      <c r="U100" s="71"/>
      <c r="V100" s="71"/>
      <c r="W100" s="71"/>
      <c r="X100" s="71"/>
      <c r="Y100" s="75"/>
      <c r="Z100" s="33"/>
      <c r="AA100" s="74">
        <f t="shared" si="42"/>
        <v>0</v>
      </c>
      <c r="AB100" s="33"/>
      <c r="AC100" s="33"/>
    </row>
    <row r="101" spans="2:29" s="34" customFormat="1" ht="17.100000000000001" customHeight="1">
      <c r="B101" s="41"/>
      <c r="C101" s="45" t="s">
        <v>59</v>
      </c>
      <c r="D101" s="288"/>
      <c r="E101" s="288"/>
      <c r="F101" s="288"/>
      <c r="G101" s="288">
        <v>57.549770000000002</v>
      </c>
      <c r="H101" s="288"/>
      <c r="I101" s="288"/>
      <c r="J101" s="288"/>
      <c r="K101" s="288">
        <v>2640.260824</v>
      </c>
      <c r="L101" s="288"/>
      <c r="M101" s="305">
        <f t="shared" si="33"/>
        <v>2697.810594</v>
      </c>
      <c r="N101" s="306"/>
      <c r="O101" s="43"/>
      <c r="P101" s="74"/>
      <c r="Q101" s="71"/>
      <c r="R101" s="71"/>
      <c r="S101" s="71"/>
      <c r="T101" s="71"/>
      <c r="U101" s="71"/>
      <c r="V101" s="71"/>
      <c r="W101" s="71"/>
      <c r="X101" s="71"/>
      <c r="Y101" s="75"/>
      <c r="Z101" s="33"/>
      <c r="AA101" s="74">
        <f t="shared" si="42"/>
        <v>0</v>
      </c>
      <c r="AB101" s="33"/>
      <c r="AC101" s="33"/>
    </row>
    <row r="102" spans="2:29" s="40" customFormat="1" ht="30" customHeight="1">
      <c r="B102" s="263"/>
      <c r="C102" s="264" t="s">
        <v>99</v>
      </c>
      <c r="D102" s="292"/>
      <c r="E102" s="292"/>
      <c r="F102" s="292"/>
      <c r="G102" s="292">
        <v>57.549770000000002</v>
      </c>
      <c r="H102" s="292"/>
      <c r="I102" s="292"/>
      <c r="J102" s="292"/>
      <c r="K102" s="292">
        <v>2650.1842860000002</v>
      </c>
      <c r="L102" s="292"/>
      <c r="M102" s="305">
        <f t="shared" si="33"/>
        <v>2707.7340560000002</v>
      </c>
      <c r="N102" s="307"/>
      <c r="O102" s="102"/>
      <c r="P102" s="76">
        <f>+D99-SUM(D102:D107)</f>
        <v>0</v>
      </c>
      <c r="Q102" s="76">
        <f t="shared" ref="Q102:Y102" si="44">+E99-SUM(E102:E107)</f>
        <v>0</v>
      </c>
      <c r="R102" s="76">
        <f t="shared" si="44"/>
        <v>0</v>
      </c>
      <c r="S102" s="76">
        <f t="shared" si="44"/>
        <v>0</v>
      </c>
      <c r="T102" s="76">
        <f t="shared" si="44"/>
        <v>0</v>
      </c>
      <c r="U102" s="76">
        <f t="shared" si="44"/>
        <v>0</v>
      </c>
      <c r="V102" s="76">
        <f t="shared" si="44"/>
        <v>0</v>
      </c>
      <c r="W102" s="76">
        <f t="shared" si="44"/>
        <v>9.9999988378840499E-7</v>
      </c>
      <c r="X102" s="76">
        <f t="shared" si="44"/>
        <v>0</v>
      </c>
      <c r="Y102" s="76">
        <f t="shared" si="44"/>
        <v>9.9999988378840499E-7</v>
      </c>
      <c r="Z102" s="39"/>
      <c r="AA102" s="76">
        <f t="shared" si="42"/>
        <v>0</v>
      </c>
      <c r="AB102" s="39"/>
      <c r="AC102" s="39"/>
    </row>
    <row r="103" spans="2:29" s="34" customFormat="1" ht="17.100000000000001" customHeight="1">
      <c r="B103" s="270"/>
      <c r="C103" s="271" t="s">
        <v>73</v>
      </c>
      <c r="D103" s="288"/>
      <c r="E103" s="288"/>
      <c r="F103" s="288"/>
      <c r="G103" s="288"/>
      <c r="H103" s="288"/>
      <c r="I103" s="288"/>
      <c r="J103" s="288"/>
      <c r="K103" s="288"/>
      <c r="L103" s="288"/>
      <c r="M103" s="305">
        <f t="shared" si="33"/>
        <v>0</v>
      </c>
      <c r="N103" s="306"/>
      <c r="O103" s="43"/>
      <c r="P103" s="74"/>
      <c r="Q103" s="71"/>
      <c r="R103" s="71"/>
      <c r="S103" s="71"/>
      <c r="T103" s="71"/>
      <c r="U103" s="71"/>
      <c r="V103" s="71"/>
      <c r="W103" s="71"/>
      <c r="X103" s="71"/>
      <c r="Y103" s="75"/>
      <c r="Z103" s="33"/>
      <c r="AA103" s="74">
        <f t="shared" si="42"/>
        <v>0</v>
      </c>
      <c r="AB103" s="33"/>
      <c r="AC103" s="33"/>
    </row>
    <row r="104" spans="2:29" s="34" customFormat="1" ht="17.100000000000001" customHeight="1">
      <c r="B104" s="270"/>
      <c r="C104" s="271" t="s">
        <v>199</v>
      </c>
      <c r="D104" s="288"/>
      <c r="E104" s="288"/>
      <c r="F104" s="288"/>
      <c r="G104" s="288"/>
      <c r="H104" s="288"/>
      <c r="I104" s="288"/>
      <c r="J104" s="288"/>
      <c r="K104" s="288"/>
      <c r="L104" s="288"/>
      <c r="M104" s="305">
        <f t="shared" si="33"/>
        <v>0</v>
      </c>
      <c r="N104" s="306"/>
      <c r="O104" s="43"/>
      <c r="P104" s="74"/>
      <c r="Q104" s="71"/>
      <c r="R104" s="71"/>
      <c r="S104" s="71"/>
      <c r="T104" s="71"/>
      <c r="U104" s="71"/>
      <c r="V104" s="71"/>
      <c r="W104" s="71"/>
      <c r="X104" s="71"/>
      <c r="Y104" s="75"/>
      <c r="Z104" s="33"/>
      <c r="AA104" s="74">
        <f t="shared" si="42"/>
        <v>0</v>
      </c>
      <c r="AB104" s="33"/>
      <c r="AC104" s="33"/>
    </row>
    <row r="105" spans="2:29" s="34" customFormat="1" ht="17.100000000000001" customHeight="1">
      <c r="B105" s="270"/>
      <c r="C105" s="271" t="s">
        <v>100</v>
      </c>
      <c r="D105" s="288"/>
      <c r="E105" s="288"/>
      <c r="F105" s="288"/>
      <c r="G105" s="288"/>
      <c r="H105" s="288"/>
      <c r="I105" s="288"/>
      <c r="J105" s="288"/>
      <c r="K105" s="288"/>
      <c r="L105" s="288"/>
      <c r="M105" s="305">
        <f t="shared" si="33"/>
        <v>0</v>
      </c>
      <c r="N105" s="306"/>
      <c r="O105" s="43"/>
      <c r="P105" s="74"/>
      <c r="Q105" s="71"/>
      <c r="R105" s="71"/>
      <c r="S105" s="71"/>
      <c r="T105" s="71"/>
      <c r="U105" s="71"/>
      <c r="V105" s="71"/>
      <c r="W105" s="71"/>
      <c r="X105" s="71"/>
      <c r="Y105" s="75"/>
      <c r="Z105" s="33"/>
      <c r="AA105" s="74">
        <f t="shared" si="42"/>
        <v>0</v>
      </c>
      <c r="AB105" s="33"/>
      <c r="AC105" s="33"/>
    </row>
    <row r="106" spans="2:29" s="34" customFormat="1" ht="17.100000000000001" customHeight="1">
      <c r="B106" s="270"/>
      <c r="C106" s="272" t="s">
        <v>50</v>
      </c>
      <c r="D106" s="288"/>
      <c r="E106" s="288"/>
      <c r="F106" s="288"/>
      <c r="G106" s="288"/>
      <c r="H106" s="288"/>
      <c r="I106" s="288"/>
      <c r="J106" s="288"/>
      <c r="K106" s="288"/>
      <c r="L106" s="288"/>
      <c r="M106" s="305">
        <f t="shared" si="33"/>
        <v>0</v>
      </c>
      <c r="N106" s="306"/>
      <c r="O106" s="43"/>
      <c r="P106" s="74"/>
      <c r="Q106" s="71"/>
      <c r="R106" s="71"/>
      <c r="S106" s="71"/>
      <c r="T106" s="71"/>
      <c r="U106" s="71"/>
      <c r="V106" s="71"/>
      <c r="W106" s="71"/>
      <c r="X106" s="71"/>
      <c r="Y106" s="75"/>
      <c r="Z106" s="33"/>
      <c r="AA106" s="74">
        <f t="shared" si="42"/>
        <v>0</v>
      </c>
      <c r="AB106" s="33"/>
      <c r="AC106" s="33"/>
    </row>
    <row r="107" spans="2:29" s="40" customFormat="1" ht="17.100000000000001" customHeight="1">
      <c r="B107" s="263"/>
      <c r="C107" s="265" t="s">
        <v>170</v>
      </c>
      <c r="D107" s="292"/>
      <c r="E107" s="292"/>
      <c r="F107" s="292"/>
      <c r="G107" s="292"/>
      <c r="H107" s="292"/>
      <c r="I107" s="292"/>
      <c r="J107" s="292"/>
      <c r="K107" s="292"/>
      <c r="L107" s="292"/>
      <c r="M107" s="291">
        <f t="shared" si="33"/>
        <v>0</v>
      </c>
      <c r="N107" s="307"/>
      <c r="O107" s="102"/>
      <c r="P107" s="76"/>
      <c r="Q107" s="72"/>
      <c r="R107" s="72"/>
      <c r="S107" s="72"/>
      <c r="T107" s="72"/>
      <c r="U107" s="72"/>
      <c r="V107" s="72"/>
      <c r="W107" s="72"/>
      <c r="X107" s="72"/>
      <c r="Y107" s="77"/>
      <c r="Z107" s="39"/>
      <c r="AA107" s="76">
        <f t="shared" si="42"/>
        <v>0</v>
      </c>
      <c r="AB107" s="39"/>
      <c r="AC107" s="39"/>
    </row>
    <row r="108" spans="2:29" s="40" customFormat="1" ht="24.95" customHeight="1">
      <c r="B108" s="101"/>
      <c r="C108" s="104" t="s">
        <v>12</v>
      </c>
      <c r="D108" s="292"/>
      <c r="E108" s="292"/>
      <c r="F108" s="292"/>
      <c r="G108" s="292">
        <v>6.1972500000000004</v>
      </c>
      <c r="H108" s="292">
        <v>24.104886</v>
      </c>
      <c r="I108" s="292"/>
      <c r="J108" s="292"/>
      <c r="K108" s="292">
        <v>1402.727711</v>
      </c>
      <c r="L108" s="292">
        <v>0</v>
      </c>
      <c r="M108" s="291">
        <f t="shared" si="33"/>
        <v>1433.029847</v>
      </c>
      <c r="N108" s="307"/>
      <c r="O108" s="102"/>
      <c r="P108" s="76">
        <f t="shared" ref="P108:Y108" si="45">+D108-SUM(D109:D110)</f>
        <v>0</v>
      </c>
      <c r="Q108" s="76">
        <f t="shared" si="45"/>
        <v>0</v>
      </c>
      <c r="R108" s="76">
        <f t="shared" si="45"/>
        <v>0</v>
      </c>
      <c r="S108" s="76">
        <f t="shared" si="45"/>
        <v>0</v>
      </c>
      <c r="T108" s="76">
        <f t="shared" si="45"/>
        <v>0</v>
      </c>
      <c r="U108" s="76">
        <f t="shared" si="45"/>
        <v>0</v>
      </c>
      <c r="V108" s="76">
        <f t="shared" si="45"/>
        <v>0</v>
      </c>
      <c r="W108" s="76">
        <f t="shared" si="45"/>
        <v>0</v>
      </c>
      <c r="X108" s="76">
        <f t="shared" si="45"/>
        <v>0</v>
      </c>
      <c r="Y108" s="76">
        <f t="shared" si="45"/>
        <v>0</v>
      </c>
      <c r="Z108" s="39"/>
      <c r="AA108" s="76">
        <f t="shared" si="42"/>
        <v>0</v>
      </c>
      <c r="AB108" s="39"/>
      <c r="AC108" s="39"/>
    </row>
    <row r="109" spans="2:29" s="89" customFormat="1" ht="17.100000000000001" customHeight="1">
      <c r="B109" s="83"/>
      <c r="C109" s="45" t="s">
        <v>58</v>
      </c>
      <c r="D109" s="294"/>
      <c r="E109" s="294"/>
      <c r="F109" s="294"/>
      <c r="G109" s="294">
        <v>6.1972500000000004</v>
      </c>
      <c r="H109" s="294">
        <v>24.104886</v>
      </c>
      <c r="I109" s="294"/>
      <c r="J109" s="294"/>
      <c r="K109" s="294">
        <v>1171.485083</v>
      </c>
      <c r="L109" s="294"/>
      <c r="M109" s="305">
        <f t="shared" si="33"/>
        <v>1201.7872190000001</v>
      </c>
      <c r="N109" s="308"/>
      <c r="O109" s="84"/>
      <c r="P109" s="85"/>
      <c r="Q109" s="86"/>
      <c r="R109" s="86"/>
      <c r="S109" s="86"/>
      <c r="T109" s="86"/>
      <c r="U109" s="86"/>
      <c r="V109" s="86"/>
      <c r="W109" s="86"/>
      <c r="X109" s="86"/>
      <c r="Y109" s="87"/>
      <c r="Z109" s="88"/>
      <c r="AA109" s="74">
        <f t="shared" si="42"/>
        <v>0</v>
      </c>
      <c r="AB109" s="88"/>
      <c r="AC109" s="88"/>
    </row>
    <row r="110" spans="2:29" s="34" customFormat="1" ht="17.100000000000001" customHeight="1">
      <c r="B110" s="44"/>
      <c r="C110" s="45" t="s">
        <v>59</v>
      </c>
      <c r="D110" s="288"/>
      <c r="E110" s="288"/>
      <c r="F110" s="288"/>
      <c r="G110" s="288"/>
      <c r="H110" s="288"/>
      <c r="I110" s="288"/>
      <c r="J110" s="288"/>
      <c r="K110" s="288">
        <v>231.242628</v>
      </c>
      <c r="L110" s="288"/>
      <c r="M110" s="305">
        <f t="shared" si="33"/>
        <v>231.242628</v>
      </c>
      <c r="N110" s="306"/>
      <c r="O110" s="43"/>
      <c r="P110" s="74"/>
      <c r="Q110" s="71"/>
      <c r="R110" s="71"/>
      <c r="S110" s="71"/>
      <c r="T110" s="71"/>
      <c r="U110" s="71"/>
      <c r="V110" s="71"/>
      <c r="W110" s="71"/>
      <c r="X110" s="71"/>
      <c r="Y110" s="75"/>
      <c r="Z110" s="33"/>
      <c r="AA110" s="74">
        <f t="shared" si="42"/>
        <v>0</v>
      </c>
      <c r="AB110" s="33"/>
      <c r="AC110" s="33"/>
    </row>
    <row r="111" spans="2:29" s="40" customFormat="1" ht="30" customHeight="1">
      <c r="B111" s="103"/>
      <c r="C111" s="104" t="s">
        <v>45</v>
      </c>
      <c r="D111" s="293">
        <f>+SUM(D108,D99,D96)</f>
        <v>0</v>
      </c>
      <c r="E111" s="293">
        <f t="shared" ref="E111:L111" si="46">+SUM(E108,E99,E96)</f>
        <v>0</v>
      </c>
      <c r="F111" s="293">
        <f t="shared" si="46"/>
        <v>0</v>
      </c>
      <c r="G111" s="293">
        <f t="shared" si="46"/>
        <v>262.51070600000003</v>
      </c>
      <c r="H111" s="293">
        <f t="shared" si="46"/>
        <v>48.209772000000001</v>
      </c>
      <c r="I111" s="293">
        <f t="shared" si="46"/>
        <v>0</v>
      </c>
      <c r="J111" s="293">
        <f t="shared" si="46"/>
        <v>0</v>
      </c>
      <c r="K111" s="293">
        <f t="shared" si="46"/>
        <v>5817.442266</v>
      </c>
      <c r="L111" s="293">
        <f t="shared" si="46"/>
        <v>0</v>
      </c>
      <c r="M111" s="291">
        <f t="shared" si="33"/>
        <v>6128.1627440000002</v>
      </c>
      <c r="N111" s="307"/>
      <c r="O111" s="102"/>
      <c r="P111" s="76">
        <f t="shared" ref="P111:Y111" si="47">+D111-D96-D99-D108</f>
        <v>0</v>
      </c>
      <c r="Q111" s="76">
        <f t="shared" si="47"/>
        <v>0</v>
      </c>
      <c r="R111" s="76">
        <f t="shared" si="47"/>
        <v>0</v>
      </c>
      <c r="S111" s="76">
        <f t="shared" si="47"/>
        <v>1.7763568394002505E-14</v>
      </c>
      <c r="T111" s="76">
        <f t="shared" si="47"/>
        <v>0</v>
      </c>
      <c r="U111" s="76">
        <f t="shared" si="47"/>
        <v>0</v>
      </c>
      <c r="V111" s="76">
        <f t="shared" si="47"/>
        <v>0</v>
      </c>
      <c r="W111" s="76">
        <f t="shared" si="47"/>
        <v>0</v>
      </c>
      <c r="X111" s="76">
        <f t="shared" si="47"/>
        <v>0</v>
      </c>
      <c r="Y111" s="76">
        <f t="shared" si="47"/>
        <v>0</v>
      </c>
      <c r="Z111" s="39"/>
      <c r="AA111" s="76">
        <f t="shared" si="42"/>
        <v>0</v>
      </c>
      <c r="AB111" s="39"/>
      <c r="AC111" s="39"/>
    </row>
    <row r="112" spans="2:29" s="89" customFormat="1" ht="17.100000000000001" customHeight="1">
      <c r="B112" s="266"/>
      <c r="C112" s="267" t="s">
        <v>182</v>
      </c>
      <c r="D112" s="294"/>
      <c r="E112" s="294"/>
      <c r="F112" s="294"/>
      <c r="G112" s="294"/>
      <c r="H112" s="294"/>
      <c r="I112" s="294"/>
      <c r="J112" s="294"/>
      <c r="K112" s="294"/>
      <c r="L112" s="294"/>
      <c r="M112" s="309">
        <f t="shared" si="33"/>
        <v>0</v>
      </c>
      <c r="N112" s="308"/>
      <c r="O112" s="84"/>
      <c r="P112" s="85">
        <f t="shared" ref="P112:Y112" si="48">+IF((D112&gt;D111),111,0)</f>
        <v>0</v>
      </c>
      <c r="Q112" s="85">
        <f t="shared" si="48"/>
        <v>0</v>
      </c>
      <c r="R112" s="85">
        <f t="shared" si="48"/>
        <v>0</v>
      </c>
      <c r="S112" s="85">
        <f t="shared" si="48"/>
        <v>0</v>
      </c>
      <c r="T112" s="85">
        <f t="shared" si="48"/>
        <v>0</v>
      </c>
      <c r="U112" s="85">
        <f t="shared" si="48"/>
        <v>0</v>
      </c>
      <c r="V112" s="85">
        <f t="shared" si="48"/>
        <v>0</v>
      </c>
      <c r="W112" s="85">
        <f t="shared" si="48"/>
        <v>0</v>
      </c>
      <c r="X112" s="85">
        <f t="shared" si="48"/>
        <v>0</v>
      </c>
      <c r="Y112" s="85">
        <f t="shared" si="48"/>
        <v>0</v>
      </c>
      <c r="Z112" s="88"/>
      <c r="AA112" s="85">
        <f t="shared" si="42"/>
        <v>0</v>
      </c>
      <c r="AB112" s="88"/>
      <c r="AC112" s="88"/>
    </row>
    <row r="113" spans="2:29" s="89" customFormat="1" ht="17.100000000000001" customHeight="1">
      <c r="B113" s="268"/>
      <c r="C113" s="269" t="s">
        <v>183</v>
      </c>
      <c r="D113" s="296"/>
      <c r="E113" s="296"/>
      <c r="F113" s="296"/>
      <c r="G113" s="296"/>
      <c r="H113" s="296"/>
      <c r="I113" s="296"/>
      <c r="J113" s="296"/>
      <c r="K113" s="296"/>
      <c r="L113" s="296"/>
      <c r="M113" s="309">
        <f t="shared" si="33"/>
        <v>0</v>
      </c>
      <c r="N113" s="308"/>
      <c r="O113" s="84"/>
      <c r="P113" s="85">
        <f t="shared" ref="P113:Y113" si="49">+IF((D113&gt;D111),111,0)</f>
        <v>0</v>
      </c>
      <c r="Q113" s="85">
        <f t="shared" si="49"/>
        <v>0</v>
      </c>
      <c r="R113" s="85">
        <f t="shared" si="49"/>
        <v>0</v>
      </c>
      <c r="S113" s="85">
        <f t="shared" si="49"/>
        <v>0</v>
      </c>
      <c r="T113" s="85">
        <f t="shared" si="49"/>
        <v>0</v>
      </c>
      <c r="U113" s="85">
        <f t="shared" si="49"/>
        <v>0</v>
      </c>
      <c r="V113" s="85">
        <f t="shared" si="49"/>
        <v>0</v>
      </c>
      <c r="W113" s="85">
        <f t="shared" si="49"/>
        <v>0</v>
      </c>
      <c r="X113" s="85">
        <f t="shared" si="49"/>
        <v>0</v>
      </c>
      <c r="Y113" s="85">
        <f t="shared" si="49"/>
        <v>0</v>
      </c>
      <c r="Z113" s="88"/>
      <c r="AA113" s="85">
        <f t="shared" si="42"/>
        <v>0</v>
      </c>
      <c r="AB113" s="88"/>
      <c r="AC113" s="88"/>
    </row>
    <row r="114" spans="2:29" s="40" customFormat="1" ht="30" customHeight="1">
      <c r="B114" s="46"/>
      <c r="C114" s="47" t="s">
        <v>18</v>
      </c>
      <c r="D114" s="300"/>
      <c r="E114" s="300"/>
      <c r="F114" s="300"/>
      <c r="G114" s="300"/>
      <c r="H114" s="300"/>
      <c r="I114" s="300"/>
      <c r="J114" s="300"/>
      <c r="K114" s="300"/>
      <c r="L114" s="300"/>
      <c r="M114" s="301"/>
      <c r="N114" s="313"/>
      <c r="O114" s="50"/>
      <c r="P114" s="76"/>
      <c r="Q114" s="72"/>
      <c r="R114" s="72"/>
      <c r="S114" s="72"/>
      <c r="T114" s="72"/>
      <c r="U114" s="72"/>
      <c r="V114" s="72"/>
      <c r="W114" s="72"/>
      <c r="X114" s="72"/>
      <c r="Y114" s="77"/>
      <c r="Z114" s="39"/>
      <c r="AA114" s="80"/>
      <c r="AB114" s="39"/>
      <c r="AC114" s="39"/>
    </row>
    <row r="115" spans="2:29" s="34" customFormat="1" ht="17.100000000000001" customHeight="1">
      <c r="B115" s="41"/>
      <c r="C115" s="42" t="s">
        <v>10</v>
      </c>
      <c r="D115" s="288"/>
      <c r="E115" s="288"/>
      <c r="F115" s="288"/>
      <c r="G115" s="288">
        <v>2.0258370000000001</v>
      </c>
      <c r="H115" s="288"/>
      <c r="I115" s="288"/>
      <c r="J115" s="288"/>
      <c r="K115" s="288">
        <v>838.46748300000002</v>
      </c>
      <c r="L115" s="288"/>
      <c r="M115" s="305">
        <f t="shared" si="33"/>
        <v>840.49332000000004</v>
      </c>
      <c r="N115" s="306"/>
      <c r="O115" s="43"/>
      <c r="P115" s="74">
        <f t="shared" ref="P115:Y115" si="50">+D115-SUM(D116:D117)</f>
        <v>0</v>
      </c>
      <c r="Q115" s="74">
        <f t="shared" si="50"/>
        <v>0</v>
      </c>
      <c r="R115" s="74">
        <f t="shared" si="50"/>
        <v>0</v>
      </c>
      <c r="S115" s="74">
        <f t="shared" si="50"/>
        <v>0</v>
      </c>
      <c r="T115" s="74">
        <f t="shared" si="50"/>
        <v>0</v>
      </c>
      <c r="U115" s="74">
        <f t="shared" si="50"/>
        <v>0</v>
      </c>
      <c r="V115" s="74">
        <f t="shared" si="50"/>
        <v>0</v>
      </c>
      <c r="W115" s="74">
        <f t="shared" si="50"/>
        <v>0</v>
      </c>
      <c r="X115" s="74">
        <f t="shared" si="50"/>
        <v>0</v>
      </c>
      <c r="Y115" s="74">
        <f t="shared" si="50"/>
        <v>0</v>
      </c>
      <c r="Z115" s="33"/>
      <c r="AA115" s="74">
        <f t="shared" ref="AA115:AA135" si="51">+M115-SUM(D115:L115)</f>
        <v>0</v>
      </c>
      <c r="AB115" s="33"/>
      <c r="AC115" s="33"/>
    </row>
    <row r="116" spans="2:29" s="34" customFormat="1" ht="17.100000000000001" customHeight="1">
      <c r="B116" s="44"/>
      <c r="C116" s="45" t="s">
        <v>58</v>
      </c>
      <c r="D116" s="288"/>
      <c r="E116" s="288"/>
      <c r="F116" s="288"/>
      <c r="G116" s="288"/>
      <c r="H116" s="288"/>
      <c r="I116" s="288"/>
      <c r="J116" s="288"/>
      <c r="K116" s="288"/>
      <c r="L116" s="288"/>
      <c r="M116" s="305">
        <f t="shared" si="33"/>
        <v>0</v>
      </c>
      <c r="N116" s="306"/>
      <c r="O116" s="43"/>
      <c r="P116" s="74"/>
      <c r="Q116" s="71"/>
      <c r="R116" s="71"/>
      <c r="S116" s="71"/>
      <c r="T116" s="71"/>
      <c r="U116" s="71"/>
      <c r="V116" s="71"/>
      <c r="W116" s="71"/>
      <c r="X116" s="71"/>
      <c r="Y116" s="75"/>
      <c r="Z116" s="33"/>
      <c r="AA116" s="74">
        <f t="shared" si="51"/>
        <v>0</v>
      </c>
      <c r="AB116" s="33"/>
      <c r="AC116" s="33"/>
    </row>
    <row r="117" spans="2:29" s="34" customFormat="1" ht="17.100000000000001" customHeight="1">
      <c r="B117" s="44"/>
      <c r="C117" s="45" t="s">
        <v>59</v>
      </c>
      <c r="D117" s="288"/>
      <c r="E117" s="288"/>
      <c r="F117" s="288"/>
      <c r="G117" s="288">
        <v>2.0258370000000001</v>
      </c>
      <c r="H117" s="288"/>
      <c r="I117" s="288"/>
      <c r="J117" s="288"/>
      <c r="K117" s="288">
        <v>838.46748300000002</v>
      </c>
      <c r="L117" s="288"/>
      <c r="M117" s="305">
        <f t="shared" si="33"/>
        <v>840.49332000000004</v>
      </c>
      <c r="N117" s="306"/>
      <c r="O117" s="43"/>
      <c r="P117" s="74"/>
      <c r="Q117" s="71"/>
      <c r="R117" s="71"/>
      <c r="S117" s="71"/>
      <c r="T117" s="71"/>
      <c r="U117" s="71"/>
      <c r="V117" s="71"/>
      <c r="W117" s="71"/>
      <c r="X117" s="71"/>
      <c r="Y117" s="75"/>
      <c r="Z117" s="33"/>
      <c r="AA117" s="74">
        <f t="shared" si="51"/>
        <v>0</v>
      </c>
      <c r="AB117" s="33"/>
      <c r="AC117" s="33"/>
    </row>
    <row r="118" spans="2:29" s="34" customFormat="1" ht="30" customHeight="1">
      <c r="B118" s="41"/>
      <c r="C118" s="42" t="s">
        <v>11</v>
      </c>
      <c r="D118" s="288"/>
      <c r="E118" s="288"/>
      <c r="F118" s="288"/>
      <c r="G118" s="288"/>
      <c r="H118" s="288"/>
      <c r="I118" s="288"/>
      <c r="J118" s="288"/>
      <c r="K118" s="288">
        <v>1932.463726</v>
      </c>
      <c r="L118" s="288"/>
      <c r="M118" s="305">
        <f t="shared" si="33"/>
        <v>1932.463726</v>
      </c>
      <c r="N118" s="306"/>
      <c r="O118" s="43"/>
      <c r="P118" s="74">
        <f t="shared" ref="P118:Y118" si="52">+D118-SUM(D119:D120)</f>
        <v>0</v>
      </c>
      <c r="Q118" s="74">
        <f t="shared" si="52"/>
        <v>0</v>
      </c>
      <c r="R118" s="74">
        <f t="shared" si="52"/>
        <v>0</v>
      </c>
      <c r="S118" s="74">
        <f t="shared" si="52"/>
        <v>0</v>
      </c>
      <c r="T118" s="74">
        <f t="shared" si="52"/>
        <v>0</v>
      </c>
      <c r="U118" s="74">
        <f t="shared" si="52"/>
        <v>0</v>
      </c>
      <c r="V118" s="74">
        <f t="shared" si="52"/>
        <v>0</v>
      </c>
      <c r="W118" s="74">
        <f t="shared" si="52"/>
        <v>0</v>
      </c>
      <c r="X118" s="74">
        <f t="shared" si="52"/>
        <v>0</v>
      </c>
      <c r="Y118" s="74">
        <f t="shared" si="52"/>
        <v>0</v>
      </c>
      <c r="Z118" s="33"/>
      <c r="AA118" s="74">
        <f t="shared" si="51"/>
        <v>0</v>
      </c>
      <c r="AB118" s="33"/>
      <c r="AC118" s="33"/>
    </row>
    <row r="119" spans="2:29" s="34" customFormat="1" ht="17.100000000000001" customHeight="1">
      <c r="B119" s="41"/>
      <c r="C119" s="45" t="s">
        <v>58</v>
      </c>
      <c r="D119" s="288"/>
      <c r="E119" s="288"/>
      <c r="F119" s="288"/>
      <c r="G119" s="288"/>
      <c r="H119" s="288"/>
      <c r="I119" s="288"/>
      <c r="J119" s="288"/>
      <c r="K119" s="288"/>
      <c r="L119" s="288"/>
      <c r="M119" s="305">
        <f t="shared" si="33"/>
        <v>0</v>
      </c>
      <c r="N119" s="306"/>
      <c r="O119" s="43"/>
      <c r="P119" s="74"/>
      <c r="Q119" s="71"/>
      <c r="R119" s="71"/>
      <c r="S119" s="71"/>
      <c r="T119" s="71"/>
      <c r="U119" s="71"/>
      <c r="V119" s="71"/>
      <c r="W119" s="71"/>
      <c r="X119" s="71"/>
      <c r="Y119" s="75"/>
      <c r="Z119" s="33"/>
      <c r="AA119" s="74">
        <f t="shared" si="51"/>
        <v>0</v>
      </c>
      <c r="AB119" s="33"/>
      <c r="AC119" s="33"/>
    </row>
    <row r="120" spans="2:29" s="34" customFormat="1" ht="17.100000000000001" customHeight="1">
      <c r="B120" s="41"/>
      <c r="C120" s="45" t="s">
        <v>59</v>
      </c>
      <c r="D120" s="288"/>
      <c r="E120" s="288"/>
      <c r="F120" s="288"/>
      <c r="G120" s="288"/>
      <c r="H120" s="288"/>
      <c r="I120" s="288"/>
      <c r="J120" s="288"/>
      <c r="K120" s="288">
        <v>1932.463726</v>
      </c>
      <c r="L120" s="288"/>
      <c r="M120" s="305">
        <f t="shared" si="33"/>
        <v>1932.463726</v>
      </c>
      <c r="N120" s="306"/>
      <c r="O120" s="43"/>
      <c r="P120" s="74"/>
      <c r="Q120" s="71"/>
      <c r="R120" s="71"/>
      <c r="S120" s="71"/>
      <c r="T120" s="71"/>
      <c r="U120" s="71"/>
      <c r="V120" s="71"/>
      <c r="W120" s="71"/>
      <c r="X120" s="71"/>
      <c r="Y120" s="75"/>
      <c r="Z120" s="33"/>
      <c r="AA120" s="74">
        <f t="shared" si="51"/>
        <v>0</v>
      </c>
      <c r="AB120" s="33"/>
      <c r="AC120" s="33"/>
    </row>
    <row r="121" spans="2:29" s="40" customFormat="1" ht="30" customHeight="1">
      <c r="B121" s="263"/>
      <c r="C121" s="264" t="s">
        <v>99</v>
      </c>
      <c r="D121" s="292"/>
      <c r="E121" s="292"/>
      <c r="F121" s="292"/>
      <c r="G121" s="292"/>
      <c r="H121" s="292"/>
      <c r="I121" s="292"/>
      <c r="J121" s="292"/>
      <c r="K121" s="292">
        <v>1932.463726</v>
      </c>
      <c r="L121" s="292"/>
      <c r="M121" s="305">
        <f t="shared" si="33"/>
        <v>1932.463726</v>
      </c>
      <c r="N121" s="307"/>
      <c r="O121" s="102"/>
      <c r="P121" s="76">
        <f>+D118-SUM(D121:D126)</f>
        <v>0</v>
      </c>
      <c r="Q121" s="76">
        <f t="shared" ref="Q121:Y121" si="53">+E118-SUM(E121:E126)</f>
        <v>0</v>
      </c>
      <c r="R121" s="76">
        <f t="shared" si="53"/>
        <v>0</v>
      </c>
      <c r="S121" s="76">
        <f t="shared" si="53"/>
        <v>0</v>
      </c>
      <c r="T121" s="76">
        <f t="shared" si="53"/>
        <v>0</v>
      </c>
      <c r="U121" s="76">
        <f t="shared" si="53"/>
        <v>0</v>
      </c>
      <c r="V121" s="76">
        <f t="shared" si="53"/>
        <v>0</v>
      </c>
      <c r="W121" s="76">
        <f t="shared" si="53"/>
        <v>0</v>
      </c>
      <c r="X121" s="76">
        <f t="shared" si="53"/>
        <v>0</v>
      </c>
      <c r="Y121" s="76">
        <f t="shared" si="53"/>
        <v>0</v>
      </c>
      <c r="Z121" s="39"/>
      <c r="AA121" s="76">
        <f t="shared" si="51"/>
        <v>0</v>
      </c>
      <c r="AB121" s="39"/>
      <c r="AC121" s="39"/>
    </row>
    <row r="122" spans="2:29" s="34" customFormat="1" ht="17.100000000000001" customHeight="1">
      <c r="B122" s="270"/>
      <c r="C122" s="271" t="s">
        <v>73</v>
      </c>
      <c r="D122" s="288"/>
      <c r="E122" s="288"/>
      <c r="F122" s="288"/>
      <c r="G122" s="288"/>
      <c r="H122" s="288"/>
      <c r="I122" s="288"/>
      <c r="J122" s="288"/>
      <c r="K122" s="288"/>
      <c r="L122" s="288"/>
      <c r="M122" s="305">
        <f t="shared" si="33"/>
        <v>0</v>
      </c>
      <c r="N122" s="306"/>
      <c r="O122" s="43"/>
      <c r="P122" s="74"/>
      <c r="Q122" s="71"/>
      <c r="R122" s="71"/>
      <c r="S122" s="71"/>
      <c r="T122" s="71"/>
      <c r="U122" s="71"/>
      <c r="V122" s="71"/>
      <c r="W122" s="71"/>
      <c r="X122" s="71"/>
      <c r="Y122" s="75"/>
      <c r="Z122" s="33"/>
      <c r="AA122" s="74">
        <f t="shared" si="51"/>
        <v>0</v>
      </c>
      <c r="AB122" s="33"/>
      <c r="AC122" s="33"/>
    </row>
    <row r="123" spans="2:29" s="34" customFormat="1" ht="17.100000000000001" customHeight="1">
      <c r="B123" s="270"/>
      <c r="C123" s="271" t="s">
        <v>199</v>
      </c>
      <c r="D123" s="288"/>
      <c r="E123" s="288"/>
      <c r="F123" s="288"/>
      <c r="G123" s="288"/>
      <c r="H123" s="288"/>
      <c r="I123" s="288"/>
      <c r="J123" s="288"/>
      <c r="K123" s="288"/>
      <c r="L123" s="288"/>
      <c r="M123" s="305">
        <f t="shared" si="33"/>
        <v>0</v>
      </c>
      <c r="N123" s="306"/>
      <c r="O123" s="43"/>
      <c r="P123" s="74"/>
      <c r="Q123" s="71"/>
      <c r="R123" s="71"/>
      <c r="S123" s="71"/>
      <c r="T123" s="71"/>
      <c r="U123" s="71"/>
      <c r="V123" s="71"/>
      <c r="W123" s="71"/>
      <c r="X123" s="71"/>
      <c r="Y123" s="75"/>
      <c r="Z123" s="33"/>
      <c r="AA123" s="74">
        <f t="shared" si="51"/>
        <v>0</v>
      </c>
      <c r="AB123" s="33"/>
      <c r="AC123" s="33"/>
    </row>
    <row r="124" spans="2:29" s="34" customFormat="1" ht="17.100000000000001" customHeight="1">
      <c r="B124" s="270"/>
      <c r="C124" s="271" t="s">
        <v>100</v>
      </c>
      <c r="D124" s="288"/>
      <c r="E124" s="288"/>
      <c r="F124" s="288"/>
      <c r="G124" s="288"/>
      <c r="H124" s="288"/>
      <c r="I124" s="288"/>
      <c r="J124" s="288"/>
      <c r="K124" s="288"/>
      <c r="L124" s="288"/>
      <c r="M124" s="305">
        <f t="shared" si="33"/>
        <v>0</v>
      </c>
      <c r="N124" s="306"/>
      <c r="O124" s="43"/>
      <c r="P124" s="74"/>
      <c r="Q124" s="71"/>
      <c r="R124" s="71"/>
      <c r="S124" s="71"/>
      <c r="T124" s="71"/>
      <c r="U124" s="71"/>
      <c r="V124" s="71"/>
      <c r="W124" s="71"/>
      <c r="X124" s="71"/>
      <c r="Y124" s="75"/>
      <c r="Z124" s="33"/>
      <c r="AA124" s="74">
        <f t="shared" si="51"/>
        <v>0</v>
      </c>
      <c r="AB124" s="33"/>
      <c r="AC124" s="33"/>
    </row>
    <row r="125" spans="2:29" s="34" customFormat="1" ht="17.100000000000001" customHeight="1">
      <c r="B125" s="270"/>
      <c r="C125" s="272" t="s">
        <v>50</v>
      </c>
      <c r="D125" s="288"/>
      <c r="E125" s="288"/>
      <c r="F125" s="288"/>
      <c r="G125" s="288"/>
      <c r="H125" s="288"/>
      <c r="I125" s="288"/>
      <c r="J125" s="288"/>
      <c r="K125" s="288"/>
      <c r="L125" s="288"/>
      <c r="M125" s="305">
        <f t="shared" si="33"/>
        <v>0</v>
      </c>
      <c r="N125" s="306"/>
      <c r="O125" s="43"/>
      <c r="P125" s="74"/>
      <c r="Q125" s="71"/>
      <c r="R125" s="71"/>
      <c r="S125" s="71"/>
      <c r="T125" s="71"/>
      <c r="U125" s="71"/>
      <c r="V125" s="71"/>
      <c r="W125" s="71"/>
      <c r="X125" s="71"/>
      <c r="Y125" s="75"/>
      <c r="Z125" s="33"/>
      <c r="AA125" s="74">
        <f t="shared" si="51"/>
        <v>0</v>
      </c>
      <c r="AB125" s="33"/>
      <c r="AC125" s="33"/>
    </row>
    <row r="126" spans="2:29" s="40" customFormat="1" ht="17.100000000000001" customHeight="1">
      <c r="B126" s="263"/>
      <c r="C126" s="265" t="s">
        <v>170</v>
      </c>
      <c r="D126" s="292"/>
      <c r="E126" s="292"/>
      <c r="F126" s="292"/>
      <c r="G126" s="292"/>
      <c r="H126" s="292"/>
      <c r="I126" s="292"/>
      <c r="J126" s="292"/>
      <c r="K126" s="292"/>
      <c r="L126" s="292"/>
      <c r="M126" s="291">
        <f t="shared" si="33"/>
        <v>0</v>
      </c>
      <c r="N126" s="307"/>
      <c r="O126" s="102"/>
      <c r="P126" s="76"/>
      <c r="Q126" s="72"/>
      <c r="R126" s="72"/>
      <c r="S126" s="72"/>
      <c r="T126" s="72"/>
      <c r="U126" s="72"/>
      <c r="V126" s="72"/>
      <c r="W126" s="72"/>
      <c r="X126" s="72"/>
      <c r="Y126" s="77"/>
      <c r="Z126" s="39"/>
      <c r="AA126" s="76">
        <f t="shared" si="51"/>
        <v>0</v>
      </c>
      <c r="AB126" s="39"/>
      <c r="AC126" s="39"/>
    </row>
    <row r="127" spans="2:29" s="40" customFormat="1" ht="24.95" customHeight="1">
      <c r="B127" s="101"/>
      <c r="C127" s="104" t="s">
        <v>12</v>
      </c>
      <c r="D127" s="292"/>
      <c r="E127" s="292"/>
      <c r="F127" s="292"/>
      <c r="G127" s="292">
        <v>10.792218999999999</v>
      </c>
      <c r="H127" s="292"/>
      <c r="I127" s="292"/>
      <c r="J127" s="292"/>
      <c r="K127" s="292">
        <v>2024.0023060000001</v>
      </c>
      <c r="L127" s="292"/>
      <c r="M127" s="291">
        <f t="shared" si="33"/>
        <v>2034.794525</v>
      </c>
      <c r="N127" s="307"/>
      <c r="O127" s="102"/>
      <c r="P127" s="76">
        <f t="shared" ref="P127:Y127" si="54">+D127-SUM(D128:D129)</f>
        <v>0</v>
      </c>
      <c r="Q127" s="76">
        <f t="shared" si="54"/>
        <v>0</v>
      </c>
      <c r="R127" s="76">
        <f t="shared" si="54"/>
        <v>0</v>
      </c>
      <c r="S127" s="76">
        <f t="shared" si="54"/>
        <v>0</v>
      </c>
      <c r="T127" s="76">
        <f t="shared" si="54"/>
        <v>0</v>
      </c>
      <c r="U127" s="76">
        <f t="shared" si="54"/>
        <v>0</v>
      </c>
      <c r="V127" s="76">
        <f t="shared" si="54"/>
        <v>0</v>
      </c>
      <c r="W127" s="76">
        <f t="shared" si="54"/>
        <v>0</v>
      </c>
      <c r="X127" s="76">
        <f t="shared" si="54"/>
        <v>0</v>
      </c>
      <c r="Y127" s="76">
        <f t="shared" si="54"/>
        <v>0</v>
      </c>
      <c r="Z127" s="39"/>
      <c r="AA127" s="76">
        <f t="shared" si="51"/>
        <v>0</v>
      </c>
      <c r="AB127" s="39"/>
      <c r="AC127" s="39"/>
    </row>
    <row r="128" spans="2:29" s="89" customFormat="1" ht="17.100000000000001" customHeight="1">
      <c r="B128" s="83"/>
      <c r="C128" s="45" t="s">
        <v>58</v>
      </c>
      <c r="D128" s="294"/>
      <c r="E128" s="294"/>
      <c r="F128" s="294"/>
      <c r="G128" s="294">
        <v>10.776301</v>
      </c>
      <c r="H128" s="294"/>
      <c r="I128" s="294"/>
      <c r="J128" s="294"/>
      <c r="K128" s="294">
        <v>1777.8883370000001</v>
      </c>
      <c r="L128" s="294"/>
      <c r="M128" s="305">
        <f t="shared" si="33"/>
        <v>1788.6646380000002</v>
      </c>
      <c r="N128" s="308"/>
      <c r="O128" s="84"/>
      <c r="P128" s="85"/>
      <c r="Q128" s="86"/>
      <c r="R128" s="86"/>
      <c r="S128" s="86"/>
      <c r="T128" s="86"/>
      <c r="U128" s="86"/>
      <c r="V128" s="86"/>
      <c r="W128" s="86"/>
      <c r="X128" s="86"/>
      <c r="Y128" s="87"/>
      <c r="Z128" s="88"/>
      <c r="AA128" s="74">
        <f t="shared" si="51"/>
        <v>0</v>
      </c>
      <c r="AB128" s="88"/>
      <c r="AC128" s="88"/>
    </row>
    <row r="129" spans="2:29" s="34" customFormat="1" ht="17.100000000000001" customHeight="1">
      <c r="B129" s="44"/>
      <c r="C129" s="45" t="s">
        <v>59</v>
      </c>
      <c r="D129" s="288"/>
      <c r="E129" s="288"/>
      <c r="F129" s="288"/>
      <c r="G129" s="288">
        <v>1.5918000000000002E-2</v>
      </c>
      <c r="H129" s="288"/>
      <c r="I129" s="288"/>
      <c r="J129" s="288"/>
      <c r="K129" s="288">
        <v>246.113969</v>
      </c>
      <c r="L129" s="288"/>
      <c r="M129" s="305">
        <f t="shared" si="33"/>
        <v>246.129887</v>
      </c>
      <c r="N129" s="306"/>
      <c r="O129" s="43"/>
      <c r="P129" s="74"/>
      <c r="Q129" s="71"/>
      <c r="R129" s="71"/>
      <c r="S129" s="71"/>
      <c r="T129" s="71"/>
      <c r="U129" s="71"/>
      <c r="V129" s="71"/>
      <c r="W129" s="71"/>
      <c r="X129" s="71"/>
      <c r="Y129" s="75"/>
      <c r="Z129" s="33"/>
      <c r="AA129" s="74">
        <f t="shared" si="51"/>
        <v>0</v>
      </c>
      <c r="AB129" s="33"/>
      <c r="AC129" s="33"/>
    </row>
    <row r="130" spans="2:29" s="40" customFormat="1" ht="30" customHeight="1">
      <c r="B130" s="103"/>
      <c r="C130" s="104" t="s">
        <v>46</v>
      </c>
      <c r="D130" s="293">
        <f>+SUM(D127,D118,D115)</f>
        <v>0</v>
      </c>
      <c r="E130" s="293">
        <f t="shared" ref="E130:L130" si="55">+SUM(E127,E118,E115)</f>
        <v>0</v>
      </c>
      <c r="F130" s="293">
        <f t="shared" si="55"/>
        <v>0</v>
      </c>
      <c r="G130" s="293">
        <f t="shared" si="55"/>
        <v>12.818055999999999</v>
      </c>
      <c r="H130" s="293">
        <f t="shared" si="55"/>
        <v>0</v>
      </c>
      <c r="I130" s="293">
        <f t="shared" si="55"/>
        <v>0</v>
      </c>
      <c r="J130" s="293">
        <f t="shared" si="55"/>
        <v>0</v>
      </c>
      <c r="K130" s="293">
        <f t="shared" si="55"/>
        <v>4794.9335150000006</v>
      </c>
      <c r="L130" s="293">
        <f t="shared" si="55"/>
        <v>0</v>
      </c>
      <c r="M130" s="291">
        <f t="shared" si="33"/>
        <v>4807.7515710000007</v>
      </c>
      <c r="N130" s="307"/>
      <c r="O130" s="102"/>
      <c r="P130" s="76">
        <f t="shared" ref="P130:Y130" si="56">+D130-D115-D118-D127</f>
        <v>0</v>
      </c>
      <c r="Q130" s="76">
        <f t="shared" si="56"/>
        <v>0</v>
      </c>
      <c r="R130" s="76">
        <f t="shared" si="56"/>
        <v>0</v>
      </c>
      <c r="S130" s="76">
        <f t="shared" si="56"/>
        <v>0</v>
      </c>
      <c r="T130" s="76">
        <f t="shared" si="56"/>
        <v>0</v>
      </c>
      <c r="U130" s="76">
        <f t="shared" si="56"/>
        <v>0</v>
      </c>
      <c r="V130" s="76">
        <f t="shared" si="56"/>
        <v>0</v>
      </c>
      <c r="W130" s="76">
        <f t="shared" si="56"/>
        <v>0</v>
      </c>
      <c r="X130" s="76">
        <f t="shared" si="56"/>
        <v>0</v>
      </c>
      <c r="Y130" s="76">
        <f t="shared" si="56"/>
        <v>0</v>
      </c>
      <c r="Z130" s="39"/>
      <c r="AA130" s="76">
        <f t="shared" si="51"/>
        <v>0</v>
      </c>
      <c r="AB130" s="39"/>
      <c r="AC130" s="39"/>
    </row>
    <row r="131" spans="2:29" s="89" customFormat="1" ht="17.100000000000001" customHeight="1">
      <c r="B131" s="266"/>
      <c r="C131" s="267" t="s">
        <v>182</v>
      </c>
      <c r="D131" s="294"/>
      <c r="E131" s="294"/>
      <c r="F131" s="294"/>
      <c r="G131" s="294"/>
      <c r="H131" s="294"/>
      <c r="I131" s="294"/>
      <c r="J131" s="294"/>
      <c r="K131" s="294"/>
      <c r="L131" s="294"/>
      <c r="M131" s="309">
        <f t="shared" si="33"/>
        <v>0</v>
      </c>
      <c r="N131" s="308"/>
      <c r="O131" s="84"/>
      <c r="P131" s="85">
        <f t="shared" ref="P131:Y131" si="57">+IF((D131&gt;D130),111,0)</f>
        <v>0</v>
      </c>
      <c r="Q131" s="85">
        <f t="shared" si="57"/>
        <v>0</v>
      </c>
      <c r="R131" s="85">
        <f t="shared" si="57"/>
        <v>0</v>
      </c>
      <c r="S131" s="85">
        <f t="shared" si="57"/>
        <v>0</v>
      </c>
      <c r="T131" s="85">
        <f t="shared" si="57"/>
        <v>0</v>
      </c>
      <c r="U131" s="85">
        <f t="shared" si="57"/>
        <v>0</v>
      </c>
      <c r="V131" s="85">
        <f t="shared" si="57"/>
        <v>0</v>
      </c>
      <c r="W131" s="85">
        <f t="shared" si="57"/>
        <v>0</v>
      </c>
      <c r="X131" s="85">
        <f t="shared" si="57"/>
        <v>0</v>
      </c>
      <c r="Y131" s="85">
        <f t="shared" si="57"/>
        <v>0</v>
      </c>
      <c r="Z131" s="88"/>
      <c r="AA131" s="85">
        <f t="shared" si="51"/>
        <v>0</v>
      </c>
      <c r="AB131" s="88"/>
      <c r="AC131" s="88"/>
    </row>
    <row r="132" spans="2:29" s="89" customFormat="1" ht="17.100000000000001" customHeight="1">
      <c r="B132" s="268"/>
      <c r="C132" s="269" t="s">
        <v>183</v>
      </c>
      <c r="D132" s="296"/>
      <c r="E132" s="296"/>
      <c r="F132" s="296"/>
      <c r="G132" s="296"/>
      <c r="H132" s="296"/>
      <c r="I132" s="296"/>
      <c r="J132" s="296"/>
      <c r="K132" s="296"/>
      <c r="L132" s="296"/>
      <c r="M132" s="309">
        <f t="shared" si="33"/>
        <v>0</v>
      </c>
      <c r="N132" s="308"/>
      <c r="O132" s="84"/>
      <c r="P132" s="85">
        <f t="shared" ref="P132:Y132" si="58">+IF((D132&gt;D130),111,0)</f>
        <v>0</v>
      </c>
      <c r="Q132" s="85">
        <f t="shared" si="58"/>
        <v>0</v>
      </c>
      <c r="R132" s="85">
        <f t="shared" si="58"/>
        <v>0</v>
      </c>
      <c r="S132" s="85">
        <f t="shared" si="58"/>
        <v>0</v>
      </c>
      <c r="T132" s="85">
        <f t="shared" si="58"/>
        <v>0</v>
      </c>
      <c r="U132" s="85">
        <f t="shared" si="58"/>
        <v>0</v>
      </c>
      <c r="V132" s="85">
        <f t="shared" si="58"/>
        <v>0</v>
      </c>
      <c r="W132" s="85">
        <f t="shared" si="58"/>
        <v>0</v>
      </c>
      <c r="X132" s="85">
        <f t="shared" si="58"/>
        <v>0</v>
      </c>
      <c r="Y132" s="85">
        <f t="shared" si="58"/>
        <v>0</v>
      </c>
      <c r="Z132" s="88"/>
      <c r="AA132" s="85">
        <f t="shared" si="51"/>
        <v>0</v>
      </c>
      <c r="AB132" s="88"/>
      <c r="AC132" s="88"/>
    </row>
    <row r="133" spans="2:29" s="40" customFormat="1" ht="30" customHeight="1">
      <c r="B133" s="46"/>
      <c r="C133" s="47" t="s">
        <v>19</v>
      </c>
      <c r="D133" s="302">
        <f t="shared" ref="D133:L133" si="59">+D130+D111</f>
        <v>0</v>
      </c>
      <c r="E133" s="302">
        <f t="shared" si="59"/>
        <v>0</v>
      </c>
      <c r="F133" s="302">
        <f t="shared" si="59"/>
        <v>0</v>
      </c>
      <c r="G133" s="302">
        <f t="shared" si="59"/>
        <v>275.32876200000004</v>
      </c>
      <c r="H133" s="302">
        <f t="shared" si="59"/>
        <v>48.209772000000001</v>
      </c>
      <c r="I133" s="302">
        <f t="shared" si="59"/>
        <v>0</v>
      </c>
      <c r="J133" s="302">
        <f t="shared" si="59"/>
        <v>0</v>
      </c>
      <c r="K133" s="302">
        <f t="shared" si="59"/>
        <v>10612.375781000001</v>
      </c>
      <c r="L133" s="302">
        <f t="shared" si="59"/>
        <v>0</v>
      </c>
      <c r="M133" s="314">
        <f t="shared" si="33"/>
        <v>10935.914315</v>
      </c>
      <c r="N133" s="313"/>
      <c r="O133" s="50"/>
      <c r="P133" s="76">
        <f t="shared" ref="P133:Y133" si="60">+D133-D130-D111</f>
        <v>0</v>
      </c>
      <c r="Q133" s="76">
        <f t="shared" si="60"/>
        <v>0</v>
      </c>
      <c r="R133" s="76">
        <f t="shared" si="60"/>
        <v>0</v>
      </c>
      <c r="S133" s="76">
        <f t="shared" si="60"/>
        <v>0</v>
      </c>
      <c r="T133" s="76">
        <f t="shared" si="60"/>
        <v>0</v>
      </c>
      <c r="U133" s="76">
        <f t="shared" si="60"/>
        <v>0</v>
      </c>
      <c r="V133" s="76">
        <f t="shared" si="60"/>
        <v>0</v>
      </c>
      <c r="W133" s="76">
        <f t="shared" si="60"/>
        <v>0</v>
      </c>
      <c r="X133" s="76">
        <f t="shared" si="60"/>
        <v>0</v>
      </c>
      <c r="Y133" s="76">
        <f t="shared" si="60"/>
        <v>0</v>
      </c>
      <c r="Z133" s="39"/>
      <c r="AA133" s="76">
        <f t="shared" si="51"/>
        <v>0</v>
      </c>
      <c r="AB133" s="39"/>
      <c r="AC133" s="39"/>
    </row>
    <row r="134" spans="2:29" s="40" customFormat="1" ht="30" customHeight="1">
      <c r="B134" s="46"/>
      <c r="C134" s="47" t="s">
        <v>20</v>
      </c>
      <c r="D134" s="302">
        <f t="shared" ref="D134:L134" si="61">+D25+D44+D68+D91+D133</f>
        <v>9.8158609999999999</v>
      </c>
      <c r="E134" s="302">
        <f t="shared" si="61"/>
        <v>41.171597999999996</v>
      </c>
      <c r="F134" s="302">
        <f t="shared" si="61"/>
        <v>206.214699</v>
      </c>
      <c r="G134" s="302">
        <f t="shared" si="61"/>
        <v>99867.672420999996</v>
      </c>
      <c r="H134" s="302">
        <f t="shared" si="61"/>
        <v>833.62691800000005</v>
      </c>
      <c r="I134" s="302">
        <f t="shared" si="61"/>
        <v>131.60644300000001</v>
      </c>
      <c r="J134" s="302">
        <f t="shared" si="61"/>
        <v>114.123706</v>
      </c>
      <c r="K134" s="302">
        <f t="shared" si="61"/>
        <v>1232427.8571969999</v>
      </c>
      <c r="L134" s="302">
        <f t="shared" si="61"/>
        <v>140.218853</v>
      </c>
      <c r="M134" s="314">
        <f t="shared" si="33"/>
        <v>1333772.307696</v>
      </c>
      <c r="N134" s="313"/>
      <c r="O134" s="50"/>
      <c r="P134" s="76">
        <f t="shared" ref="P134:Y134" si="62">+D134-D25-D44-D68-D91-D111-D130</f>
        <v>6.106226635438361E-16</v>
      </c>
      <c r="Q134" s="76">
        <f t="shared" si="62"/>
        <v>0</v>
      </c>
      <c r="R134" s="76">
        <f t="shared" si="62"/>
        <v>0</v>
      </c>
      <c r="S134" s="76">
        <f t="shared" si="62"/>
        <v>-6.0680349633912556E-12</v>
      </c>
      <c r="T134" s="76">
        <f t="shared" si="62"/>
        <v>4.2632564145606011E-14</v>
      </c>
      <c r="U134" s="76">
        <f t="shared" si="62"/>
        <v>1.0658141036401503E-14</v>
      </c>
      <c r="V134" s="76">
        <f t="shared" si="62"/>
        <v>7.1054273576010019E-15</v>
      </c>
      <c r="W134" s="76">
        <f t="shared" si="62"/>
        <v>-7.0940586738288403E-11</v>
      </c>
      <c r="X134" s="76">
        <f t="shared" si="62"/>
        <v>-4.3021142204224816E-16</v>
      </c>
      <c r="Y134" s="76">
        <f t="shared" si="62"/>
        <v>2.6375346351414919E-11</v>
      </c>
      <c r="Z134" s="39"/>
      <c r="AA134" s="76">
        <f t="shared" si="51"/>
        <v>0</v>
      </c>
      <c r="AB134" s="39"/>
      <c r="AC134" s="39"/>
    </row>
    <row r="135" spans="2:29" s="89" customFormat="1" ht="17.100000000000001" customHeight="1">
      <c r="B135" s="266"/>
      <c r="C135" s="267" t="s">
        <v>182</v>
      </c>
      <c r="D135" s="294">
        <f t="shared" ref="D135:L135" si="63">+D26+D45+D69+D92+D112+D131</f>
        <v>0</v>
      </c>
      <c r="E135" s="294">
        <f t="shared" si="63"/>
        <v>0</v>
      </c>
      <c r="F135" s="294">
        <f t="shared" si="63"/>
        <v>0</v>
      </c>
      <c r="G135" s="294">
        <f t="shared" si="63"/>
        <v>251.94008480000002</v>
      </c>
      <c r="H135" s="294">
        <f t="shared" si="63"/>
        <v>0</v>
      </c>
      <c r="I135" s="294">
        <f t="shared" si="63"/>
        <v>0</v>
      </c>
      <c r="J135" s="294">
        <f t="shared" si="63"/>
        <v>0</v>
      </c>
      <c r="K135" s="294">
        <f t="shared" si="63"/>
        <v>1310.0906976000001</v>
      </c>
      <c r="L135" s="294">
        <f t="shared" si="63"/>
        <v>0</v>
      </c>
      <c r="M135" s="309">
        <f t="shared" si="33"/>
        <v>1562.0307824000001</v>
      </c>
      <c r="N135" s="308"/>
      <c r="O135" s="84"/>
      <c r="P135" s="85">
        <f>+D135-(D26+D45+D69+D92+D112+D131)</f>
        <v>0</v>
      </c>
      <c r="Q135" s="85">
        <f t="shared" ref="Q135:Y135" si="64">+E135-(E26+E45+E69+E92+E112+E131)</f>
        <v>0</v>
      </c>
      <c r="R135" s="85">
        <f t="shared" si="64"/>
        <v>0</v>
      </c>
      <c r="S135" s="85">
        <f t="shared" si="64"/>
        <v>0</v>
      </c>
      <c r="T135" s="85">
        <f t="shared" si="64"/>
        <v>0</v>
      </c>
      <c r="U135" s="85">
        <f t="shared" si="64"/>
        <v>0</v>
      </c>
      <c r="V135" s="85">
        <f t="shared" si="64"/>
        <v>0</v>
      </c>
      <c r="W135" s="85">
        <f t="shared" si="64"/>
        <v>0</v>
      </c>
      <c r="X135" s="85">
        <f t="shared" si="64"/>
        <v>0</v>
      </c>
      <c r="Y135" s="85">
        <f t="shared" si="64"/>
        <v>0</v>
      </c>
      <c r="Z135" s="200"/>
      <c r="AA135" s="202">
        <f t="shared" si="51"/>
        <v>0</v>
      </c>
      <c r="AB135" s="88"/>
      <c r="AC135" s="88"/>
    </row>
    <row r="136" spans="2:29" s="89" customFormat="1" ht="17.100000000000001" customHeight="1">
      <c r="B136" s="266"/>
      <c r="C136" s="267" t="s">
        <v>183</v>
      </c>
      <c r="D136" s="294">
        <f t="shared" ref="D136:L136" si="65">+D27+D46+D70+D93+D113+D132</f>
        <v>0.14077064879999998</v>
      </c>
      <c r="E136" s="294">
        <f t="shared" si="65"/>
        <v>1.4888521503999999</v>
      </c>
      <c r="F136" s="294">
        <f t="shared" si="65"/>
        <v>3.8398336752</v>
      </c>
      <c r="G136" s="294">
        <f t="shared" si="65"/>
        <v>497.29766999999998</v>
      </c>
      <c r="H136" s="294">
        <f t="shared" si="65"/>
        <v>12.239281484799999</v>
      </c>
      <c r="I136" s="294">
        <f t="shared" si="65"/>
        <v>5.7694246159999993</v>
      </c>
      <c r="J136" s="294">
        <f t="shared" si="65"/>
        <v>6.0585809904000003</v>
      </c>
      <c r="K136" s="294">
        <f t="shared" si="65"/>
        <v>3561.3102019499997</v>
      </c>
      <c r="L136" s="294">
        <f t="shared" si="65"/>
        <v>5.7501842776000007</v>
      </c>
      <c r="M136" s="309">
        <f>+SUM(D136:L136)</f>
        <v>4093.8947997931996</v>
      </c>
      <c r="N136" s="308"/>
      <c r="O136" s="84"/>
      <c r="P136" s="85">
        <f>+D136-(D27+D46+D70+D93+D113+D132)</f>
        <v>0</v>
      </c>
      <c r="Q136" s="85">
        <f t="shared" ref="Q136:Y136" si="66">+E136-(E27+E46+E70+E93+E113+E132)</f>
        <v>0</v>
      </c>
      <c r="R136" s="85">
        <f t="shared" si="66"/>
        <v>0</v>
      </c>
      <c r="S136" s="85">
        <f t="shared" si="66"/>
        <v>0</v>
      </c>
      <c r="T136" s="85">
        <f t="shared" si="66"/>
        <v>0</v>
      </c>
      <c r="U136" s="85">
        <f t="shared" si="66"/>
        <v>0</v>
      </c>
      <c r="V136" s="85">
        <f t="shared" si="66"/>
        <v>0</v>
      </c>
      <c r="W136" s="85">
        <f t="shared" si="66"/>
        <v>0</v>
      </c>
      <c r="X136" s="85">
        <f t="shared" si="66"/>
        <v>0</v>
      </c>
      <c r="Y136" s="85">
        <f t="shared" si="66"/>
        <v>0</v>
      </c>
      <c r="Z136" s="200"/>
      <c r="AA136" s="202">
        <f>+M136-SUM(D136:L136)</f>
        <v>0</v>
      </c>
      <c r="AB136" s="88"/>
      <c r="AC136" s="88"/>
    </row>
    <row r="137" spans="2:29" s="182" customFormat="1" ht="19.5" customHeight="1">
      <c r="B137" s="183"/>
      <c r="C137" s="186" t="s">
        <v>212</v>
      </c>
      <c r="D137" s="294">
        <v>0.83879999999999999</v>
      </c>
      <c r="E137" s="294">
        <f>8.3779</f>
        <v>8.3779000000000003</v>
      </c>
      <c r="F137" s="294">
        <v>22.281448999999999</v>
      </c>
      <c r="G137" s="294">
        <v>34558.531753000003</v>
      </c>
      <c r="H137" s="294">
        <v>60.459315099999998</v>
      </c>
      <c r="I137" s="294">
        <v>34.698805</v>
      </c>
      <c r="J137" s="294">
        <v>2.464683</v>
      </c>
      <c r="K137" s="294">
        <v>302775.66291999997</v>
      </c>
      <c r="L137" s="294">
        <v>61.929000000000002</v>
      </c>
      <c r="M137" s="309">
        <f>+SUM(D137:L137)</f>
        <v>337525.24462509999</v>
      </c>
      <c r="N137" s="317"/>
      <c r="O137" s="188"/>
      <c r="P137" s="195"/>
      <c r="Q137" s="196"/>
      <c r="R137" s="196"/>
      <c r="S137" s="196"/>
      <c r="T137" s="196"/>
      <c r="U137" s="196"/>
      <c r="V137" s="196"/>
      <c r="W137" s="196"/>
      <c r="X137" s="196"/>
      <c r="Y137" s="197"/>
      <c r="Z137" s="261"/>
      <c r="AA137" s="199"/>
      <c r="AB137" s="185"/>
      <c r="AC137" s="185"/>
    </row>
    <row r="138" spans="2:29" s="53" customFormat="1" ht="111" customHeight="1">
      <c r="B138" s="56"/>
      <c r="C138" s="432" t="s">
        <v>163</v>
      </c>
      <c r="D138" s="432"/>
      <c r="E138" s="432"/>
      <c r="F138" s="432"/>
      <c r="G138" s="432"/>
      <c r="H138" s="432"/>
      <c r="I138" s="432"/>
      <c r="J138" s="432"/>
      <c r="K138" s="432"/>
      <c r="L138" s="432"/>
      <c r="M138" s="432"/>
      <c r="N138" s="57"/>
      <c r="P138" s="59"/>
      <c r="Q138" s="59"/>
      <c r="R138" s="59"/>
      <c r="S138" s="59"/>
      <c r="T138" s="59"/>
      <c r="U138" s="59"/>
      <c r="V138" s="59"/>
      <c r="W138" s="59"/>
      <c r="X138" s="59"/>
      <c r="Y138" s="59"/>
    </row>
  </sheetData>
  <dataConsolidate/>
  <mergeCells count="8">
    <mergeCell ref="P5:AA5"/>
    <mergeCell ref="C2:M2"/>
    <mergeCell ref="C4:M4"/>
    <mergeCell ref="C138:M138"/>
    <mergeCell ref="C5:M5"/>
    <mergeCell ref="C3:M3"/>
    <mergeCell ref="D7:M7"/>
    <mergeCell ref="D6:M6"/>
  </mergeCells>
  <phoneticPr fontId="0" type="noConversion"/>
  <conditionalFormatting sqref="D9:M137">
    <cfRule type="expression" dxfId="75" priority="2" stopIfTrue="1">
      <formula>AND(D9&lt;&gt;"",OR(D9&lt;0,NOT(ISNUMBER(D9))))</formula>
    </cfRule>
  </conditionalFormatting>
  <conditionalFormatting sqref="D6:M6">
    <cfRule type="expression" dxfId="74" priority="3" stopIfTrue="1">
      <formula>COUNTA(D10:M136)&lt;&gt;COUNTIF(D10:M136,"&gt;=0")</formula>
    </cfRule>
  </conditionalFormatting>
  <conditionalFormatting sqref="P9:AA137">
    <cfRule type="expression" dxfId="73" priority="4" stopIfTrue="1">
      <formula>ABS(P9)&gt;10</formula>
    </cfRule>
  </conditionalFormatting>
  <conditionalFormatting sqref="N47">
    <cfRule type="expression" dxfId="72" priority="1" stopIfTrue="1">
      <formula>AND(N47&lt;&gt;"",OR(N47&lt;0,NOT(ISNUMBER(N47))))</formula>
    </cfRule>
  </conditionalFormatting>
  <pageMargins left="0.74803149606299213" right="0.74803149606299213" top="0.98425196850393704" bottom="0.98425196850393704" header="0.51181102362204722" footer="0.51181102362204722"/>
  <pageSetup paperSize="9" scale="60" orientation="portrait" r:id="rId1"/>
  <headerFooter alignWithMargins="0">
    <oddFooter>&amp;R2013 Triennial Central Bank Survey</oddFooter>
  </headerFooter>
  <rowBreaks count="1" manualBreakCount="1">
    <brk id="74" min="1"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outlinePr summaryBelow="0" summaryRight="0"/>
    <pageSetUpPr fitToPage="1"/>
  </sheetPr>
  <dimension ref="B1:BA138"/>
  <sheetViews>
    <sheetView showGridLines="0" zoomScale="75" zoomScaleNormal="75" zoomScaleSheetLayoutView="70" workbookViewId="0">
      <pane xSplit="3" ySplit="8" topLeftCell="D9" activePane="bottomRight" state="frozen"/>
      <selection pane="topRight" activeCell="D1" sqref="D1"/>
      <selection pane="bottomLeft" activeCell="A9" sqref="A9"/>
      <selection pane="bottomRight" activeCell="BN12" sqref="BN12"/>
    </sheetView>
  </sheetViews>
  <sheetFormatPr defaultRowHeight="12"/>
  <cols>
    <col min="1" max="2" width="1.7109375" style="52" customWidth="1"/>
    <col min="3" max="3" width="50.7109375" style="52" customWidth="1"/>
    <col min="4" max="11" width="7.7109375" style="52" customWidth="1"/>
    <col min="12" max="12" width="7.7109375" customWidth="1"/>
    <col min="13" max="24" width="7.7109375" style="55" customWidth="1"/>
    <col min="25" max="25" width="8.85546875" style="52" customWidth="1"/>
    <col min="26" max="26" width="8.85546875" style="55" customWidth="1"/>
    <col min="27" max="27" width="1.7109375" style="150" customWidth="1"/>
    <col min="28" max="28" width="1.7109375" style="52" hidden="1" customWidth="1"/>
    <col min="29" max="32" width="6.7109375" style="58" hidden="1" customWidth="1"/>
    <col min="33" max="51" width="6.7109375" style="52" hidden="1" customWidth="1"/>
    <col min="52" max="52" width="1.7109375" style="52" hidden="1" customWidth="1"/>
    <col min="53" max="53" width="6.7109375" style="52" hidden="1" customWidth="1"/>
    <col min="54" max="16384" width="9.140625" style="52"/>
  </cols>
  <sheetData>
    <row r="1" spans="2:53" s="24" customFormat="1" ht="20.100000000000001" customHeight="1">
      <c r="B1" s="20" t="s">
        <v>13</v>
      </c>
      <c r="C1" s="21"/>
      <c r="D1" s="22"/>
      <c r="E1" s="22"/>
      <c r="F1" s="22"/>
      <c r="G1" s="22"/>
      <c r="H1" s="22"/>
      <c r="I1" s="22"/>
      <c r="J1" s="22"/>
      <c r="K1" s="22"/>
      <c r="M1" s="28"/>
      <c r="N1" s="28"/>
      <c r="O1" s="28"/>
      <c r="P1" s="28"/>
      <c r="Q1" s="28"/>
      <c r="R1" s="28"/>
      <c r="S1" s="28"/>
      <c r="T1" s="28"/>
      <c r="U1" s="28"/>
      <c r="V1" s="28"/>
      <c r="W1" s="28"/>
      <c r="X1" s="28"/>
      <c r="Y1" s="22"/>
      <c r="Z1" s="215"/>
      <c r="AA1" s="148"/>
      <c r="AB1" s="22"/>
      <c r="AC1" s="60"/>
      <c r="AD1" s="60"/>
      <c r="AE1" s="60"/>
      <c r="AF1" s="60"/>
      <c r="AG1" s="23"/>
      <c r="BA1" s="51"/>
    </row>
    <row r="2" spans="2:53" s="24" customFormat="1" ht="20.100000000000001" customHeight="1">
      <c r="B2" s="25"/>
      <c r="C2" s="408" t="s">
        <v>61</v>
      </c>
      <c r="D2" s="408"/>
      <c r="E2" s="408"/>
      <c r="F2" s="408"/>
      <c r="G2" s="408"/>
      <c r="H2" s="408"/>
      <c r="I2" s="408"/>
      <c r="J2" s="408"/>
      <c r="K2" s="408"/>
      <c r="L2" s="408"/>
      <c r="M2" s="408"/>
      <c r="N2" s="408"/>
      <c r="O2" s="408"/>
      <c r="P2" s="408"/>
      <c r="Q2" s="408"/>
      <c r="R2" s="408"/>
      <c r="S2" s="408"/>
      <c r="T2" s="408"/>
      <c r="U2" s="408"/>
      <c r="V2" s="408"/>
      <c r="W2" s="408"/>
      <c r="X2" s="408"/>
      <c r="Y2" s="408"/>
      <c r="Z2" s="408"/>
      <c r="AA2" s="148"/>
      <c r="AB2" s="15"/>
      <c r="AC2" s="191" t="s">
        <v>62</v>
      </c>
      <c r="AD2" s="192">
        <f>MAX(AC9:BA137)</f>
        <v>3.9999958971748129E-6</v>
      </c>
      <c r="AG2" s="23"/>
    </row>
    <row r="3" spans="2:53" s="24" customFormat="1" ht="20.100000000000001" customHeight="1">
      <c r="C3" s="408" t="s">
        <v>55</v>
      </c>
      <c r="D3" s="408"/>
      <c r="E3" s="408"/>
      <c r="F3" s="408"/>
      <c r="G3" s="408"/>
      <c r="H3" s="408"/>
      <c r="I3" s="408"/>
      <c r="J3" s="408"/>
      <c r="K3" s="408"/>
      <c r="L3" s="408"/>
      <c r="M3" s="408"/>
      <c r="N3" s="408"/>
      <c r="O3" s="408"/>
      <c r="P3" s="408"/>
      <c r="Q3" s="408"/>
      <c r="R3" s="408"/>
      <c r="S3" s="408"/>
      <c r="T3" s="408"/>
      <c r="U3" s="408"/>
      <c r="V3" s="408"/>
      <c r="W3" s="408"/>
      <c r="X3" s="408"/>
      <c r="Y3" s="408"/>
      <c r="Z3" s="408"/>
      <c r="AA3" s="148"/>
      <c r="AB3" s="15"/>
      <c r="AC3" s="193" t="s">
        <v>63</v>
      </c>
      <c r="AD3" s="194">
        <f>MIN(AC9:BA137)</f>
        <v>-2.0000079530291259E-6</v>
      </c>
      <c r="AE3" s="61"/>
      <c r="AG3" s="23"/>
      <c r="BA3" s="51"/>
    </row>
    <row r="4" spans="2:53" s="24" customFormat="1" ht="20.100000000000001" customHeight="1">
      <c r="C4" s="408" t="s">
        <v>54</v>
      </c>
      <c r="D4" s="408"/>
      <c r="E4" s="408"/>
      <c r="F4" s="408"/>
      <c r="G4" s="408"/>
      <c r="H4" s="408"/>
      <c r="I4" s="408"/>
      <c r="J4" s="408"/>
      <c r="K4" s="408"/>
      <c r="L4" s="408"/>
      <c r="M4" s="408"/>
      <c r="N4" s="408"/>
      <c r="O4" s="408"/>
      <c r="P4" s="408"/>
      <c r="Q4" s="408"/>
      <c r="R4" s="408"/>
      <c r="S4" s="408"/>
      <c r="T4" s="408"/>
      <c r="U4" s="408"/>
      <c r="V4" s="408"/>
      <c r="W4" s="408"/>
      <c r="X4" s="408"/>
      <c r="Y4" s="408"/>
      <c r="Z4" s="408"/>
      <c r="AA4" s="148"/>
      <c r="AB4" s="27"/>
      <c r="AE4" s="61"/>
      <c r="AF4" s="63"/>
      <c r="AG4" s="23"/>
      <c r="BA4" s="51"/>
    </row>
    <row r="5" spans="2:53" s="24" customFormat="1" ht="20.100000000000001" customHeight="1">
      <c r="C5" s="408" t="s">
        <v>201</v>
      </c>
      <c r="D5" s="408"/>
      <c r="E5" s="408"/>
      <c r="F5" s="408"/>
      <c r="G5" s="408"/>
      <c r="H5" s="408"/>
      <c r="I5" s="408"/>
      <c r="J5" s="408"/>
      <c r="K5" s="408"/>
      <c r="L5" s="408"/>
      <c r="M5" s="408"/>
      <c r="N5" s="408"/>
      <c r="O5" s="408"/>
      <c r="P5" s="408"/>
      <c r="Q5" s="408"/>
      <c r="R5" s="408"/>
      <c r="S5" s="408"/>
      <c r="T5" s="408"/>
      <c r="U5" s="408"/>
      <c r="V5" s="408"/>
      <c r="W5" s="408"/>
      <c r="X5" s="408"/>
      <c r="Y5" s="408"/>
      <c r="Z5" s="408"/>
      <c r="AA5" s="149"/>
      <c r="AB5" s="26"/>
      <c r="AC5" s="429" t="s">
        <v>60</v>
      </c>
      <c r="AD5" s="430"/>
      <c r="AE5" s="430"/>
      <c r="AF5" s="430"/>
      <c r="AG5" s="430"/>
      <c r="AH5" s="430"/>
      <c r="AI5" s="430"/>
      <c r="AJ5" s="430"/>
      <c r="AK5" s="430"/>
      <c r="AL5" s="430"/>
      <c r="AM5" s="430"/>
      <c r="AN5" s="430"/>
      <c r="AO5" s="430"/>
      <c r="AP5" s="430"/>
      <c r="AQ5" s="430"/>
      <c r="AR5" s="430"/>
      <c r="AS5" s="430"/>
      <c r="AT5" s="430"/>
      <c r="AU5" s="430"/>
      <c r="AV5" s="430"/>
      <c r="AW5" s="430"/>
      <c r="AX5" s="430"/>
      <c r="AY5" s="430"/>
      <c r="AZ5" s="430"/>
      <c r="BA5" s="431"/>
    </row>
    <row r="6" spans="2:53" s="24" customFormat="1" ht="39.950000000000003" customHeight="1">
      <c r="D6" s="437" t="s">
        <v>113</v>
      </c>
      <c r="E6" s="437"/>
      <c r="F6" s="437"/>
      <c r="G6" s="437"/>
      <c r="H6" s="437"/>
      <c r="I6" s="437"/>
      <c r="J6" s="437"/>
      <c r="K6" s="437"/>
      <c r="L6" s="437"/>
      <c r="M6" s="437"/>
      <c r="N6" s="437"/>
      <c r="O6" s="437"/>
      <c r="P6" s="437"/>
      <c r="Q6" s="437"/>
      <c r="R6" s="437"/>
      <c r="S6" s="437"/>
      <c r="T6" s="437"/>
      <c r="U6" s="437"/>
      <c r="V6" s="437"/>
      <c r="W6" s="437"/>
      <c r="X6" s="437"/>
      <c r="Y6" s="437"/>
      <c r="Z6" s="437"/>
      <c r="AA6" s="437"/>
      <c r="AB6" s="22"/>
      <c r="AG6" s="23"/>
    </row>
    <row r="7" spans="2:53" s="34" customFormat="1" ht="27.95" customHeight="1">
      <c r="B7" s="30"/>
      <c r="C7" s="31" t="s">
        <v>0</v>
      </c>
      <c r="D7" s="433" t="s">
        <v>14</v>
      </c>
      <c r="E7" s="434"/>
      <c r="F7" s="434"/>
      <c r="G7" s="434"/>
      <c r="H7" s="434"/>
      <c r="I7" s="434"/>
      <c r="J7" s="434"/>
      <c r="K7" s="434"/>
      <c r="L7" s="434"/>
      <c r="M7" s="434"/>
      <c r="N7" s="434"/>
      <c r="O7" s="434"/>
      <c r="P7" s="434"/>
      <c r="Q7" s="434"/>
      <c r="R7" s="434"/>
      <c r="S7" s="434"/>
      <c r="T7" s="434"/>
      <c r="U7" s="434"/>
      <c r="V7" s="434"/>
      <c r="W7" s="434"/>
      <c r="X7" s="434"/>
      <c r="Y7" s="434"/>
      <c r="Z7" s="434"/>
      <c r="AA7" s="145"/>
      <c r="AB7" s="32"/>
      <c r="AC7" s="429" t="str">
        <f>+D7</f>
        <v>USD against</v>
      </c>
      <c r="AD7" s="430"/>
      <c r="AE7" s="430"/>
      <c r="AF7" s="430"/>
      <c r="AG7" s="430"/>
      <c r="AH7" s="430"/>
      <c r="AI7" s="430"/>
      <c r="AJ7" s="430"/>
      <c r="AK7" s="430"/>
      <c r="AL7" s="430"/>
      <c r="AM7" s="430"/>
      <c r="AN7" s="430"/>
      <c r="AO7" s="430"/>
      <c r="AP7" s="430"/>
      <c r="AQ7" s="430"/>
      <c r="AR7" s="430"/>
      <c r="AS7" s="430"/>
      <c r="AT7" s="430"/>
      <c r="AU7" s="430"/>
      <c r="AV7" s="430"/>
      <c r="AW7" s="430"/>
      <c r="AX7" s="430"/>
      <c r="AY7" s="431"/>
      <c r="BA7" s="33"/>
    </row>
    <row r="8" spans="2:53" s="34" customFormat="1" ht="27.95" customHeight="1">
      <c r="B8" s="81"/>
      <c r="C8" s="82"/>
      <c r="D8" s="164" t="s">
        <v>7</v>
      </c>
      <c r="E8" s="164" t="s">
        <v>26</v>
      </c>
      <c r="F8" s="164" t="s">
        <v>6</v>
      </c>
      <c r="G8" s="164" t="s">
        <v>5</v>
      </c>
      <c r="H8" s="164" t="s">
        <v>38</v>
      </c>
      <c r="I8" s="164" t="s">
        <v>22</v>
      </c>
      <c r="J8" s="164" t="s">
        <v>4</v>
      </c>
      <c r="K8" s="164" t="s">
        <v>28</v>
      </c>
      <c r="L8" s="168" t="s">
        <v>40</v>
      </c>
      <c r="M8" s="164" t="s">
        <v>3</v>
      </c>
      <c r="N8" s="164" t="s">
        <v>30</v>
      </c>
      <c r="O8" s="273" t="s">
        <v>31</v>
      </c>
      <c r="P8" s="273" t="s">
        <v>42</v>
      </c>
      <c r="Q8" s="273" t="s">
        <v>41</v>
      </c>
      <c r="R8" s="273" t="s">
        <v>33</v>
      </c>
      <c r="S8" s="273" t="s">
        <v>34</v>
      </c>
      <c r="T8" s="164" t="s">
        <v>25</v>
      </c>
      <c r="U8" s="273" t="s">
        <v>43</v>
      </c>
      <c r="V8" s="273" t="s">
        <v>198</v>
      </c>
      <c r="W8" s="273" t="s">
        <v>36</v>
      </c>
      <c r="X8" s="164" t="s">
        <v>37</v>
      </c>
      <c r="Y8" s="165" t="s">
        <v>70</v>
      </c>
      <c r="Z8" s="153" t="s">
        <v>8</v>
      </c>
      <c r="AA8" s="145"/>
      <c r="AB8" s="35"/>
      <c r="AC8" s="166" t="str">
        <f>+D8</f>
        <v>AUD</v>
      </c>
      <c r="AD8" s="166" t="str">
        <f t="shared" ref="AD8:AW8" si="0">+E8</f>
        <v>BRL</v>
      </c>
      <c r="AE8" s="166" t="str">
        <f t="shared" si="0"/>
        <v>CAD</v>
      </c>
      <c r="AF8" s="166" t="str">
        <f t="shared" si="0"/>
        <v>CHF</v>
      </c>
      <c r="AG8" s="166" t="str">
        <f t="shared" si="0"/>
        <v>CNY</v>
      </c>
      <c r="AH8" s="166" t="str">
        <f t="shared" si="0"/>
        <v>EUR</v>
      </c>
      <c r="AI8" s="166" t="str">
        <f t="shared" si="0"/>
        <v>GBP</v>
      </c>
      <c r="AJ8" s="166" t="str">
        <f t="shared" si="0"/>
        <v>HKD</v>
      </c>
      <c r="AK8" s="166" t="str">
        <f t="shared" si="0"/>
        <v>INR</v>
      </c>
      <c r="AL8" s="166" t="str">
        <f t="shared" si="0"/>
        <v>JPY</v>
      </c>
      <c r="AM8" s="166" t="str">
        <f t="shared" si="0"/>
        <v>KRW</v>
      </c>
      <c r="AN8" s="166" t="str">
        <f t="shared" si="0"/>
        <v>MXN</v>
      </c>
      <c r="AO8" s="166" t="str">
        <f t="shared" si="0"/>
        <v>NOK</v>
      </c>
      <c r="AP8" s="166" t="str">
        <f t="shared" si="0"/>
        <v>NZD</v>
      </c>
      <c r="AQ8" s="166" t="str">
        <f t="shared" si="0"/>
        <v>PLN</v>
      </c>
      <c r="AR8" s="166" t="str">
        <f t="shared" si="0"/>
        <v>RUB</v>
      </c>
      <c r="AS8" s="166" t="str">
        <f t="shared" si="0"/>
        <v>SEK</v>
      </c>
      <c r="AT8" s="166" t="str">
        <f t="shared" si="0"/>
        <v>SGD</v>
      </c>
      <c r="AU8" s="166" t="str">
        <f t="shared" si="0"/>
        <v>TRY</v>
      </c>
      <c r="AV8" s="166" t="str">
        <f t="shared" si="0"/>
        <v>TWD</v>
      </c>
      <c r="AW8" s="166" t="str">
        <f t="shared" si="0"/>
        <v>ZAR</v>
      </c>
      <c r="AX8" s="166" t="s">
        <v>111</v>
      </c>
      <c r="AY8" s="166" t="str">
        <f>+Z8</f>
        <v>TOT</v>
      </c>
      <c r="BA8" s="167" t="str">
        <f>+Z8</f>
        <v>TOT</v>
      </c>
    </row>
    <row r="9" spans="2:53" s="40" customFormat="1" ht="30" customHeight="1">
      <c r="B9" s="36"/>
      <c r="C9" s="37" t="s">
        <v>56</v>
      </c>
      <c r="D9" s="288"/>
      <c r="E9" s="288"/>
      <c r="F9" s="288"/>
      <c r="G9" s="288"/>
      <c r="H9" s="288"/>
      <c r="I9" s="288"/>
      <c r="J9" s="288"/>
      <c r="K9" s="288"/>
      <c r="L9" s="289"/>
      <c r="M9" s="289"/>
      <c r="N9" s="289"/>
      <c r="O9" s="289"/>
      <c r="P9" s="289"/>
      <c r="Q9" s="289"/>
      <c r="R9" s="289"/>
      <c r="S9" s="289"/>
      <c r="T9" s="289"/>
      <c r="U9" s="289"/>
      <c r="V9" s="289"/>
      <c r="W9" s="289"/>
      <c r="X9" s="289"/>
      <c r="Y9" s="289"/>
      <c r="Z9" s="290"/>
      <c r="AA9" s="318"/>
      <c r="AB9" s="39"/>
      <c r="AC9" s="70"/>
      <c r="AD9" s="70"/>
      <c r="AE9" s="70"/>
      <c r="AF9" s="70"/>
      <c r="AG9" s="70"/>
      <c r="AH9" s="70"/>
      <c r="AI9" s="70"/>
      <c r="AJ9" s="70"/>
      <c r="AK9" s="70"/>
      <c r="AL9" s="70"/>
      <c r="AM9" s="70"/>
      <c r="AN9" s="70"/>
      <c r="AO9" s="70"/>
      <c r="AP9" s="70"/>
      <c r="AQ9" s="70"/>
      <c r="AR9" s="70"/>
      <c r="AS9" s="70"/>
      <c r="AT9" s="70"/>
      <c r="AU9" s="70"/>
      <c r="AV9" s="70"/>
      <c r="AW9" s="70"/>
      <c r="AX9" s="70"/>
      <c r="AY9" s="70"/>
      <c r="BA9" s="65"/>
    </row>
    <row r="10" spans="2:53" s="34" customFormat="1" ht="17.100000000000001" customHeight="1">
      <c r="B10" s="41"/>
      <c r="C10" s="42" t="s">
        <v>10</v>
      </c>
      <c r="D10" s="288">
        <v>1262.4098369999999</v>
      </c>
      <c r="E10" s="288"/>
      <c r="F10" s="288">
        <v>581.79326600000002</v>
      </c>
      <c r="G10" s="288">
        <v>1291.6047819999999</v>
      </c>
      <c r="H10" s="288">
        <v>54.952626000000002</v>
      </c>
      <c r="I10" s="288">
        <v>73179.386583</v>
      </c>
      <c r="J10" s="288">
        <v>7193.0596180000002</v>
      </c>
      <c r="K10" s="288">
        <v>12.600114</v>
      </c>
      <c r="L10" s="288">
        <v>1.473482</v>
      </c>
      <c r="M10" s="288">
        <v>4837.0737280000003</v>
      </c>
      <c r="N10" s="288"/>
      <c r="O10" s="288"/>
      <c r="P10" s="288">
        <v>62.279381999999998</v>
      </c>
      <c r="Q10" s="288">
        <v>175.608341</v>
      </c>
      <c r="R10" s="288">
        <v>6.48705</v>
      </c>
      <c r="S10" s="288"/>
      <c r="T10" s="288">
        <v>149.888454</v>
      </c>
      <c r="U10" s="288">
        <v>0.70108700000000002</v>
      </c>
      <c r="V10" s="288">
        <v>0.49897999999999998</v>
      </c>
      <c r="W10" s="288"/>
      <c r="X10" s="288">
        <v>16.643332000000001</v>
      </c>
      <c r="Y10" s="288">
        <v>56.767187999999997</v>
      </c>
      <c r="Z10" s="291">
        <f>SUM(D10:Y10)</f>
        <v>88883.227849999996</v>
      </c>
      <c r="AA10" s="319"/>
      <c r="AB10" s="33"/>
      <c r="AC10" s="74">
        <f t="shared" ref="AC10:AY10" si="1">+D10-SUM(D11:D12)</f>
        <v>1.0000001111620804E-6</v>
      </c>
      <c r="AD10" s="74">
        <f t="shared" si="1"/>
        <v>0</v>
      </c>
      <c r="AE10" s="74">
        <f t="shared" si="1"/>
        <v>9.9999999747524271E-7</v>
      </c>
      <c r="AF10" s="74">
        <f t="shared" si="1"/>
        <v>0</v>
      </c>
      <c r="AG10" s="74">
        <f t="shared" si="1"/>
        <v>0</v>
      </c>
      <c r="AH10" s="74">
        <f t="shared" si="1"/>
        <v>0</v>
      </c>
      <c r="AI10" s="74">
        <f t="shared" si="1"/>
        <v>0</v>
      </c>
      <c r="AJ10" s="74">
        <f t="shared" si="1"/>
        <v>0</v>
      </c>
      <c r="AK10" s="74">
        <f t="shared" si="1"/>
        <v>0</v>
      </c>
      <c r="AL10" s="74">
        <f t="shared" si="1"/>
        <v>0</v>
      </c>
      <c r="AM10" s="74">
        <f t="shared" si="1"/>
        <v>0</v>
      </c>
      <c r="AN10" s="74">
        <f t="shared" si="1"/>
        <v>0</v>
      </c>
      <c r="AO10" s="74">
        <f t="shared" si="1"/>
        <v>0</v>
      </c>
      <c r="AP10" s="74">
        <f t="shared" si="1"/>
        <v>0</v>
      </c>
      <c r="AQ10" s="74">
        <f t="shared" si="1"/>
        <v>0</v>
      </c>
      <c r="AR10" s="74">
        <f t="shared" si="1"/>
        <v>0</v>
      </c>
      <c r="AS10" s="74">
        <f t="shared" si="1"/>
        <v>0</v>
      </c>
      <c r="AT10" s="74">
        <f t="shared" si="1"/>
        <v>0</v>
      </c>
      <c r="AU10" s="74">
        <f t="shared" si="1"/>
        <v>0</v>
      </c>
      <c r="AV10" s="74">
        <f t="shared" si="1"/>
        <v>0</v>
      </c>
      <c r="AW10" s="74">
        <f t="shared" si="1"/>
        <v>0</v>
      </c>
      <c r="AX10" s="74">
        <f t="shared" si="1"/>
        <v>0</v>
      </c>
      <c r="AY10" s="74">
        <f t="shared" si="1"/>
        <v>1.9999861251562834E-6</v>
      </c>
      <c r="BA10" s="74">
        <f>+Z10-SUM(D10:Y10)</f>
        <v>0</v>
      </c>
    </row>
    <row r="11" spans="2:53" s="34" customFormat="1" ht="17.100000000000001" customHeight="1">
      <c r="B11" s="44"/>
      <c r="C11" s="45" t="s">
        <v>58</v>
      </c>
      <c r="D11" s="288">
        <v>141.18938900000001</v>
      </c>
      <c r="E11" s="288"/>
      <c r="F11" s="288">
        <v>236.375213</v>
      </c>
      <c r="G11" s="288">
        <v>279.17531300000002</v>
      </c>
      <c r="H11" s="288">
        <v>1.618608</v>
      </c>
      <c r="I11" s="288">
        <v>18457.784459999999</v>
      </c>
      <c r="J11" s="288">
        <v>1795.983577</v>
      </c>
      <c r="K11" s="288"/>
      <c r="L11" s="288"/>
      <c r="M11" s="288">
        <v>507.74788599999999</v>
      </c>
      <c r="N11" s="288"/>
      <c r="O11" s="288"/>
      <c r="P11" s="288">
        <v>12.113333000000001</v>
      </c>
      <c r="Q11" s="288">
        <v>20.534199999999998</v>
      </c>
      <c r="R11" s="288"/>
      <c r="S11" s="288"/>
      <c r="T11" s="288">
        <v>0.17694499999999999</v>
      </c>
      <c r="U11" s="288"/>
      <c r="V11" s="288"/>
      <c r="W11" s="288"/>
      <c r="X11" s="288"/>
      <c r="Y11" s="288">
        <v>15.673659000000001</v>
      </c>
      <c r="Z11" s="291">
        <f t="shared" ref="Z11:Z25" si="2">SUM(D11:Y11)</f>
        <v>21468.372582999997</v>
      </c>
      <c r="AA11" s="319"/>
      <c r="AB11" s="33"/>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BA11" s="74">
        <f t="shared" ref="BA11:BA78" si="3">+Z11-SUM(D11:Y11)</f>
        <v>0</v>
      </c>
    </row>
    <row r="12" spans="2:53" s="34" customFormat="1" ht="17.100000000000001" customHeight="1">
      <c r="B12" s="44"/>
      <c r="C12" s="45" t="s">
        <v>59</v>
      </c>
      <c r="D12" s="288">
        <v>1121.2204469999999</v>
      </c>
      <c r="E12" s="288"/>
      <c r="F12" s="288">
        <v>345.41805199999999</v>
      </c>
      <c r="G12" s="288">
        <v>1012.429469</v>
      </c>
      <c r="H12" s="288">
        <v>53.334018</v>
      </c>
      <c r="I12" s="288">
        <v>54721.602122999997</v>
      </c>
      <c r="J12" s="288">
        <v>5397.0760410000003</v>
      </c>
      <c r="K12" s="288">
        <v>12.600114</v>
      </c>
      <c r="L12" s="288">
        <v>1.473482</v>
      </c>
      <c r="M12" s="288">
        <v>4329.3258420000002</v>
      </c>
      <c r="N12" s="288"/>
      <c r="O12" s="288"/>
      <c r="P12" s="288">
        <v>50.166049000000001</v>
      </c>
      <c r="Q12" s="288">
        <v>155.074141</v>
      </c>
      <c r="R12" s="288">
        <v>6.48705</v>
      </c>
      <c r="S12" s="288"/>
      <c r="T12" s="288">
        <v>149.71150900000001</v>
      </c>
      <c r="U12" s="288">
        <v>0.70108700000000002</v>
      </c>
      <c r="V12" s="288">
        <v>0.49897999999999998</v>
      </c>
      <c r="W12" s="288"/>
      <c r="X12" s="288">
        <v>16.643332000000001</v>
      </c>
      <c r="Y12" s="288">
        <v>41.093528999999997</v>
      </c>
      <c r="Z12" s="291">
        <f t="shared" si="2"/>
        <v>67414.85526500002</v>
      </c>
      <c r="AA12" s="319"/>
      <c r="AB12" s="33"/>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BA12" s="74">
        <f t="shared" si="3"/>
        <v>0</v>
      </c>
    </row>
    <row r="13" spans="2:53" s="34" customFormat="1" ht="30" customHeight="1">
      <c r="B13" s="41"/>
      <c r="C13" s="42" t="s">
        <v>11</v>
      </c>
      <c r="D13" s="288">
        <v>927.52143699999999</v>
      </c>
      <c r="E13" s="288"/>
      <c r="F13" s="288">
        <v>373.08863100000002</v>
      </c>
      <c r="G13" s="288">
        <v>1061.092058</v>
      </c>
      <c r="H13" s="288">
        <v>2.4269720000000001</v>
      </c>
      <c r="I13" s="288">
        <v>35054.298532000001</v>
      </c>
      <c r="J13" s="288">
        <v>5490.4645399999999</v>
      </c>
      <c r="K13" s="288">
        <v>0.59729600000000005</v>
      </c>
      <c r="L13" s="288"/>
      <c r="M13" s="288">
        <v>2784.1409239999998</v>
      </c>
      <c r="N13" s="288"/>
      <c r="O13" s="288"/>
      <c r="P13" s="288">
        <v>16.258372000000001</v>
      </c>
      <c r="Q13" s="288">
        <v>294.75623400000001</v>
      </c>
      <c r="R13" s="288">
        <v>1.921165</v>
      </c>
      <c r="S13" s="288"/>
      <c r="T13" s="288">
        <v>39.793542000000002</v>
      </c>
      <c r="U13" s="288">
        <v>1.299053</v>
      </c>
      <c r="V13" s="288"/>
      <c r="W13" s="288"/>
      <c r="X13" s="288">
        <v>8.0134980000000002</v>
      </c>
      <c r="Y13" s="288">
        <v>107.72502</v>
      </c>
      <c r="Z13" s="291">
        <f t="shared" si="2"/>
        <v>46163.397273999995</v>
      </c>
      <c r="AA13" s="319"/>
      <c r="AB13" s="33"/>
      <c r="AC13" s="74">
        <f t="shared" ref="AC13:AY13" si="4">+D13-SUM(D14:D15)</f>
        <v>0</v>
      </c>
      <c r="AD13" s="74">
        <f t="shared" si="4"/>
        <v>0</v>
      </c>
      <c r="AE13" s="74">
        <f t="shared" si="4"/>
        <v>-9.9999999747524271E-7</v>
      </c>
      <c r="AF13" s="74">
        <f t="shared" si="4"/>
        <v>0</v>
      </c>
      <c r="AG13" s="74">
        <f t="shared" si="4"/>
        <v>0</v>
      </c>
      <c r="AH13" s="74">
        <f t="shared" si="4"/>
        <v>0</v>
      </c>
      <c r="AI13" s="74">
        <f t="shared" si="4"/>
        <v>0</v>
      </c>
      <c r="AJ13" s="74">
        <f t="shared" si="4"/>
        <v>0</v>
      </c>
      <c r="AK13" s="74">
        <f t="shared" si="4"/>
        <v>0</v>
      </c>
      <c r="AL13" s="74">
        <f t="shared" si="4"/>
        <v>0</v>
      </c>
      <c r="AM13" s="74">
        <f t="shared" si="4"/>
        <v>0</v>
      </c>
      <c r="AN13" s="74">
        <f t="shared" si="4"/>
        <v>0</v>
      </c>
      <c r="AO13" s="74">
        <f t="shared" si="4"/>
        <v>0</v>
      </c>
      <c r="AP13" s="74">
        <f t="shared" si="4"/>
        <v>0</v>
      </c>
      <c r="AQ13" s="74">
        <f t="shared" si="4"/>
        <v>0</v>
      </c>
      <c r="AR13" s="74">
        <f t="shared" si="4"/>
        <v>0</v>
      </c>
      <c r="AS13" s="74">
        <f t="shared" si="4"/>
        <v>-9.9999999747524271E-7</v>
      </c>
      <c r="AT13" s="74">
        <f t="shared" si="4"/>
        <v>1.000000000139778E-6</v>
      </c>
      <c r="AU13" s="74">
        <f t="shared" si="4"/>
        <v>0</v>
      </c>
      <c r="AV13" s="74">
        <f t="shared" si="4"/>
        <v>0</v>
      </c>
      <c r="AW13" s="74">
        <f t="shared" si="4"/>
        <v>0</v>
      </c>
      <c r="AX13" s="74">
        <f t="shared" si="4"/>
        <v>0</v>
      </c>
      <c r="AY13" s="74">
        <f t="shared" si="4"/>
        <v>-1.0000148904509842E-6</v>
      </c>
      <c r="BA13" s="74">
        <f t="shared" si="3"/>
        <v>0</v>
      </c>
    </row>
    <row r="14" spans="2:53" s="34" customFormat="1" ht="17.100000000000001" customHeight="1">
      <c r="B14" s="41"/>
      <c r="C14" s="45" t="s">
        <v>58</v>
      </c>
      <c r="D14" s="288">
        <v>273.50559700000002</v>
      </c>
      <c r="E14" s="288"/>
      <c r="F14" s="288">
        <v>108.956276</v>
      </c>
      <c r="G14" s="288">
        <v>236.81174799999999</v>
      </c>
      <c r="H14" s="288">
        <v>1.961624</v>
      </c>
      <c r="I14" s="288">
        <v>10685.86923</v>
      </c>
      <c r="J14" s="288">
        <v>1833.4398940000001</v>
      </c>
      <c r="K14" s="288">
        <v>7.5329999999999998E-3</v>
      </c>
      <c r="L14" s="288"/>
      <c r="M14" s="288">
        <v>676.82980799999996</v>
      </c>
      <c r="N14" s="288"/>
      <c r="O14" s="288"/>
      <c r="P14" s="288">
        <v>4.4159629999999996</v>
      </c>
      <c r="Q14" s="288">
        <v>187.842409</v>
      </c>
      <c r="R14" s="288">
        <v>0.21357799999999999</v>
      </c>
      <c r="S14" s="288"/>
      <c r="T14" s="288">
        <v>21.975086999999998</v>
      </c>
      <c r="U14" s="288">
        <v>6.7856E-2</v>
      </c>
      <c r="V14" s="288"/>
      <c r="W14" s="288"/>
      <c r="X14" s="288"/>
      <c r="Y14" s="288">
        <v>6.6330179999999999</v>
      </c>
      <c r="Z14" s="291">
        <f t="shared" si="2"/>
        <v>14038.529621000001</v>
      </c>
      <c r="AA14" s="319"/>
      <c r="AB14" s="33"/>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BA14" s="74">
        <f t="shared" si="3"/>
        <v>0</v>
      </c>
    </row>
    <row r="15" spans="2:53" s="34" customFormat="1" ht="17.100000000000001" customHeight="1">
      <c r="B15" s="41"/>
      <c r="C15" s="45" t="s">
        <v>59</v>
      </c>
      <c r="D15" s="288">
        <v>654.01584000000003</v>
      </c>
      <c r="E15" s="288"/>
      <c r="F15" s="288">
        <v>264.13235600000002</v>
      </c>
      <c r="G15" s="288">
        <v>824.28030999999999</v>
      </c>
      <c r="H15" s="288">
        <v>0.46534799999999998</v>
      </c>
      <c r="I15" s="288">
        <v>24368.429302</v>
      </c>
      <c r="J15" s="288">
        <v>3657.0246459999998</v>
      </c>
      <c r="K15" s="288">
        <v>0.58976300000000004</v>
      </c>
      <c r="L15" s="288"/>
      <c r="M15" s="288">
        <v>2107.3111159999999</v>
      </c>
      <c r="N15" s="288"/>
      <c r="O15" s="288"/>
      <c r="P15" s="288">
        <v>11.842409</v>
      </c>
      <c r="Q15" s="288">
        <v>106.913825</v>
      </c>
      <c r="R15" s="288">
        <v>1.707587</v>
      </c>
      <c r="S15" s="288"/>
      <c r="T15" s="288">
        <v>17.818456000000001</v>
      </c>
      <c r="U15" s="288">
        <v>1.231196</v>
      </c>
      <c r="V15" s="288"/>
      <c r="W15" s="288"/>
      <c r="X15" s="288">
        <v>8.0134980000000002</v>
      </c>
      <c r="Y15" s="288">
        <v>101.09200199999999</v>
      </c>
      <c r="Z15" s="291">
        <f t="shared" si="2"/>
        <v>32124.867654000009</v>
      </c>
      <c r="AA15" s="319"/>
      <c r="AB15" s="33"/>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BA15" s="74">
        <f t="shared" si="3"/>
        <v>0</v>
      </c>
    </row>
    <row r="16" spans="2:53" s="40" customFormat="1" ht="30" customHeight="1">
      <c r="B16" s="263"/>
      <c r="C16" s="264" t="s">
        <v>99</v>
      </c>
      <c r="D16" s="292">
        <v>927.46454100000005</v>
      </c>
      <c r="E16" s="292"/>
      <c r="F16" s="292">
        <v>369.528414</v>
      </c>
      <c r="G16" s="292">
        <v>1060.8801149999999</v>
      </c>
      <c r="H16" s="292">
        <v>2.4269720000000001</v>
      </c>
      <c r="I16" s="292">
        <v>33867.767030000003</v>
      </c>
      <c r="J16" s="292">
        <v>5251.4738550000002</v>
      </c>
      <c r="K16" s="292">
        <v>1.6711E-2</v>
      </c>
      <c r="L16" s="292"/>
      <c r="M16" s="292">
        <v>2753.0359560000002</v>
      </c>
      <c r="N16" s="292"/>
      <c r="O16" s="292"/>
      <c r="P16" s="292">
        <v>16.258372000000001</v>
      </c>
      <c r="Q16" s="292">
        <v>294.75623400000001</v>
      </c>
      <c r="R16" s="292">
        <v>1.8732219999999999</v>
      </c>
      <c r="S16" s="292"/>
      <c r="T16" s="292">
        <v>35.748131999999998</v>
      </c>
      <c r="U16" s="292">
        <v>1.299053</v>
      </c>
      <c r="V16" s="292"/>
      <c r="W16" s="292"/>
      <c r="X16" s="292">
        <v>8.0134980000000002</v>
      </c>
      <c r="Y16" s="292">
        <v>107.72502</v>
      </c>
      <c r="Z16" s="291">
        <f t="shared" si="2"/>
        <v>44698.267125000006</v>
      </c>
      <c r="AA16" s="320"/>
      <c r="AB16" s="39"/>
      <c r="AC16" s="76">
        <f>+D13-SUM(D16:D21)</f>
        <v>0</v>
      </c>
      <c r="AD16" s="76">
        <f t="shared" ref="AD16:AY16" si="5">+E13-SUM(E16:E21)</f>
        <v>0</v>
      </c>
      <c r="AE16" s="76">
        <f t="shared" si="5"/>
        <v>0</v>
      </c>
      <c r="AF16" s="76">
        <f t="shared" si="5"/>
        <v>0</v>
      </c>
      <c r="AG16" s="76">
        <f t="shared" si="5"/>
        <v>0</v>
      </c>
      <c r="AH16" s="76">
        <f t="shared" si="5"/>
        <v>-1.0000003385357559E-6</v>
      </c>
      <c r="AI16" s="76">
        <f t="shared" si="5"/>
        <v>0</v>
      </c>
      <c r="AJ16" s="76">
        <f t="shared" si="5"/>
        <v>0</v>
      </c>
      <c r="AK16" s="76">
        <f t="shared" si="5"/>
        <v>0</v>
      </c>
      <c r="AL16" s="76">
        <f t="shared" si="5"/>
        <v>0</v>
      </c>
      <c r="AM16" s="76">
        <f t="shared" si="5"/>
        <v>0</v>
      </c>
      <c r="AN16" s="76">
        <f t="shared" si="5"/>
        <v>0</v>
      </c>
      <c r="AO16" s="76">
        <f t="shared" si="5"/>
        <v>0</v>
      </c>
      <c r="AP16" s="76">
        <f t="shared" si="5"/>
        <v>0</v>
      </c>
      <c r="AQ16" s="76">
        <f t="shared" si="5"/>
        <v>0</v>
      </c>
      <c r="AR16" s="76">
        <f t="shared" si="5"/>
        <v>0</v>
      </c>
      <c r="AS16" s="76">
        <f t="shared" si="5"/>
        <v>-9.9999999747524271E-7</v>
      </c>
      <c r="AT16" s="76">
        <f t="shared" si="5"/>
        <v>0</v>
      </c>
      <c r="AU16" s="76">
        <f t="shared" si="5"/>
        <v>0</v>
      </c>
      <c r="AV16" s="76">
        <f t="shared" si="5"/>
        <v>0</v>
      </c>
      <c r="AW16" s="76">
        <f t="shared" si="5"/>
        <v>0</v>
      </c>
      <c r="AX16" s="76">
        <f t="shared" si="5"/>
        <v>0</v>
      </c>
      <c r="AY16" s="76">
        <f t="shared" si="5"/>
        <v>-2.0000079530291259E-6</v>
      </c>
      <c r="BA16" s="76">
        <f t="shared" si="3"/>
        <v>0</v>
      </c>
    </row>
    <row r="17" spans="2:53" s="34" customFormat="1" ht="17.100000000000001" customHeight="1">
      <c r="B17" s="270"/>
      <c r="C17" s="271" t="s">
        <v>73</v>
      </c>
      <c r="D17" s="288">
        <v>5.6896000000000002E-2</v>
      </c>
      <c r="E17" s="288"/>
      <c r="F17" s="288">
        <v>3.5602170000000002</v>
      </c>
      <c r="G17" s="288">
        <v>0.21194299999999999</v>
      </c>
      <c r="H17" s="288"/>
      <c r="I17" s="288">
        <v>1186.5315029999999</v>
      </c>
      <c r="J17" s="288">
        <v>238.99068500000001</v>
      </c>
      <c r="K17" s="288">
        <v>0.58058500000000002</v>
      </c>
      <c r="L17" s="288"/>
      <c r="M17" s="288">
        <v>31.104968</v>
      </c>
      <c r="N17" s="288"/>
      <c r="O17" s="288"/>
      <c r="P17" s="288"/>
      <c r="Q17" s="288"/>
      <c r="R17" s="288">
        <v>4.7943E-2</v>
      </c>
      <c r="S17" s="288"/>
      <c r="T17" s="288">
        <v>4.0454109999999996</v>
      </c>
      <c r="U17" s="288"/>
      <c r="V17" s="288"/>
      <c r="W17" s="288"/>
      <c r="X17" s="288"/>
      <c r="Y17" s="288"/>
      <c r="Z17" s="291">
        <f t="shared" si="2"/>
        <v>1465.1301510000001</v>
      </c>
      <c r="AA17" s="319"/>
      <c r="AB17" s="33"/>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BA17" s="74">
        <f t="shared" si="3"/>
        <v>0</v>
      </c>
    </row>
    <row r="18" spans="2:53" s="34" customFormat="1" ht="17.100000000000001" customHeight="1">
      <c r="B18" s="270"/>
      <c r="C18" s="271" t="s">
        <v>199</v>
      </c>
      <c r="D18" s="288"/>
      <c r="E18" s="288"/>
      <c r="F18" s="288"/>
      <c r="G18" s="288"/>
      <c r="H18" s="288"/>
      <c r="I18" s="288"/>
      <c r="J18" s="288"/>
      <c r="K18" s="288"/>
      <c r="L18" s="288"/>
      <c r="M18" s="288"/>
      <c r="N18" s="288"/>
      <c r="O18" s="288"/>
      <c r="P18" s="288"/>
      <c r="Q18" s="288"/>
      <c r="R18" s="288"/>
      <c r="S18" s="288"/>
      <c r="T18" s="288"/>
      <c r="U18" s="288"/>
      <c r="V18" s="288"/>
      <c r="W18" s="288"/>
      <c r="X18" s="288"/>
      <c r="Y18" s="288"/>
      <c r="Z18" s="291">
        <f t="shared" si="2"/>
        <v>0</v>
      </c>
      <c r="AA18" s="319"/>
      <c r="AB18" s="33"/>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BA18" s="74">
        <f t="shared" si="3"/>
        <v>0</v>
      </c>
    </row>
    <row r="19" spans="2:53" s="34" customFormat="1" ht="17.100000000000001" customHeight="1">
      <c r="B19" s="270"/>
      <c r="C19" s="271" t="s">
        <v>100</v>
      </c>
      <c r="D19" s="288"/>
      <c r="E19" s="288"/>
      <c r="F19" s="288"/>
      <c r="G19" s="288"/>
      <c r="H19" s="288"/>
      <c r="I19" s="288"/>
      <c r="J19" s="288"/>
      <c r="K19" s="288"/>
      <c r="L19" s="288"/>
      <c r="M19" s="288"/>
      <c r="N19" s="288"/>
      <c r="O19" s="288"/>
      <c r="P19" s="288"/>
      <c r="Q19" s="288"/>
      <c r="R19" s="288"/>
      <c r="S19" s="288"/>
      <c r="T19" s="288"/>
      <c r="U19" s="288"/>
      <c r="V19" s="288"/>
      <c r="W19" s="288"/>
      <c r="X19" s="288"/>
      <c r="Y19" s="288"/>
      <c r="Z19" s="291">
        <f t="shared" si="2"/>
        <v>0</v>
      </c>
      <c r="AA19" s="319"/>
      <c r="AB19" s="33"/>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BA19" s="74">
        <f t="shared" si="3"/>
        <v>0</v>
      </c>
    </row>
    <row r="20" spans="2:53" s="34" customFormat="1" ht="17.100000000000001" customHeight="1">
      <c r="B20" s="270"/>
      <c r="C20" s="272" t="s">
        <v>50</v>
      </c>
      <c r="D20" s="288"/>
      <c r="E20" s="288"/>
      <c r="F20" s="288"/>
      <c r="G20" s="288"/>
      <c r="H20" s="288"/>
      <c r="I20" s="288"/>
      <c r="J20" s="288"/>
      <c r="K20" s="288"/>
      <c r="L20" s="288"/>
      <c r="M20" s="288"/>
      <c r="N20" s="288"/>
      <c r="O20" s="288"/>
      <c r="P20" s="288"/>
      <c r="Q20" s="288"/>
      <c r="R20" s="288"/>
      <c r="S20" s="288"/>
      <c r="T20" s="288"/>
      <c r="U20" s="288"/>
      <c r="V20" s="288"/>
      <c r="W20" s="288"/>
      <c r="X20" s="288"/>
      <c r="Y20" s="288"/>
      <c r="Z20" s="291">
        <f t="shared" si="2"/>
        <v>0</v>
      </c>
      <c r="AA20" s="319"/>
      <c r="AB20" s="33"/>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BA20" s="74">
        <f t="shared" si="3"/>
        <v>0</v>
      </c>
    </row>
    <row r="21" spans="2:53" s="34" customFormat="1" ht="17.100000000000001" customHeight="1">
      <c r="B21" s="270"/>
      <c r="C21" s="265" t="s">
        <v>170</v>
      </c>
      <c r="D21" s="288"/>
      <c r="E21" s="288"/>
      <c r="F21" s="288"/>
      <c r="G21" s="288"/>
      <c r="H21" s="288"/>
      <c r="I21" s="288"/>
      <c r="J21" s="288"/>
      <c r="K21" s="288"/>
      <c r="L21" s="288"/>
      <c r="M21" s="288"/>
      <c r="N21" s="288"/>
      <c r="O21" s="288"/>
      <c r="P21" s="288"/>
      <c r="Q21" s="288"/>
      <c r="R21" s="288"/>
      <c r="S21" s="288"/>
      <c r="T21" s="288"/>
      <c r="U21" s="288"/>
      <c r="V21" s="288"/>
      <c r="W21" s="288"/>
      <c r="X21" s="288"/>
      <c r="Y21" s="288"/>
      <c r="Z21" s="291">
        <f t="shared" si="2"/>
        <v>0</v>
      </c>
      <c r="AA21" s="319"/>
      <c r="AB21" s="33"/>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BA21" s="74">
        <f t="shared" si="3"/>
        <v>0</v>
      </c>
    </row>
    <row r="22" spans="2:53" s="40" customFormat="1" ht="24.95" customHeight="1">
      <c r="B22" s="101"/>
      <c r="C22" s="104" t="s">
        <v>12</v>
      </c>
      <c r="D22" s="292">
        <v>102.226052</v>
      </c>
      <c r="E22" s="292"/>
      <c r="F22" s="292">
        <v>144.96050600000001</v>
      </c>
      <c r="G22" s="292">
        <v>360.92318299999999</v>
      </c>
      <c r="H22" s="292">
        <v>16.846809</v>
      </c>
      <c r="I22" s="292">
        <v>7899.7441049999998</v>
      </c>
      <c r="J22" s="292">
        <v>605.54958099999999</v>
      </c>
      <c r="K22" s="292">
        <v>7.0579809999999998</v>
      </c>
      <c r="L22" s="292">
        <v>1.3835599999999999</v>
      </c>
      <c r="M22" s="292">
        <v>1585.0159630000001</v>
      </c>
      <c r="N22" s="292"/>
      <c r="O22" s="292"/>
      <c r="P22" s="292">
        <v>6.1928989999999997</v>
      </c>
      <c r="Q22" s="292">
        <v>14.715574999999999</v>
      </c>
      <c r="R22" s="292">
        <v>0.52231399999999994</v>
      </c>
      <c r="S22" s="292"/>
      <c r="T22" s="292">
        <v>2.447092</v>
      </c>
      <c r="U22" s="292">
        <v>5.7556000000000003E-2</v>
      </c>
      <c r="V22" s="292"/>
      <c r="W22" s="292"/>
      <c r="X22" s="292">
        <v>7.0012930000000004</v>
      </c>
      <c r="Y22" s="292">
        <v>18.038587</v>
      </c>
      <c r="Z22" s="291">
        <f>SUM(D22:Y22)</f>
        <v>10772.683055999998</v>
      </c>
      <c r="AA22" s="319"/>
      <c r="AB22" s="39"/>
      <c r="AC22" s="76">
        <f t="shared" ref="AC22:AY22" si="6">+D22-SUM(D23:D24)</f>
        <v>0</v>
      </c>
      <c r="AD22" s="76">
        <f t="shared" si="6"/>
        <v>0</v>
      </c>
      <c r="AE22" s="76">
        <f t="shared" si="6"/>
        <v>9.9999999747524271E-7</v>
      </c>
      <c r="AF22" s="76">
        <f t="shared" si="6"/>
        <v>9.9999999747524271E-7</v>
      </c>
      <c r="AG22" s="76">
        <f t="shared" si="6"/>
        <v>0</v>
      </c>
      <c r="AH22" s="76">
        <f t="shared" si="6"/>
        <v>1.0000003385357559E-6</v>
      </c>
      <c r="AI22" s="76">
        <f t="shared" si="6"/>
        <v>-9.9999999747524271E-7</v>
      </c>
      <c r="AJ22" s="76">
        <f t="shared" si="6"/>
        <v>0</v>
      </c>
      <c r="AK22" s="76">
        <f t="shared" si="6"/>
        <v>0</v>
      </c>
      <c r="AL22" s="76">
        <f t="shared" si="6"/>
        <v>0</v>
      </c>
      <c r="AM22" s="76">
        <f t="shared" si="6"/>
        <v>0</v>
      </c>
      <c r="AN22" s="76">
        <f t="shared" si="6"/>
        <v>0</v>
      </c>
      <c r="AO22" s="76">
        <f t="shared" si="6"/>
        <v>0</v>
      </c>
      <c r="AP22" s="76">
        <f t="shared" si="6"/>
        <v>0</v>
      </c>
      <c r="AQ22" s="76">
        <f t="shared" si="6"/>
        <v>9.9999999991773336E-7</v>
      </c>
      <c r="AR22" s="76">
        <f t="shared" si="6"/>
        <v>0</v>
      </c>
      <c r="AS22" s="76">
        <f t="shared" si="6"/>
        <v>0</v>
      </c>
      <c r="AT22" s="76">
        <f t="shared" si="6"/>
        <v>0</v>
      </c>
      <c r="AU22" s="76">
        <f t="shared" si="6"/>
        <v>0</v>
      </c>
      <c r="AV22" s="76">
        <f t="shared" si="6"/>
        <v>0</v>
      </c>
      <c r="AW22" s="76">
        <f t="shared" si="6"/>
        <v>0</v>
      </c>
      <c r="AX22" s="76">
        <f t="shared" si="6"/>
        <v>1.0000000010279564E-6</v>
      </c>
      <c r="AY22" s="76">
        <f t="shared" si="6"/>
        <v>3.9999958971748129E-6</v>
      </c>
      <c r="BA22" s="76">
        <f t="shared" si="3"/>
        <v>0</v>
      </c>
    </row>
    <row r="23" spans="2:53" s="89" customFormat="1" ht="17.100000000000001" customHeight="1">
      <c r="B23" s="83"/>
      <c r="C23" s="45" t="s">
        <v>58</v>
      </c>
      <c r="D23" s="294">
        <v>1.5056590000000001</v>
      </c>
      <c r="E23" s="294"/>
      <c r="F23" s="294">
        <v>1.1334599999999999</v>
      </c>
      <c r="G23" s="294">
        <v>7.5479940000000001</v>
      </c>
      <c r="H23" s="294">
        <v>16.846809</v>
      </c>
      <c r="I23" s="294">
        <v>3481.8774669999998</v>
      </c>
      <c r="J23" s="294">
        <v>15.776738999999999</v>
      </c>
      <c r="K23" s="294">
        <v>7.0579809999999998</v>
      </c>
      <c r="L23" s="294">
        <v>1.3835599999999999</v>
      </c>
      <c r="M23" s="294">
        <v>5.1819769999999998</v>
      </c>
      <c r="N23" s="294"/>
      <c r="O23" s="294"/>
      <c r="P23" s="294">
        <v>7.6135999999999995E-2</v>
      </c>
      <c r="Q23" s="294"/>
      <c r="R23" s="294">
        <v>0.51339800000000002</v>
      </c>
      <c r="S23" s="294"/>
      <c r="T23" s="294">
        <v>1.362044</v>
      </c>
      <c r="U23" s="294">
        <v>5.7556000000000003E-2</v>
      </c>
      <c r="V23" s="294"/>
      <c r="W23" s="294"/>
      <c r="X23" s="294">
        <v>1.763E-3</v>
      </c>
      <c r="Y23" s="294">
        <v>10.732457999999999</v>
      </c>
      <c r="Z23" s="291">
        <f>SUM(D23:Y23)</f>
        <v>3551.0550010000006</v>
      </c>
      <c r="AA23" s="319"/>
      <c r="AB23" s="88"/>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BA23" s="74">
        <f t="shared" si="3"/>
        <v>0</v>
      </c>
    </row>
    <row r="24" spans="2:53" s="34" customFormat="1" ht="17.100000000000001" customHeight="1">
      <c r="B24" s="44"/>
      <c r="C24" s="45" t="s">
        <v>59</v>
      </c>
      <c r="D24" s="288">
        <v>100.720393</v>
      </c>
      <c r="E24" s="288"/>
      <c r="F24" s="288">
        <v>143.827045</v>
      </c>
      <c r="G24" s="288">
        <v>353.37518799999998</v>
      </c>
      <c r="H24" s="288"/>
      <c r="I24" s="288">
        <v>4417.8666370000001</v>
      </c>
      <c r="J24" s="288">
        <v>589.77284299999997</v>
      </c>
      <c r="K24" s="288"/>
      <c r="L24" s="288"/>
      <c r="M24" s="288">
        <v>1579.8339860000001</v>
      </c>
      <c r="N24" s="288"/>
      <c r="O24" s="288"/>
      <c r="P24" s="288">
        <v>6.1167629999999997</v>
      </c>
      <c r="Q24" s="288">
        <v>14.715574999999999</v>
      </c>
      <c r="R24" s="288">
        <v>8.9149999999999993E-3</v>
      </c>
      <c r="S24" s="288"/>
      <c r="T24" s="288">
        <v>1.085048</v>
      </c>
      <c r="U24" s="288"/>
      <c r="V24" s="288"/>
      <c r="W24" s="288"/>
      <c r="X24" s="288">
        <v>6.99953</v>
      </c>
      <c r="Y24" s="288">
        <v>7.3061280000000002</v>
      </c>
      <c r="Z24" s="291">
        <f>SUM(D24:Y24)</f>
        <v>7221.6280510000015</v>
      </c>
      <c r="AA24" s="319"/>
      <c r="AB24" s="33"/>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BA24" s="74">
        <f t="shared" si="3"/>
        <v>0</v>
      </c>
    </row>
    <row r="25" spans="2:53" s="40" customFormat="1" ht="30" customHeight="1">
      <c r="B25" s="103"/>
      <c r="C25" s="104" t="s">
        <v>51</v>
      </c>
      <c r="D25" s="293">
        <f>+SUM(D22,D13,D10)</f>
        <v>2292.157326</v>
      </c>
      <c r="E25" s="293">
        <f t="shared" ref="E25:K25" si="7">+SUM(E22,E13,E10)</f>
        <v>0</v>
      </c>
      <c r="F25" s="293">
        <f t="shared" si="7"/>
        <v>1099.8424030000001</v>
      </c>
      <c r="G25" s="293">
        <f t="shared" si="7"/>
        <v>2713.6200229999999</v>
      </c>
      <c r="H25" s="293">
        <f t="shared" si="7"/>
        <v>74.226406999999995</v>
      </c>
      <c r="I25" s="293">
        <f t="shared" si="7"/>
        <v>116133.42921999999</v>
      </c>
      <c r="J25" s="293">
        <f t="shared" si="7"/>
        <v>13289.073738999999</v>
      </c>
      <c r="K25" s="293">
        <f t="shared" si="7"/>
        <v>20.255390999999999</v>
      </c>
      <c r="L25" s="293">
        <f>+SUM(L22,L13,L10)</f>
        <v>2.8570419999999999</v>
      </c>
      <c r="M25" s="293">
        <f t="shared" ref="M25:Y25" si="8">+SUM(M22,M13,M10)</f>
        <v>9206.2306150000004</v>
      </c>
      <c r="N25" s="293">
        <f t="shared" si="8"/>
        <v>0</v>
      </c>
      <c r="O25" s="293">
        <f t="shared" si="8"/>
        <v>0</v>
      </c>
      <c r="P25" s="293">
        <f t="shared" si="8"/>
        <v>84.730653000000004</v>
      </c>
      <c r="Q25" s="293">
        <f t="shared" si="8"/>
        <v>485.08015</v>
      </c>
      <c r="R25" s="293">
        <f t="shared" si="8"/>
        <v>8.9305289999999999</v>
      </c>
      <c r="S25" s="293">
        <f t="shared" si="8"/>
        <v>0</v>
      </c>
      <c r="T25" s="293">
        <f t="shared" si="8"/>
        <v>192.129088</v>
      </c>
      <c r="U25" s="293">
        <f t="shared" si="8"/>
        <v>2.057696</v>
      </c>
      <c r="V25" s="293">
        <f t="shared" si="8"/>
        <v>0.49897999999999998</v>
      </c>
      <c r="W25" s="293">
        <f t="shared" si="8"/>
        <v>0</v>
      </c>
      <c r="X25" s="293">
        <f t="shared" si="8"/>
        <v>31.658123000000003</v>
      </c>
      <c r="Y25" s="293">
        <f t="shared" si="8"/>
        <v>182.53079500000001</v>
      </c>
      <c r="Z25" s="291">
        <f t="shared" si="2"/>
        <v>145819.30818000002</v>
      </c>
      <c r="AA25" s="318"/>
      <c r="AB25" s="39"/>
      <c r="AC25" s="76">
        <f t="shared" ref="AC25:AY25" si="9">+D25-D10-D13-D22</f>
        <v>0</v>
      </c>
      <c r="AD25" s="76">
        <f t="shared" si="9"/>
        <v>0</v>
      </c>
      <c r="AE25" s="76">
        <f t="shared" si="9"/>
        <v>0</v>
      </c>
      <c r="AF25" s="76">
        <f t="shared" si="9"/>
        <v>0</v>
      </c>
      <c r="AG25" s="76">
        <f t="shared" si="9"/>
        <v>0</v>
      </c>
      <c r="AH25" s="76">
        <f t="shared" si="9"/>
        <v>-9.0949470177292824E-12</v>
      </c>
      <c r="AI25" s="76">
        <f t="shared" si="9"/>
        <v>0</v>
      </c>
      <c r="AJ25" s="76">
        <f t="shared" si="9"/>
        <v>0</v>
      </c>
      <c r="AK25" s="76">
        <f t="shared" si="9"/>
        <v>0</v>
      </c>
      <c r="AL25" s="76">
        <f t="shared" si="9"/>
        <v>0</v>
      </c>
      <c r="AM25" s="76">
        <f t="shared" si="9"/>
        <v>0</v>
      </c>
      <c r="AN25" s="76">
        <f t="shared" si="9"/>
        <v>0</v>
      </c>
      <c r="AO25" s="76">
        <f t="shared" si="9"/>
        <v>0</v>
      </c>
      <c r="AP25" s="76">
        <f t="shared" si="9"/>
        <v>0</v>
      </c>
      <c r="AQ25" s="76">
        <f t="shared" si="9"/>
        <v>0</v>
      </c>
      <c r="AR25" s="76">
        <f t="shared" si="9"/>
        <v>0</v>
      </c>
      <c r="AS25" s="76">
        <f t="shared" si="9"/>
        <v>0</v>
      </c>
      <c r="AT25" s="76">
        <f t="shared" si="9"/>
        <v>-6.2450045135165055E-17</v>
      </c>
      <c r="AU25" s="76">
        <f t="shared" si="9"/>
        <v>0</v>
      </c>
      <c r="AV25" s="76">
        <f t="shared" si="9"/>
        <v>0</v>
      </c>
      <c r="AW25" s="76">
        <f t="shared" si="9"/>
        <v>0</v>
      </c>
      <c r="AX25" s="76">
        <f t="shared" si="9"/>
        <v>0</v>
      </c>
      <c r="AY25" s="76">
        <f t="shared" si="9"/>
        <v>3.2741809263825417E-11</v>
      </c>
      <c r="BA25" s="76">
        <f t="shared" si="3"/>
        <v>0</v>
      </c>
    </row>
    <row r="26" spans="2:53" s="89" customFormat="1" ht="17.100000000000001" customHeight="1">
      <c r="B26" s="266"/>
      <c r="C26" s="267" t="s">
        <v>182</v>
      </c>
      <c r="D26" s="294"/>
      <c r="E26" s="294"/>
      <c r="F26" s="294"/>
      <c r="G26" s="294"/>
      <c r="H26" s="294"/>
      <c r="I26" s="294"/>
      <c r="J26" s="294"/>
      <c r="K26" s="294"/>
      <c r="L26" s="294"/>
      <c r="M26" s="294"/>
      <c r="N26" s="294"/>
      <c r="O26" s="294"/>
      <c r="P26" s="294"/>
      <c r="Q26" s="294"/>
      <c r="R26" s="294"/>
      <c r="S26" s="294"/>
      <c r="T26" s="294"/>
      <c r="U26" s="294"/>
      <c r="V26" s="294"/>
      <c r="W26" s="294"/>
      <c r="X26" s="294"/>
      <c r="Y26" s="294"/>
      <c r="Z26" s="295">
        <f>SUM(D26:Y26)</f>
        <v>0</v>
      </c>
      <c r="AA26" s="321"/>
      <c r="AB26" s="88"/>
      <c r="AC26" s="85">
        <f>+IF((D26&gt;D25),111,0)</f>
        <v>0</v>
      </c>
      <c r="AD26" s="85">
        <f t="shared" ref="AD26:AY26" si="10">+IF((E26&gt;E25),111,0)</f>
        <v>0</v>
      </c>
      <c r="AE26" s="85">
        <f t="shared" si="10"/>
        <v>0</v>
      </c>
      <c r="AF26" s="85">
        <f t="shared" si="10"/>
        <v>0</v>
      </c>
      <c r="AG26" s="85">
        <f t="shared" si="10"/>
        <v>0</v>
      </c>
      <c r="AH26" s="85">
        <f t="shared" si="10"/>
        <v>0</v>
      </c>
      <c r="AI26" s="85">
        <f t="shared" si="10"/>
        <v>0</v>
      </c>
      <c r="AJ26" s="85">
        <f t="shared" si="10"/>
        <v>0</v>
      </c>
      <c r="AK26" s="85">
        <f t="shared" si="10"/>
        <v>0</v>
      </c>
      <c r="AL26" s="85">
        <f t="shared" si="10"/>
        <v>0</v>
      </c>
      <c r="AM26" s="85">
        <f t="shared" si="10"/>
        <v>0</v>
      </c>
      <c r="AN26" s="85">
        <f t="shared" si="10"/>
        <v>0</v>
      </c>
      <c r="AO26" s="85">
        <f t="shared" si="10"/>
        <v>0</v>
      </c>
      <c r="AP26" s="85">
        <f t="shared" si="10"/>
        <v>0</v>
      </c>
      <c r="AQ26" s="85">
        <f t="shared" si="10"/>
        <v>0</v>
      </c>
      <c r="AR26" s="85">
        <f t="shared" si="10"/>
        <v>0</v>
      </c>
      <c r="AS26" s="85">
        <f t="shared" si="10"/>
        <v>0</v>
      </c>
      <c r="AT26" s="85">
        <f t="shared" si="10"/>
        <v>0</v>
      </c>
      <c r="AU26" s="85">
        <f t="shared" si="10"/>
        <v>0</v>
      </c>
      <c r="AV26" s="85">
        <f t="shared" si="10"/>
        <v>0</v>
      </c>
      <c r="AW26" s="85">
        <f t="shared" si="10"/>
        <v>0</v>
      </c>
      <c r="AX26" s="85">
        <f t="shared" si="10"/>
        <v>0</v>
      </c>
      <c r="AY26" s="85">
        <f t="shared" si="10"/>
        <v>0</v>
      </c>
      <c r="BA26" s="85">
        <f t="shared" si="3"/>
        <v>0</v>
      </c>
    </row>
    <row r="27" spans="2:53" s="89" customFormat="1" ht="17.100000000000001" customHeight="1">
      <c r="B27" s="268"/>
      <c r="C27" s="269" t="s">
        <v>183</v>
      </c>
      <c r="D27" s="296"/>
      <c r="E27" s="296"/>
      <c r="F27" s="296"/>
      <c r="G27" s="296"/>
      <c r="H27" s="296"/>
      <c r="I27" s="296"/>
      <c r="J27" s="296"/>
      <c r="K27" s="296"/>
      <c r="L27" s="296"/>
      <c r="M27" s="296"/>
      <c r="N27" s="296"/>
      <c r="O27" s="296"/>
      <c r="P27" s="296"/>
      <c r="Q27" s="296"/>
      <c r="R27" s="296"/>
      <c r="S27" s="296"/>
      <c r="T27" s="296"/>
      <c r="U27" s="296"/>
      <c r="V27" s="296"/>
      <c r="W27" s="296"/>
      <c r="X27" s="296"/>
      <c r="Y27" s="296"/>
      <c r="Z27" s="295">
        <f>SUM(D27:Y27)</f>
        <v>0</v>
      </c>
      <c r="AA27" s="322"/>
      <c r="AB27" s="88"/>
      <c r="AC27" s="85">
        <f>+IF((D27&gt;D25),111,0)</f>
        <v>0</v>
      </c>
      <c r="AD27" s="85">
        <f t="shared" ref="AD27:AY27" si="11">+IF((E27&gt;E25),111,0)</f>
        <v>0</v>
      </c>
      <c r="AE27" s="85">
        <f t="shared" si="11"/>
        <v>0</v>
      </c>
      <c r="AF27" s="85">
        <f t="shared" si="11"/>
        <v>0</v>
      </c>
      <c r="AG27" s="85">
        <f t="shared" si="11"/>
        <v>0</v>
      </c>
      <c r="AH27" s="85">
        <f t="shared" si="11"/>
        <v>0</v>
      </c>
      <c r="AI27" s="85">
        <f t="shared" si="11"/>
        <v>0</v>
      </c>
      <c r="AJ27" s="85">
        <f t="shared" si="11"/>
        <v>0</v>
      </c>
      <c r="AK27" s="85">
        <f t="shared" si="11"/>
        <v>0</v>
      </c>
      <c r="AL27" s="85">
        <f t="shared" si="11"/>
        <v>0</v>
      </c>
      <c r="AM27" s="85">
        <f t="shared" si="11"/>
        <v>0</v>
      </c>
      <c r="AN27" s="85">
        <f t="shared" si="11"/>
        <v>0</v>
      </c>
      <c r="AO27" s="85">
        <f t="shared" si="11"/>
        <v>0</v>
      </c>
      <c r="AP27" s="85">
        <f t="shared" si="11"/>
        <v>0</v>
      </c>
      <c r="AQ27" s="85">
        <f t="shared" si="11"/>
        <v>0</v>
      </c>
      <c r="AR27" s="85">
        <f t="shared" si="11"/>
        <v>0</v>
      </c>
      <c r="AS27" s="85">
        <f t="shared" si="11"/>
        <v>0</v>
      </c>
      <c r="AT27" s="85">
        <f t="shared" si="11"/>
        <v>0</v>
      </c>
      <c r="AU27" s="85">
        <f t="shared" si="11"/>
        <v>0</v>
      </c>
      <c r="AV27" s="85">
        <f t="shared" si="11"/>
        <v>0</v>
      </c>
      <c r="AW27" s="85">
        <f t="shared" si="11"/>
        <v>0</v>
      </c>
      <c r="AX27" s="85">
        <f t="shared" si="11"/>
        <v>0</v>
      </c>
      <c r="AY27" s="85">
        <f t="shared" si="11"/>
        <v>0</v>
      </c>
      <c r="BA27" s="85">
        <f t="shared" si="3"/>
        <v>0</v>
      </c>
    </row>
    <row r="28" spans="2:53" s="40" customFormat="1" ht="30" customHeight="1">
      <c r="B28" s="46"/>
      <c r="C28" s="47" t="s">
        <v>171</v>
      </c>
      <c r="D28" s="292"/>
      <c r="E28" s="292"/>
      <c r="F28" s="292"/>
      <c r="G28" s="292"/>
      <c r="H28" s="292"/>
      <c r="I28" s="292"/>
      <c r="J28" s="292"/>
      <c r="K28" s="292"/>
      <c r="L28" s="292"/>
      <c r="M28" s="292"/>
      <c r="N28" s="292"/>
      <c r="O28" s="292"/>
      <c r="P28" s="292"/>
      <c r="Q28" s="292"/>
      <c r="R28" s="292"/>
      <c r="S28" s="292"/>
      <c r="T28" s="292"/>
      <c r="U28" s="292"/>
      <c r="V28" s="292"/>
      <c r="W28" s="292"/>
      <c r="X28" s="292"/>
      <c r="Y28" s="292"/>
      <c r="Z28" s="310"/>
      <c r="AA28" s="318"/>
      <c r="AB28" s="39"/>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BA28" s="78">
        <f t="shared" si="3"/>
        <v>0</v>
      </c>
    </row>
    <row r="29" spans="2:53" s="34" customFormat="1" ht="17.100000000000001" customHeight="1">
      <c r="B29" s="41"/>
      <c r="C29" s="42" t="s">
        <v>10</v>
      </c>
      <c r="D29" s="288">
        <v>239.65642800000001</v>
      </c>
      <c r="E29" s="288"/>
      <c r="F29" s="288">
        <v>0.40512300000000001</v>
      </c>
      <c r="G29" s="288">
        <v>69.170714000000004</v>
      </c>
      <c r="H29" s="288">
        <v>1.8962349999999999</v>
      </c>
      <c r="I29" s="288">
        <v>642.90282200000001</v>
      </c>
      <c r="J29" s="288">
        <v>58.528913000000003</v>
      </c>
      <c r="K29" s="288"/>
      <c r="L29" s="288"/>
      <c r="M29" s="288">
        <v>8.9598510000000005</v>
      </c>
      <c r="N29" s="288">
        <v>20.054960999999999</v>
      </c>
      <c r="O29" s="288"/>
      <c r="P29" s="288"/>
      <c r="Q29" s="288">
        <v>10.061328</v>
      </c>
      <c r="R29" s="288"/>
      <c r="S29" s="288"/>
      <c r="T29" s="288">
        <v>30.982223999999999</v>
      </c>
      <c r="U29" s="288"/>
      <c r="V29" s="288"/>
      <c r="W29" s="288"/>
      <c r="X29" s="288"/>
      <c r="Y29" s="288">
        <v>3.0022359999999999</v>
      </c>
      <c r="Z29" s="291">
        <f>SUM(D29:Y29)</f>
        <v>1085.6208350000002</v>
      </c>
      <c r="AA29" s="319"/>
      <c r="AB29" s="33"/>
      <c r="AC29" s="74">
        <f t="shared" ref="AC29:AY29" si="12">+D29-SUM(D30:D31)</f>
        <v>0</v>
      </c>
      <c r="AD29" s="74">
        <f t="shared" si="12"/>
        <v>0</v>
      </c>
      <c r="AE29" s="74">
        <f t="shared" si="12"/>
        <v>0</v>
      </c>
      <c r="AF29" s="74">
        <f t="shared" si="12"/>
        <v>0</v>
      </c>
      <c r="AG29" s="74">
        <f t="shared" si="12"/>
        <v>0</v>
      </c>
      <c r="AH29" s="74">
        <f t="shared" si="12"/>
        <v>0</v>
      </c>
      <c r="AI29" s="74">
        <f t="shared" si="12"/>
        <v>-9.9999999747524271E-7</v>
      </c>
      <c r="AJ29" s="74">
        <f t="shared" si="12"/>
        <v>0</v>
      </c>
      <c r="AK29" s="74">
        <f t="shared" si="12"/>
        <v>0</v>
      </c>
      <c r="AL29" s="74">
        <f t="shared" si="12"/>
        <v>0</v>
      </c>
      <c r="AM29" s="74">
        <f t="shared" si="12"/>
        <v>0</v>
      </c>
      <c r="AN29" s="74">
        <f t="shared" si="12"/>
        <v>0</v>
      </c>
      <c r="AO29" s="74">
        <f t="shared" si="12"/>
        <v>0</v>
      </c>
      <c r="AP29" s="74">
        <f t="shared" si="12"/>
        <v>0</v>
      </c>
      <c r="AQ29" s="74">
        <f t="shared" si="12"/>
        <v>0</v>
      </c>
      <c r="AR29" s="74">
        <f t="shared" si="12"/>
        <v>0</v>
      </c>
      <c r="AS29" s="74">
        <f t="shared" si="12"/>
        <v>0</v>
      </c>
      <c r="AT29" s="74">
        <f t="shared" si="12"/>
        <v>0</v>
      </c>
      <c r="AU29" s="74">
        <f t="shared" si="12"/>
        <v>0</v>
      </c>
      <c r="AV29" s="74">
        <f t="shared" si="12"/>
        <v>0</v>
      </c>
      <c r="AW29" s="74">
        <f t="shared" si="12"/>
        <v>0</v>
      </c>
      <c r="AX29" s="74">
        <f t="shared" si="12"/>
        <v>0</v>
      </c>
      <c r="AY29" s="74">
        <f t="shared" si="12"/>
        <v>-9.9999988378840499E-7</v>
      </c>
      <c r="BA29" s="74">
        <f t="shared" si="3"/>
        <v>0</v>
      </c>
    </row>
    <row r="30" spans="2:53" s="34" customFormat="1" ht="17.100000000000001" customHeight="1">
      <c r="B30" s="44"/>
      <c r="C30" s="45" t="s">
        <v>58</v>
      </c>
      <c r="D30" s="288"/>
      <c r="E30" s="288"/>
      <c r="F30" s="288"/>
      <c r="G30" s="288">
        <v>8.1189389999999992</v>
      </c>
      <c r="H30" s="288"/>
      <c r="I30" s="288">
        <v>322.00352900000001</v>
      </c>
      <c r="J30" s="288">
        <v>13.498113</v>
      </c>
      <c r="K30" s="288"/>
      <c r="L30" s="288"/>
      <c r="M30" s="288">
        <v>0.99747799999999998</v>
      </c>
      <c r="N30" s="288"/>
      <c r="O30" s="288"/>
      <c r="P30" s="288"/>
      <c r="Q30" s="288"/>
      <c r="R30" s="288"/>
      <c r="S30" s="288"/>
      <c r="T30" s="288"/>
      <c r="U30" s="288"/>
      <c r="V30" s="288"/>
      <c r="W30" s="288"/>
      <c r="X30" s="288"/>
      <c r="Y30" s="288"/>
      <c r="Z30" s="291">
        <f t="shared" ref="Z30:Z44" si="13">SUM(D30:Y30)</f>
        <v>344.61805900000002</v>
      </c>
      <c r="AA30" s="319"/>
      <c r="AB30" s="33"/>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BA30" s="74">
        <f t="shared" si="3"/>
        <v>0</v>
      </c>
    </row>
    <row r="31" spans="2:53" s="34" customFormat="1" ht="17.100000000000001" customHeight="1">
      <c r="B31" s="44"/>
      <c r="C31" s="45" t="s">
        <v>59</v>
      </c>
      <c r="D31" s="288">
        <v>239.65642800000001</v>
      </c>
      <c r="E31" s="288"/>
      <c r="F31" s="288">
        <v>0.40512300000000001</v>
      </c>
      <c r="G31" s="288">
        <v>61.051774999999999</v>
      </c>
      <c r="H31" s="288">
        <v>1.8962349999999999</v>
      </c>
      <c r="I31" s="288">
        <v>320.899293</v>
      </c>
      <c r="J31" s="288">
        <v>45.030800999999997</v>
      </c>
      <c r="K31" s="288"/>
      <c r="L31" s="288"/>
      <c r="M31" s="288">
        <v>7.9623730000000004</v>
      </c>
      <c r="N31" s="288">
        <v>20.054960999999999</v>
      </c>
      <c r="O31" s="288"/>
      <c r="P31" s="288"/>
      <c r="Q31" s="288">
        <v>10.061328</v>
      </c>
      <c r="R31" s="288"/>
      <c r="S31" s="288"/>
      <c r="T31" s="288">
        <v>30.982223999999999</v>
      </c>
      <c r="U31" s="288"/>
      <c r="V31" s="288"/>
      <c r="W31" s="288"/>
      <c r="X31" s="288"/>
      <c r="Y31" s="288">
        <v>3.0022359999999999</v>
      </c>
      <c r="Z31" s="291">
        <f t="shared" si="13"/>
        <v>741.00277700000004</v>
      </c>
      <c r="AA31" s="319"/>
      <c r="AB31" s="33"/>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BA31" s="74">
        <f t="shared" si="3"/>
        <v>0</v>
      </c>
    </row>
    <row r="32" spans="2:53" s="34" customFormat="1" ht="30" customHeight="1">
      <c r="B32" s="41"/>
      <c r="C32" s="42" t="s">
        <v>11</v>
      </c>
      <c r="D32" s="288">
        <v>1.0711869999999999</v>
      </c>
      <c r="E32" s="288"/>
      <c r="F32" s="288">
        <v>6.7573420000000004</v>
      </c>
      <c r="G32" s="288">
        <v>153.717578</v>
      </c>
      <c r="H32" s="288">
        <v>8.5635370000000002</v>
      </c>
      <c r="I32" s="288">
        <v>693.97365000000002</v>
      </c>
      <c r="J32" s="288">
        <v>39.430298000000001</v>
      </c>
      <c r="K32" s="288"/>
      <c r="L32" s="288"/>
      <c r="M32" s="288">
        <v>131.05853500000001</v>
      </c>
      <c r="N32" s="288"/>
      <c r="O32" s="288"/>
      <c r="P32" s="288"/>
      <c r="Q32" s="288">
        <v>31.336098</v>
      </c>
      <c r="R32" s="288"/>
      <c r="S32" s="288"/>
      <c r="T32" s="288"/>
      <c r="U32" s="288"/>
      <c r="V32" s="288"/>
      <c r="W32" s="288"/>
      <c r="X32" s="288"/>
      <c r="Y32" s="288">
        <v>2.325189</v>
      </c>
      <c r="Z32" s="291">
        <f t="shared" si="13"/>
        <v>1068.2334139999998</v>
      </c>
      <c r="AA32" s="319"/>
      <c r="AB32" s="33"/>
      <c r="AC32" s="74">
        <f t="shared" ref="AC32:AY32" si="14">+D32-SUM(D33:D34)</f>
        <v>0</v>
      </c>
      <c r="AD32" s="74">
        <f t="shared" si="14"/>
        <v>0</v>
      </c>
      <c r="AE32" s="74">
        <f t="shared" si="14"/>
        <v>0</v>
      </c>
      <c r="AF32" s="74">
        <f t="shared" si="14"/>
        <v>0</v>
      </c>
      <c r="AG32" s="74">
        <f t="shared" si="14"/>
        <v>0</v>
      </c>
      <c r="AH32" s="74">
        <f t="shared" si="14"/>
        <v>0</v>
      </c>
      <c r="AI32" s="74">
        <f t="shared" si="14"/>
        <v>0</v>
      </c>
      <c r="AJ32" s="74">
        <f t="shared" si="14"/>
        <v>0</v>
      </c>
      <c r="AK32" s="74">
        <f t="shared" si="14"/>
        <v>0</v>
      </c>
      <c r="AL32" s="74">
        <f t="shared" si="14"/>
        <v>-9.9999999747524271E-7</v>
      </c>
      <c r="AM32" s="74">
        <f t="shared" si="14"/>
        <v>0</v>
      </c>
      <c r="AN32" s="74">
        <f t="shared" si="14"/>
        <v>0</v>
      </c>
      <c r="AO32" s="74">
        <f t="shared" si="14"/>
        <v>0</v>
      </c>
      <c r="AP32" s="74">
        <f t="shared" si="14"/>
        <v>0</v>
      </c>
      <c r="AQ32" s="74">
        <f t="shared" si="14"/>
        <v>0</v>
      </c>
      <c r="AR32" s="74">
        <f t="shared" si="14"/>
        <v>0</v>
      </c>
      <c r="AS32" s="74">
        <f t="shared" si="14"/>
        <v>0</v>
      </c>
      <c r="AT32" s="74">
        <f t="shared" si="14"/>
        <v>0</v>
      </c>
      <c r="AU32" s="74">
        <f t="shared" si="14"/>
        <v>0</v>
      </c>
      <c r="AV32" s="74">
        <f t="shared" si="14"/>
        <v>0</v>
      </c>
      <c r="AW32" s="74">
        <f t="shared" si="14"/>
        <v>0</v>
      </c>
      <c r="AX32" s="74">
        <f t="shared" si="14"/>
        <v>0</v>
      </c>
      <c r="AY32" s="74">
        <f t="shared" si="14"/>
        <v>-1.0000003385357559E-6</v>
      </c>
      <c r="BA32" s="74">
        <f t="shared" si="3"/>
        <v>0</v>
      </c>
    </row>
    <row r="33" spans="2:53" s="34" customFormat="1" ht="17.100000000000001" customHeight="1">
      <c r="B33" s="41"/>
      <c r="C33" s="45" t="s">
        <v>58</v>
      </c>
      <c r="D33" s="288">
        <v>0.237954</v>
      </c>
      <c r="E33" s="288"/>
      <c r="F33" s="288">
        <v>0.70797600000000005</v>
      </c>
      <c r="G33" s="288">
        <v>1.198261</v>
      </c>
      <c r="H33" s="288"/>
      <c r="I33" s="288">
        <v>125.757597</v>
      </c>
      <c r="J33" s="288">
        <v>3.9497040000000001</v>
      </c>
      <c r="K33" s="288"/>
      <c r="L33" s="288"/>
      <c r="M33" s="288">
        <v>9.8693150000000003</v>
      </c>
      <c r="N33" s="288"/>
      <c r="O33" s="288"/>
      <c r="P33" s="288"/>
      <c r="Q33" s="288">
        <v>25.213101000000002</v>
      </c>
      <c r="R33" s="288"/>
      <c r="S33" s="288"/>
      <c r="T33" s="288"/>
      <c r="U33" s="288"/>
      <c r="V33" s="288"/>
      <c r="W33" s="288"/>
      <c r="X33" s="288"/>
      <c r="Y33" s="288"/>
      <c r="Z33" s="291">
        <f t="shared" si="13"/>
        <v>166.933908</v>
      </c>
      <c r="AA33" s="319"/>
      <c r="AB33" s="33"/>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BA33" s="74">
        <f t="shared" si="3"/>
        <v>0</v>
      </c>
    </row>
    <row r="34" spans="2:53" s="34" customFormat="1" ht="17.100000000000001" customHeight="1">
      <c r="B34" s="41"/>
      <c r="C34" s="45" t="s">
        <v>59</v>
      </c>
      <c r="D34" s="288">
        <v>0.833233</v>
      </c>
      <c r="E34" s="288"/>
      <c r="F34" s="288">
        <v>6.049366</v>
      </c>
      <c r="G34" s="288">
        <v>152.519317</v>
      </c>
      <c r="H34" s="288">
        <v>8.5635370000000002</v>
      </c>
      <c r="I34" s="288">
        <v>568.21605299999999</v>
      </c>
      <c r="J34" s="288">
        <v>35.480594000000004</v>
      </c>
      <c r="K34" s="288"/>
      <c r="L34" s="288"/>
      <c r="M34" s="288">
        <v>121.189221</v>
      </c>
      <c r="N34" s="288"/>
      <c r="O34" s="288"/>
      <c r="P34" s="288"/>
      <c r="Q34" s="288">
        <v>6.1229969999999998</v>
      </c>
      <c r="R34" s="288"/>
      <c r="S34" s="288"/>
      <c r="T34" s="288"/>
      <c r="U34" s="288"/>
      <c r="V34" s="288"/>
      <c r="W34" s="288"/>
      <c r="X34" s="288"/>
      <c r="Y34" s="288">
        <v>2.325189</v>
      </c>
      <c r="Z34" s="291">
        <f t="shared" si="13"/>
        <v>901.29950700000006</v>
      </c>
      <c r="AA34" s="319"/>
      <c r="AB34" s="33"/>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BA34" s="74">
        <f t="shared" si="3"/>
        <v>0</v>
      </c>
    </row>
    <row r="35" spans="2:53" s="40" customFormat="1" ht="30" customHeight="1">
      <c r="B35" s="263"/>
      <c r="C35" s="264" t="s">
        <v>99</v>
      </c>
      <c r="D35" s="292">
        <v>1.0711869999999999</v>
      </c>
      <c r="E35" s="292"/>
      <c r="F35" s="292">
        <v>5.2930630000000001</v>
      </c>
      <c r="G35" s="292">
        <v>153.717578</v>
      </c>
      <c r="H35" s="292">
        <v>8.5635370000000002</v>
      </c>
      <c r="I35" s="292">
        <v>693.97365000000002</v>
      </c>
      <c r="J35" s="292">
        <v>39.430298000000001</v>
      </c>
      <c r="K35" s="292"/>
      <c r="L35" s="292"/>
      <c r="M35" s="292">
        <v>131.05853500000001</v>
      </c>
      <c r="N35" s="292"/>
      <c r="O35" s="292"/>
      <c r="P35" s="292"/>
      <c r="Q35" s="292">
        <v>31.336098</v>
      </c>
      <c r="R35" s="292"/>
      <c r="S35" s="292"/>
      <c r="T35" s="292"/>
      <c r="U35" s="292"/>
      <c r="V35" s="292"/>
      <c r="W35" s="292"/>
      <c r="X35" s="292"/>
      <c r="Y35" s="292">
        <v>2.325189</v>
      </c>
      <c r="Z35" s="291">
        <f t="shared" si="13"/>
        <v>1066.769135</v>
      </c>
      <c r="AA35" s="320"/>
      <c r="AB35" s="39"/>
      <c r="AC35" s="76">
        <f t="shared" ref="AC35:AY35" si="15">+D32-SUM(D35:D40)</f>
        <v>0</v>
      </c>
      <c r="AD35" s="76">
        <f t="shared" si="15"/>
        <v>0</v>
      </c>
      <c r="AE35" s="76">
        <f t="shared" si="15"/>
        <v>0</v>
      </c>
      <c r="AF35" s="76">
        <f t="shared" si="15"/>
        <v>0</v>
      </c>
      <c r="AG35" s="76">
        <f t="shared" si="15"/>
        <v>0</v>
      </c>
      <c r="AH35" s="76">
        <f t="shared" si="15"/>
        <v>0</v>
      </c>
      <c r="AI35" s="76">
        <f t="shared" si="15"/>
        <v>0</v>
      </c>
      <c r="AJ35" s="76">
        <f t="shared" si="15"/>
        <v>0</v>
      </c>
      <c r="AK35" s="76">
        <f t="shared" si="15"/>
        <v>0</v>
      </c>
      <c r="AL35" s="76">
        <f t="shared" si="15"/>
        <v>0</v>
      </c>
      <c r="AM35" s="76">
        <f t="shared" si="15"/>
        <v>0</v>
      </c>
      <c r="AN35" s="76">
        <f t="shared" si="15"/>
        <v>0</v>
      </c>
      <c r="AO35" s="76">
        <f t="shared" si="15"/>
        <v>0</v>
      </c>
      <c r="AP35" s="76">
        <f t="shared" si="15"/>
        <v>0</v>
      </c>
      <c r="AQ35" s="76">
        <f t="shared" si="15"/>
        <v>0</v>
      </c>
      <c r="AR35" s="76">
        <f t="shared" si="15"/>
        <v>0</v>
      </c>
      <c r="AS35" s="76">
        <f t="shared" si="15"/>
        <v>0</v>
      </c>
      <c r="AT35" s="76">
        <f t="shared" si="15"/>
        <v>0</v>
      </c>
      <c r="AU35" s="76">
        <f t="shared" si="15"/>
        <v>0</v>
      </c>
      <c r="AV35" s="76">
        <f t="shared" si="15"/>
        <v>0</v>
      </c>
      <c r="AW35" s="76">
        <f t="shared" si="15"/>
        <v>0</v>
      </c>
      <c r="AX35" s="76">
        <f t="shared" si="15"/>
        <v>0</v>
      </c>
      <c r="AY35" s="76">
        <f t="shared" si="15"/>
        <v>0</v>
      </c>
      <c r="BA35" s="76">
        <f t="shared" si="3"/>
        <v>0</v>
      </c>
    </row>
    <row r="36" spans="2:53" s="34" customFormat="1" ht="17.100000000000001" customHeight="1">
      <c r="B36" s="270"/>
      <c r="C36" s="271" t="s">
        <v>73</v>
      </c>
      <c r="D36" s="288"/>
      <c r="E36" s="288"/>
      <c r="F36" s="288">
        <v>1.4642790000000001</v>
      </c>
      <c r="G36" s="288"/>
      <c r="H36" s="288"/>
      <c r="I36" s="288"/>
      <c r="J36" s="288"/>
      <c r="K36" s="288"/>
      <c r="L36" s="288"/>
      <c r="M36" s="288"/>
      <c r="N36" s="288"/>
      <c r="O36" s="288"/>
      <c r="P36" s="288"/>
      <c r="Q36" s="288"/>
      <c r="R36" s="288"/>
      <c r="S36" s="288"/>
      <c r="T36" s="288"/>
      <c r="U36" s="288"/>
      <c r="V36" s="288"/>
      <c r="W36" s="288"/>
      <c r="X36" s="288"/>
      <c r="Y36" s="288"/>
      <c r="Z36" s="291">
        <f t="shared" si="13"/>
        <v>1.4642790000000001</v>
      </c>
      <c r="AA36" s="319"/>
      <c r="AB36" s="33"/>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BA36" s="74">
        <f t="shared" si="3"/>
        <v>0</v>
      </c>
    </row>
    <row r="37" spans="2:53" s="34" customFormat="1" ht="17.100000000000001" customHeight="1">
      <c r="B37" s="270"/>
      <c r="C37" s="271" t="s">
        <v>199</v>
      </c>
      <c r="D37" s="288"/>
      <c r="E37" s="288"/>
      <c r="F37" s="288"/>
      <c r="G37" s="288"/>
      <c r="H37" s="288"/>
      <c r="I37" s="288"/>
      <c r="J37" s="288"/>
      <c r="K37" s="288"/>
      <c r="L37" s="288"/>
      <c r="M37" s="288"/>
      <c r="N37" s="288"/>
      <c r="O37" s="288"/>
      <c r="P37" s="288"/>
      <c r="Q37" s="288"/>
      <c r="R37" s="288"/>
      <c r="S37" s="288"/>
      <c r="T37" s="288"/>
      <c r="U37" s="288"/>
      <c r="V37" s="288"/>
      <c r="W37" s="288"/>
      <c r="X37" s="288"/>
      <c r="Y37" s="288"/>
      <c r="Z37" s="291">
        <f t="shared" si="13"/>
        <v>0</v>
      </c>
      <c r="AA37" s="319"/>
      <c r="AB37" s="33"/>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BA37" s="74">
        <f t="shared" si="3"/>
        <v>0</v>
      </c>
    </row>
    <row r="38" spans="2:53" s="34" customFormat="1" ht="17.100000000000001" customHeight="1">
      <c r="B38" s="270"/>
      <c r="C38" s="271" t="s">
        <v>100</v>
      </c>
      <c r="D38" s="288"/>
      <c r="E38" s="288"/>
      <c r="F38" s="288"/>
      <c r="G38" s="288"/>
      <c r="H38" s="288"/>
      <c r="I38" s="288"/>
      <c r="J38" s="288"/>
      <c r="K38" s="288"/>
      <c r="L38" s="288"/>
      <c r="M38" s="288"/>
      <c r="N38" s="288"/>
      <c r="O38" s="288"/>
      <c r="P38" s="288"/>
      <c r="Q38" s="288"/>
      <c r="R38" s="288"/>
      <c r="S38" s="288"/>
      <c r="T38" s="288"/>
      <c r="U38" s="288"/>
      <c r="V38" s="288"/>
      <c r="W38" s="288"/>
      <c r="X38" s="288"/>
      <c r="Y38" s="288"/>
      <c r="Z38" s="291">
        <f t="shared" si="13"/>
        <v>0</v>
      </c>
      <c r="AA38" s="319"/>
      <c r="AB38" s="33"/>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BA38" s="74">
        <f t="shared" si="3"/>
        <v>0</v>
      </c>
    </row>
    <row r="39" spans="2:53" s="34" customFormat="1" ht="17.100000000000001" customHeight="1">
      <c r="B39" s="270"/>
      <c r="C39" s="272" t="s">
        <v>50</v>
      </c>
      <c r="D39" s="288"/>
      <c r="E39" s="288"/>
      <c r="F39" s="288"/>
      <c r="G39" s="288"/>
      <c r="H39" s="288"/>
      <c r="I39" s="288"/>
      <c r="J39" s="288"/>
      <c r="K39" s="288"/>
      <c r="L39" s="288"/>
      <c r="M39" s="288"/>
      <c r="N39" s="288"/>
      <c r="O39" s="288"/>
      <c r="P39" s="288"/>
      <c r="Q39" s="288"/>
      <c r="R39" s="288"/>
      <c r="S39" s="288"/>
      <c r="T39" s="288"/>
      <c r="U39" s="288"/>
      <c r="V39" s="288"/>
      <c r="W39" s="288"/>
      <c r="X39" s="288"/>
      <c r="Y39" s="288"/>
      <c r="Z39" s="291">
        <f t="shared" si="13"/>
        <v>0</v>
      </c>
      <c r="AA39" s="319"/>
      <c r="AB39" s="33"/>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BA39" s="74">
        <f t="shared" si="3"/>
        <v>0</v>
      </c>
    </row>
    <row r="40" spans="2:53" s="34" customFormat="1" ht="17.100000000000001" customHeight="1">
      <c r="B40" s="270"/>
      <c r="C40" s="265" t="s">
        <v>170</v>
      </c>
      <c r="D40" s="288"/>
      <c r="E40" s="288"/>
      <c r="F40" s="288"/>
      <c r="G40" s="288"/>
      <c r="H40" s="288"/>
      <c r="I40" s="288"/>
      <c r="J40" s="288"/>
      <c r="K40" s="288"/>
      <c r="L40" s="288"/>
      <c r="M40" s="288"/>
      <c r="N40" s="288"/>
      <c r="O40" s="288"/>
      <c r="P40" s="288"/>
      <c r="Q40" s="288"/>
      <c r="R40" s="288"/>
      <c r="S40" s="288"/>
      <c r="T40" s="288"/>
      <c r="U40" s="288"/>
      <c r="V40" s="288"/>
      <c r="W40" s="288"/>
      <c r="X40" s="288"/>
      <c r="Y40" s="288"/>
      <c r="Z40" s="291">
        <f t="shared" si="13"/>
        <v>0</v>
      </c>
      <c r="AA40" s="319"/>
      <c r="AB40" s="33"/>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BA40" s="74">
        <f>+Z40-SUM(D40:Y40)</f>
        <v>0</v>
      </c>
    </row>
    <row r="41" spans="2:53" s="40" customFormat="1" ht="24.95" customHeight="1">
      <c r="B41" s="101"/>
      <c r="C41" s="104" t="s">
        <v>12</v>
      </c>
      <c r="D41" s="292">
        <v>10.305002999999999</v>
      </c>
      <c r="E41" s="292"/>
      <c r="F41" s="292"/>
      <c r="G41" s="292">
        <v>6.2686089999999997</v>
      </c>
      <c r="H41" s="292"/>
      <c r="I41" s="292">
        <v>214.49495899999999</v>
      </c>
      <c r="J41" s="292">
        <v>0.15513399999999999</v>
      </c>
      <c r="K41" s="292"/>
      <c r="L41" s="292"/>
      <c r="M41" s="292">
        <v>23.403362000000001</v>
      </c>
      <c r="N41" s="292"/>
      <c r="O41" s="292"/>
      <c r="P41" s="292"/>
      <c r="Q41" s="292"/>
      <c r="R41" s="292"/>
      <c r="S41" s="292"/>
      <c r="T41" s="292"/>
      <c r="U41" s="292"/>
      <c r="V41" s="292"/>
      <c r="W41" s="292"/>
      <c r="X41" s="292"/>
      <c r="Y41" s="292">
        <v>19.102236999999999</v>
      </c>
      <c r="Z41" s="291">
        <f t="shared" si="13"/>
        <v>273.72930400000001</v>
      </c>
      <c r="AA41" s="320"/>
      <c r="AB41" s="39"/>
      <c r="AC41" s="76">
        <f t="shared" ref="AC41:AY41" si="16">+D41-SUM(D42:D43)</f>
        <v>0</v>
      </c>
      <c r="AD41" s="76">
        <f t="shared" si="16"/>
        <v>0</v>
      </c>
      <c r="AE41" s="76">
        <f t="shared" si="16"/>
        <v>0</v>
      </c>
      <c r="AF41" s="76">
        <f t="shared" si="16"/>
        <v>0</v>
      </c>
      <c r="AG41" s="76">
        <f t="shared" si="16"/>
        <v>0</v>
      </c>
      <c r="AH41" s="76">
        <f t="shared" si="16"/>
        <v>-9.9999999747524271E-7</v>
      </c>
      <c r="AI41" s="76">
        <f t="shared" si="16"/>
        <v>0</v>
      </c>
      <c r="AJ41" s="76">
        <f t="shared" si="16"/>
        <v>0</v>
      </c>
      <c r="AK41" s="76">
        <f t="shared" si="16"/>
        <v>0</v>
      </c>
      <c r="AL41" s="76">
        <f t="shared" si="16"/>
        <v>0</v>
      </c>
      <c r="AM41" s="76">
        <f t="shared" si="16"/>
        <v>0</v>
      </c>
      <c r="AN41" s="76">
        <f t="shared" si="16"/>
        <v>0</v>
      </c>
      <c r="AO41" s="76">
        <f t="shared" si="16"/>
        <v>0</v>
      </c>
      <c r="AP41" s="76">
        <f t="shared" si="16"/>
        <v>0</v>
      </c>
      <c r="AQ41" s="76">
        <f t="shared" si="16"/>
        <v>0</v>
      </c>
      <c r="AR41" s="76">
        <f t="shared" si="16"/>
        <v>0</v>
      </c>
      <c r="AS41" s="76">
        <f t="shared" si="16"/>
        <v>0</v>
      </c>
      <c r="AT41" s="76">
        <f t="shared" si="16"/>
        <v>0</v>
      </c>
      <c r="AU41" s="76">
        <f t="shared" si="16"/>
        <v>0</v>
      </c>
      <c r="AV41" s="76">
        <f t="shared" si="16"/>
        <v>0</v>
      </c>
      <c r="AW41" s="76">
        <f t="shared" si="16"/>
        <v>0</v>
      </c>
      <c r="AX41" s="76">
        <f t="shared" si="16"/>
        <v>9.9999999747524271E-7</v>
      </c>
      <c r="AY41" s="76">
        <f t="shared" si="16"/>
        <v>0</v>
      </c>
      <c r="BA41" s="76">
        <f t="shared" si="3"/>
        <v>0</v>
      </c>
    </row>
    <row r="42" spans="2:53" s="89" customFormat="1" ht="17.100000000000001" customHeight="1">
      <c r="B42" s="83"/>
      <c r="C42" s="45" t="s">
        <v>58</v>
      </c>
      <c r="D42" s="294">
        <v>10.305002999999999</v>
      </c>
      <c r="E42" s="294"/>
      <c r="F42" s="294"/>
      <c r="G42" s="294"/>
      <c r="H42" s="294"/>
      <c r="I42" s="294">
        <v>157.55871999999999</v>
      </c>
      <c r="J42" s="294"/>
      <c r="K42" s="294"/>
      <c r="L42" s="294"/>
      <c r="M42" s="294"/>
      <c r="N42" s="294"/>
      <c r="O42" s="294"/>
      <c r="P42" s="294"/>
      <c r="Q42" s="294"/>
      <c r="R42" s="294"/>
      <c r="S42" s="294"/>
      <c r="T42" s="294"/>
      <c r="U42" s="294"/>
      <c r="V42" s="294"/>
      <c r="W42" s="294"/>
      <c r="X42" s="294"/>
      <c r="Y42" s="294">
        <v>0.300871</v>
      </c>
      <c r="Z42" s="291">
        <f t="shared" si="13"/>
        <v>168.16459399999999</v>
      </c>
      <c r="AA42" s="322"/>
      <c r="AB42" s="88"/>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BA42" s="74">
        <f t="shared" si="3"/>
        <v>0</v>
      </c>
    </row>
    <row r="43" spans="2:53" s="34" customFormat="1" ht="17.100000000000001" customHeight="1">
      <c r="B43" s="44"/>
      <c r="C43" s="45" t="s">
        <v>59</v>
      </c>
      <c r="D43" s="288"/>
      <c r="E43" s="288"/>
      <c r="F43" s="288"/>
      <c r="G43" s="288">
        <v>6.2686089999999997</v>
      </c>
      <c r="H43" s="288"/>
      <c r="I43" s="288">
        <v>56.936239999999998</v>
      </c>
      <c r="J43" s="288">
        <v>0.15513399999999999</v>
      </c>
      <c r="K43" s="288"/>
      <c r="L43" s="288"/>
      <c r="M43" s="288">
        <v>23.403362000000001</v>
      </c>
      <c r="N43" s="288"/>
      <c r="O43" s="288"/>
      <c r="P43" s="288"/>
      <c r="Q43" s="288"/>
      <c r="R43" s="288"/>
      <c r="S43" s="288"/>
      <c r="T43" s="288"/>
      <c r="U43" s="288"/>
      <c r="V43" s="288"/>
      <c r="W43" s="288"/>
      <c r="X43" s="288"/>
      <c r="Y43" s="288">
        <v>18.801365000000001</v>
      </c>
      <c r="Z43" s="291">
        <f t="shared" si="13"/>
        <v>105.56470999999999</v>
      </c>
      <c r="AA43" s="319"/>
      <c r="AB43" s="33"/>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BA43" s="74">
        <f t="shared" si="3"/>
        <v>0</v>
      </c>
    </row>
    <row r="44" spans="2:53" s="40" customFormat="1" ht="30" customHeight="1">
      <c r="B44" s="103"/>
      <c r="C44" s="104" t="s">
        <v>52</v>
      </c>
      <c r="D44" s="293">
        <f>+SUM(D41,D32,D29)</f>
        <v>251.03261800000001</v>
      </c>
      <c r="E44" s="293">
        <f t="shared" ref="E44:L44" si="17">+SUM(E41,E32,E29)</f>
        <v>0</v>
      </c>
      <c r="F44" s="293">
        <f t="shared" si="17"/>
        <v>7.1624650000000001</v>
      </c>
      <c r="G44" s="293">
        <f t="shared" si="17"/>
        <v>229.156901</v>
      </c>
      <c r="H44" s="293">
        <f t="shared" si="17"/>
        <v>10.459772000000001</v>
      </c>
      <c r="I44" s="293">
        <f t="shared" si="17"/>
        <v>1551.371431</v>
      </c>
      <c r="J44" s="293">
        <f t="shared" si="17"/>
        <v>98.114345</v>
      </c>
      <c r="K44" s="293">
        <f t="shared" si="17"/>
        <v>0</v>
      </c>
      <c r="L44" s="293">
        <f t="shared" si="17"/>
        <v>0</v>
      </c>
      <c r="M44" s="293">
        <f t="shared" ref="M44:Y44" si="18">+SUM(M41,M32,M29)</f>
        <v>163.42174800000004</v>
      </c>
      <c r="N44" s="293">
        <f t="shared" si="18"/>
        <v>20.054960999999999</v>
      </c>
      <c r="O44" s="293">
        <f t="shared" si="18"/>
        <v>0</v>
      </c>
      <c r="P44" s="293">
        <f t="shared" si="18"/>
        <v>0</v>
      </c>
      <c r="Q44" s="293">
        <f t="shared" si="18"/>
        <v>41.397425999999996</v>
      </c>
      <c r="R44" s="293">
        <f t="shared" si="18"/>
        <v>0</v>
      </c>
      <c r="S44" s="293">
        <f t="shared" si="18"/>
        <v>0</v>
      </c>
      <c r="T44" s="293">
        <f t="shared" si="18"/>
        <v>30.982223999999999</v>
      </c>
      <c r="U44" s="293">
        <f t="shared" si="18"/>
        <v>0</v>
      </c>
      <c r="V44" s="293">
        <f t="shared" si="18"/>
        <v>0</v>
      </c>
      <c r="W44" s="293">
        <f t="shared" si="18"/>
        <v>0</v>
      </c>
      <c r="X44" s="293">
        <f t="shared" si="18"/>
        <v>0</v>
      </c>
      <c r="Y44" s="293">
        <f t="shared" si="18"/>
        <v>24.429661999999997</v>
      </c>
      <c r="Z44" s="291">
        <f t="shared" si="13"/>
        <v>2427.5835529999999</v>
      </c>
      <c r="AA44" s="318"/>
      <c r="AB44" s="39"/>
      <c r="AC44" s="76">
        <f t="shared" ref="AC44:AY44" si="19">+D44-D29-D32-D41</f>
        <v>0</v>
      </c>
      <c r="AD44" s="76">
        <f t="shared" si="19"/>
        <v>0</v>
      </c>
      <c r="AE44" s="76">
        <f t="shared" si="19"/>
        <v>0</v>
      </c>
      <c r="AF44" s="76">
        <f t="shared" si="19"/>
        <v>0</v>
      </c>
      <c r="AG44" s="76">
        <f t="shared" si="19"/>
        <v>0</v>
      </c>
      <c r="AH44" s="76">
        <f t="shared" si="19"/>
        <v>0</v>
      </c>
      <c r="AI44" s="76">
        <f t="shared" si="19"/>
        <v>-3.219646771412954E-15</v>
      </c>
      <c r="AJ44" s="76">
        <f t="shared" si="19"/>
        <v>0</v>
      </c>
      <c r="AK44" s="76">
        <f t="shared" si="19"/>
        <v>0</v>
      </c>
      <c r="AL44" s="76">
        <f t="shared" si="19"/>
        <v>0</v>
      </c>
      <c r="AM44" s="76">
        <f t="shared" si="19"/>
        <v>0</v>
      </c>
      <c r="AN44" s="76">
        <f t="shared" si="19"/>
        <v>0</v>
      </c>
      <c r="AO44" s="76">
        <f t="shared" si="19"/>
        <v>0</v>
      </c>
      <c r="AP44" s="76">
        <f t="shared" si="19"/>
        <v>-3.5527136788005009E-15</v>
      </c>
      <c r="AQ44" s="76">
        <f t="shared" si="19"/>
        <v>0</v>
      </c>
      <c r="AR44" s="76">
        <f t="shared" si="19"/>
        <v>0</v>
      </c>
      <c r="AS44" s="76">
        <f t="shared" si="19"/>
        <v>0</v>
      </c>
      <c r="AT44" s="76">
        <f t="shared" si="19"/>
        <v>0</v>
      </c>
      <c r="AU44" s="76">
        <f t="shared" si="19"/>
        <v>0</v>
      </c>
      <c r="AV44" s="76">
        <f t="shared" si="19"/>
        <v>0</v>
      </c>
      <c r="AW44" s="76">
        <f t="shared" si="19"/>
        <v>0</v>
      </c>
      <c r="AX44" s="76">
        <f t="shared" si="19"/>
        <v>0</v>
      </c>
      <c r="AY44" s="76">
        <f t="shared" si="19"/>
        <v>0</v>
      </c>
      <c r="BA44" s="76">
        <f t="shared" si="3"/>
        <v>0</v>
      </c>
    </row>
    <row r="45" spans="2:53" s="89" customFormat="1" ht="17.100000000000001" customHeight="1">
      <c r="B45" s="266"/>
      <c r="C45" s="267" t="s">
        <v>182</v>
      </c>
      <c r="D45" s="294"/>
      <c r="E45" s="294"/>
      <c r="F45" s="294"/>
      <c r="G45" s="294"/>
      <c r="H45" s="294"/>
      <c r="I45" s="294"/>
      <c r="J45" s="294"/>
      <c r="K45" s="294"/>
      <c r="L45" s="294"/>
      <c r="M45" s="294"/>
      <c r="N45" s="294"/>
      <c r="O45" s="294"/>
      <c r="P45" s="294"/>
      <c r="Q45" s="294"/>
      <c r="R45" s="294"/>
      <c r="S45" s="294"/>
      <c r="T45" s="294"/>
      <c r="U45" s="294"/>
      <c r="V45" s="294"/>
      <c r="W45" s="294"/>
      <c r="X45" s="294"/>
      <c r="Y45" s="294"/>
      <c r="Z45" s="295">
        <f>SUM(D45:Y45)</f>
        <v>0</v>
      </c>
      <c r="AA45" s="321"/>
      <c r="AB45" s="88"/>
      <c r="AC45" s="85">
        <f t="shared" ref="AC45:AY45" si="20">+IF((D45&gt;D44),111,0)</f>
        <v>0</v>
      </c>
      <c r="AD45" s="85">
        <f t="shared" si="20"/>
        <v>0</v>
      </c>
      <c r="AE45" s="85">
        <f t="shared" si="20"/>
        <v>0</v>
      </c>
      <c r="AF45" s="85">
        <f t="shared" si="20"/>
        <v>0</v>
      </c>
      <c r="AG45" s="85">
        <f t="shared" si="20"/>
        <v>0</v>
      </c>
      <c r="AH45" s="85">
        <f t="shared" si="20"/>
        <v>0</v>
      </c>
      <c r="AI45" s="85">
        <f t="shared" si="20"/>
        <v>0</v>
      </c>
      <c r="AJ45" s="85">
        <f t="shared" si="20"/>
        <v>0</v>
      </c>
      <c r="AK45" s="85">
        <f t="shared" si="20"/>
        <v>0</v>
      </c>
      <c r="AL45" s="85">
        <f t="shared" si="20"/>
        <v>0</v>
      </c>
      <c r="AM45" s="85">
        <f t="shared" si="20"/>
        <v>0</v>
      </c>
      <c r="AN45" s="85">
        <f t="shared" si="20"/>
        <v>0</v>
      </c>
      <c r="AO45" s="85">
        <f t="shared" si="20"/>
        <v>0</v>
      </c>
      <c r="AP45" s="85">
        <f t="shared" si="20"/>
        <v>0</v>
      </c>
      <c r="AQ45" s="85">
        <f t="shared" si="20"/>
        <v>0</v>
      </c>
      <c r="AR45" s="85">
        <f t="shared" si="20"/>
        <v>0</v>
      </c>
      <c r="AS45" s="85">
        <f t="shared" si="20"/>
        <v>0</v>
      </c>
      <c r="AT45" s="85">
        <f t="shared" si="20"/>
        <v>0</v>
      </c>
      <c r="AU45" s="85">
        <f t="shared" si="20"/>
        <v>0</v>
      </c>
      <c r="AV45" s="85">
        <f t="shared" si="20"/>
        <v>0</v>
      </c>
      <c r="AW45" s="85">
        <f t="shared" si="20"/>
        <v>0</v>
      </c>
      <c r="AX45" s="85">
        <f t="shared" si="20"/>
        <v>0</v>
      </c>
      <c r="AY45" s="85">
        <f t="shared" si="20"/>
        <v>0</v>
      </c>
      <c r="BA45" s="85">
        <f t="shared" si="3"/>
        <v>0</v>
      </c>
    </row>
    <row r="46" spans="2:53" s="89" customFormat="1" ht="17.100000000000001" customHeight="1">
      <c r="B46" s="268"/>
      <c r="C46" s="269" t="s">
        <v>183</v>
      </c>
      <c r="D46" s="296"/>
      <c r="E46" s="296"/>
      <c r="F46" s="296"/>
      <c r="G46" s="296"/>
      <c r="H46" s="296"/>
      <c r="I46" s="296"/>
      <c r="J46" s="296"/>
      <c r="K46" s="296"/>
      <c r="L46" s="296"/>
      <c r="M46" s="296"/>
      <c r="N46" s="296"/>
      <c r="O46" s="296"/>
      <c r="P46" s="296"/>
      <c r="Q46" s="296"/>
      <c r="R46" s="296"/>
      <c r="S46" s="296"/>
      <c r="T46" s="296"/>
      <c r="U46" s="296"/>
      <c r="V46" s="296"/>
      <c r="W46" s="296"/>
      <c r="X46" s="296"/>
      <c r="Y46" s="296"/>
      <c r="Z46" s="295">
        <f>SUM(D46:Y46)</f>
        <v>0</v>
      </c>
      <c r="AA46" s="322"/>
      <c r="AB46" s="88"/>
      <c r="AC46" s="85">
        <f t="shared" ref="AC46:AY46" si="21">+IF((D46&gt;D44),111,0)</f>
        <v>0</v>
      </c>
      <c r="AD46" s="85">
        <f t="shared" si="21"/>
        <v>0</v>
      </c>
      <c r="AE46" s="85">
        <f t="shared" si="21"/>
        <v>0</v>
      </c>
      <c r="AF46" s="85">
        <f t="shared" si="21"/>
        <v>0</v>
      </c>
      <c r="AG46" s="85">
        <f t="shared" si="21"/>
        <v>0</v>
      </c>
      <c r="AH46" s="85">
        <f t="shared" si="21"/>
        <v>0</v>
      </c>
      <c r="AI46" s="85">
        <f t="shared" si="21"/>
        <v>0</v>
      </c>
      <c r="AJ46" s="85">
        <f t="shared" si="21"/>
        <v>0</v>
      </c>
      <c r="AK46" s="85">
        <f t="shared" si="21"/>
        <v>0</v>
      </c>
      <c r="AL46" s="85">
        <f t="shared" si="21"/>
        <v>0</v>
      </c>
      <c r="AM46" s="85">
        <f t="shared" si="21"/>
        <v>0</v>
      </c>
      <c r="AN46" s="85">
        <f t="shared" si="21"/>
        <v>0</v>
      </c>
      <c r="AO46" s="85">
        <f t="shared" si="21"/>
        <v>0</v>
      </c>
      <c r="AP46" s="85">
        <f t="shared" si="21"/>
        <v>0</v>
      </c>
      <c r="AQ46" s="85">
        <f t="shared" si="21"/>
        <v>0</v>
      </c>
      <c r="AR46" s="85">
        <f t="shared" si="21"/>
        <v>0</v>
      </c>
      <c r="AS46" s="85">
        <f t="shared" si="21"/>
        <v>0</v>
      </c>
      <c r="AT46" s="85">
        <f t="shared" si="21"/>
        <v>0</v>
      </c>
      <c r="AU46" s="85">
        <f t="shared" si="21"/>
        <v>0</v>
      </c>
      <c r="AV46" s="85">
        <f t="shared" si="21"/>
        <v>0</v>
      </c>
      <c r="AW46" s="85">
        <f t="shared" si="21"/>
        <v>0</v>
      </c>
      <c r="AX46" s="85">
        <f t="shared" si="21"/>
        <v>0</v>
      </c>
      <c r="AY46" s="85">
        <f t="shared" si="21"/>
        <v>0</v>
      </c>
      <c r="BA46" s="85">
        <f t="shared" si="3"/>
        <v>0</v>
      </c>
    </row>
    <row r="47" spans="2:53" s="89" customFormat="1" ht="17.100000000000001" customHeight="1">
      <c r="B47" s="268"/>
      <c r="C47" s="269" t="s">
        <v>169</v>
      </c>
      <c r="D47" s="297"/>
      <c r="E47" s="298"/>
      <c r="F47" s="297"/>
      <c r="G47" s="297"/>
      <c r="H47" s="298"/>
      <c r="I47" s="288">
        <v>265.69443799999999</v>
      </c>
      <c r="J47" s="288">
        <v>27.849914999999999</v>
      </c>
      <c r="K47" s="297"/>
      <c r="L47" s="298"/>
      <c r="M47" s="297"/>
      <c r="N47" s="288">
        <v>20.054960999999999</v>
      </c>
      <c r="O47" s="297"/>
      <c r="P47" s="297"/>
      <c r="Q47" s="297"/>
      <c r="R47" s="297"/>
      <c r="S47" s="298"/>
      <c r="T47" s="297"/>
      <c r="U47" s="297"/>
      <c r="V47" s="297"/>
      <c r="W47" s="298"/>
      <c r="X47" s="297"/>
      <c r="Y47" s="288">
        <v>10.125405000000001</v>
      </c>
      <c r="Z47" s="288">
        <f>SUM(D47:Y47)</f>
        <v>323.72471899999999</v>
      </c>
      <c r="AA47" s="288"/>
      <c r="AB47" s="88"/>
      <c r="AC47" s="228"/>
      <c r="AD47" s="85">
        <f>+IF((E47&gt;E44),111,0)</f>
        <v>0</v>
      </c>
      <c r="AE47" s="228"/>
      <c r="AF47" s="228"/>
      <c r="AG47" s="85">
        <f>+IF((H47&gt;H44),111,0)</f>
        <v>0</v>
      </c>
      <c r="AH47" s="228"/>
      <c r="AI47" s="228"/>
      <c r="AJ47" s="228"/>
      <c r="AK47" s="85">
        <f>+IF((L47&gt;L44),111,0)</f>
        <v>0</v>
      </c>
      <c r="AL47" s="228"/>
      <c r="AM47" s="85">
        <f>+IF((N47&gt;N44),111,0)</f>
        <v>0</v>
      </c>
      <c r="AN47" s="228"/>
      <c r="AO47" s="228"/>
      <c r="AP47" s="228"/>
      <c r="AQ47" s="228"/>
      <c r="AR47" s="85">
        <f>+IF((S47&gt;S44),111,0)</f>
        <v>0</v>
      </c>
      <c r="AS47" s="228"/>
      <c r="AT47" s="228"/>
      <c r="AU47" s="228"/>
      <c r="AV47" s="85">
        <f>+IF((W47&gt;W44),111,0)</f>
        <v>0</v>
      </c>
      <c r="AW47" s="228"/>
      <c r="AX47" s="85">
        <f>+IF((Y47&gt;Y44),111,0)</f>
        <v>0</v>
      </c>
      <c r="AY47" s="85">
        <f>+IF((Z47&gt;Z44),111,0)</f>
        <v>0</v>
      </c>
      <c r="BA47" s="85">
        <f t="shared" si="3"/>
        <v>0</v>
      </c>
    </row>
    <row r="48" spans="2:53" s="34" customFormat="1" ht="24.95" customHeight="1">
      <c r="B48" s="41"/>
      <c r="C48" s="49" t="s">
        <v>66</v>
      </c>
      <c r="D48" s="288"/>
      <c r="E48" s="288"/>
      <c r="F48" s="288"/>
      <c r="G48" s="288"/>
      <c r="H48" s="288"/>
      <c r="I48" s="288"/>
      <c r="J48" s="288"/>
      <c r="K48" s="288"/>
      <c r="L48" s="288"/>
      <c r="M48" s="288"/>
      <c r="N48" s="288"/>
      <c r="O48" s="288"/>
      <c r="P48" s="288"/>
      <c r="Q48" s="288"/>
      <c r="R48" s="288"/>
      <c r="S48" s="288"/>
      <c r="T48" s="288"/>
      <c r="U48" s="288"/>
      <c r="V48" s="288"/>
      <c r="W48" s="288"/>
      <c r="X48" s="288"/>
      <c r="Y48" s="288"/>
      <c r="Z48" s="299"/>
      <c r="AA48" s="323"/>
      <c r="AB48" s="33"/>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BA48" s="79">
        <f t="shared" si="3"/>
        <v>0</v>
      </c>
    </row>
    <row r="49" spans="2:53" s="34" customFormat="1" ht="17.100000000000001" customHeight="1">
      <c r="B49" s="44"/>
      <c r="C49" s="45" t="s">
        <v>67</v>
      </c>
      <c r="D49" s="288">
        <v>54.147466999999999</v>
      </c>
      <c r="E49" s="288"/>
      <c r="F49" s="288">
        <v>7.1624650000000001</v>
      </c>
      <c r="G49" s="288">
        <v>139.44331600000001</v>
      </c>
      <c r="H49" s="288">
        <v>10.459771999999999</v>
      </c>
      <c r="I49" s="288">
        <v>934.41964546721908</v>
      </c>
      <c r="J49" s="288">
        <v>62.629568404026799</v>
      </c>
      <c r="K49" s="288"/>
      <c r="L49" s="288"/>
      <c r="M49" s="288">
        <v>80.319990000000004</v>
      </c>
      <c r="N49" s="288">
        <v>10.026605999999999</v>
      </c>
      <c r="O49" s="288"/>
      <c r="P49" s="288"/>
      <c r="Q49" s="288">
        <v>41.397426000000003</v>
      </c>
      <c r="R49" s="288"/>
      <c r="S49" s="288"/>
      <c r="T49" s="288">
        <v>1.313768</v>
      </c>
      <c r="U49" s="288"/>
      <c r="V49" s="288"/>
      <c r="W49" s="288"/>
      <c r="X49" s="288"/>
      <c r="Y49" s="288">
        <v>0.76364500000000002</v>
      </c>
      <c r="Z49" s="291">
        <f>SUM(D49:Y49)</f>
        <v>1342.0836688712457</v>
      </c>
      <c r="AA49" s="323"/>
      <c r="AB49" s="33"/>
      <c r="AC49" s="74">
        <f t="shared" ref="AC49:AY49" si="22">+D44-SUM(D49:D51)</f>
        <v>0</v>
      </c>
      <c r="AD49" s="74">
        <f t="shared" si="22"/>
        <v>0</v>
      </c>
      <c r="AE49" s="74">
        <f t="shared" si="22"/>
        <v>0</v>
      </c>
      <c r="AF49" s="74">
        <f t="shared" si="22"/>
        <v>0</v>
      </c>
      <c r="AG49" s="74">
        <f t="shared" si="22"/>
        <v>0</v>
      </c>
      <c r="AH49" s="74">
        <f t="shared" si="22"/>
        <v>0</v>
      </c>
      <c r="AI49" s="74">
        <f t="shared" si="22"/>
        <v>0</v>
      </c>
      <c r="AJ49" s="74">
        <f t="shared" si="22"/>
        <v>0</v>
      </c>
      <c r="AK49" s="74">
        <f t="shared" si="22"/>
        <v>0</v>
      </c>
      <c r="AL49" s="74">
        <f t="shared" si="22"/>
        <v>-9.9999996905353328E-7</v>
      </c>
      <c r="AM49" s="74">
        <f t="shared" si="22"/>
        <v>0</v>
      </c>
      <c r="AN49" s="74">
        <f t="shared" si="22"/>
        <v>0</v>
      </c>
      <c r="AO49" s="74">
        <f t="shared" si="22"/>
        <v>0</v>
      </c>
      <c r="AP49" s="74">
        <f t="shared" si="22"/>
        <v>0</v>
      </c>
      <c r="AQ49" s="74">
        <f t="shared" si="22"/>
        <v>0</v>
      </c>
      <c r="AR49" s="74">
        <f t="shared" si="22"/>
        <v>0</v>
      </c>
      <c r="AS49" s="74">
        <f t="shared" si="22"/>
        <v>9.9999999747524271E-7</v>
      </c>
      <c r="AT49" s="74">
        <f t="shared" si="22"/>
        <v>0</v>
      </c>
      <c r="AU49" s="74">
        <f t="shared" si="22"/>
        <v>0</v>
      </c>
      <c r="AV49" s="74">
        <f t="shared" si="22"/>
        <v>0</v>
      </c>
      <c r="AW49" s="74">
        <f t="shared" si="22"/>
        <v>0</v>
      </c>
      <c r="AX49" s="74">
        <f t="shared" si="22"/>
        <v>0</v>
      </c>
      <c r="AY49" s="74">
        <f t="shared" si="22"/>
        <v>0</v>
      </c>
      <c r="BA49" s="73">
        <f t="shared" si="3"/>
        <v>0</v>
      </c>
    </row>
    <row r="50" spans="2:53" s="34" customFormat="1" ht="17.100000000000001" customHeight="1">
      <c r="B50" s="44"/>
      <c r="C50" s="45" t="s">
        <v>68</v>
      </c>
      <c r="D50" s="288">
        <v>196.88515100000001</v>
      </c>
      <c r="E50" s="288"/>
      <c r="F50" s="288"/>
      <c r="G50" s="288">
        <v>89.713584999999995</v>
      </c>
      <c r="H50" s="288"/>
      <c r="I50" s="288">
        <v>613.54206759042938</v>
      </c>
      <c r="J50" s="288">
        <v>35.484776595973202</v>
      </c>
      <c r="K50" s="288"/>
      <c r="L50" s="288"/>
      <c r="M50" s="288">
        <v>83.101759000000001</v>
      </c>
      <c r="N50" s="288">
        <v>10.028354999999999</v>
      </c>
      <c r="O50" s="288"/>
      <c r="P50" s="288"/>
      <c r="Q50" s="288"/>
      <c r="R50" s="288"/>
      <c r="S50" s="288"/>
      <c r="T50" s="288">
        <v>29.668455000000002</v>
      </c>
      <c r="U50" s="288"/>
      <c r="V50" s="288"/>
      <c r="W50" s="288"/>
      <c r="X50" s="288"/>
      <c r="Y50" s="288">
        <v>23.666017</v>
      </c>
      <c r="Z50" s="291">
        <f>SUM(D50:Y50)</f>
        <v>1082.0901661864027</v>
      </c>
      <c r="AA50" s="323"/>
      <c r="AB50" s="33"/>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BA50" s="73">
        <f t="shared" si="3"/>
        <v>0</v>
      </c>
    </row>
    <row r="51" spans="2:53" s="34" customFormat="1" ht="17.100000000000001" customHeight="1">
      <c r="B51" s="41"/>
      <c r="C51" s="45" t="s">
        <v>69</v>
      </c>
      <c r="D51" s="288"/>
      <c r="E51" s="288"/>
      <c r="F51" s="288"/>
      <c r="G51" s="288"/>
      <c r="H51" s="288"/>
      <c r="I51" s="288">
        <v>3.4097179423517461</v>
      </c>
      <c r="J51" s="288"/>
      <c r="K51" s="288"/>
      <c r="L51" s="288"/>
      <c r="M51" s="288"/>
      <c r="N51" s="288"/>
      <c r="O51" s="288"/>
      <c r="P51" s="288"/>
      <c r="Q51" s="288"/>
      <c r="R51" s="288"/>
      <c r="S51" s="288"/>
      <c r="T51" s="288"/>
      <c r="U51" s="288"/>
      <c r="V51" s="288"/>
      <c r="W51" s="288"/>
      <c r="X51" s="288"/>
      <c r="Y51" s="288"/>
      <c r="Z51" s="291">
        <f>SUM(D51:Y51)</f>
        <v>3.4097179423517461</v>
      </c>
      <c r="AA51" s="323"/>
      <c r="AB51" s="33"/>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BA51" s="73">
        <f t="shared" si="3"/>
        <v>0</v>
      </c>
    </row>
    <row r="52" spans="2:53" s="40" customFormat="1" ht="30" customHeight="1">
      <c r="B52" s="46"/>
      <c r="C52" s="47" t="s">
        <v>117</v>
      </c>
      <c r="D52" s="300"/>
      <c r="E52" s="300"/>
      <c r="F52" s="300"/>
      <c r="G52" s="300"/>
      <c r="H52" s="300"/>
      <c r="I52" s="300"/>
      <c r="J52" s="300"/>
      <c r="K52" s="300"/>
      <c r="L52" s="300"/>
      <c r="M52" s="300"/>
      <c r="N52" s="300"/>
      <c r="O52" s="300"/>
      <c r="P52" s="300"/>
      <c r="Q52" s="300"/>
      <c r="R52" s="300"/>
      <c r="S52" s="300"/>
      <c r="T52" s="300"/>
      <c r="U52" s="300"/>
      <c r="V52" s="300"/>
      <c r="W52" s="300"/>
      <c r="X52" s="300"/>
      <c r="Y52" s="300"/>
      <c r="Z52" s="301"/>
      <c r="AA52" s="318"/>
      <c r="AB52" s="39"/>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BA52" s="80">
        <f t="shared" si="3"/>
        <v>0</v>
      </c>
    </row>
    <row r="53" spans="2:53" s="34" customFormat="1" ht="17.100000000000001" customHeight="1">
      <c r="B53" s="41"/>
      <c r="C53" s="42" t="s">
        <v>10</v>
      </c>
      <c r="D53" s="288">
        <v>770.90009899999995</v>
      </c>
      <c r="E53" s="288"/>
      <c r="F53" s="288">
        <v>3261.4839339999999</v>
      </c>
      <c r="G53" s="288">
        <v>6433.5083610000001</v>
      </c>
      <c r="H53" s="288">
        <v>98.889921000000001</v>
      </c>
      <c r="I53" s="288">
        <v>49994.156523999998</v>
      </c>
      <c r="J53" s="288">
        <v>4803.4611949999999</v>
      </c>
      <c r="K53" s="288">
        <v>0.30923699999999998</v>
      </c>
      <c r="L53" s="288"/>
      <c r="M53" s="288">
        <v>5345.4886610000003</v>
      </c>
      <c r="N53" s="288"/>
      <c r="O53" s="288"/>
      <c r="P53" s="288">
        <v>182.25663599999999</v>
      </c>
      <c r="Q53" s="288">
        <v>200.14940200000001</v>
      </c>
      <c r="R53" s="288">
        <v>0.19101099999999999</v>
      </c>
      <c r="S53" s="288"/>
      <c r="T53" s="288">
        <v>105.517805</v>
      </c>
      <c r="U53" s="288">
        <v>13.811211</v>
      </c>
      <c r="V53" s="288">
        <v>635.15951099999995</v>
      </c>
      <c r="W53" s="288"/>
      <c r="X53" s="288">
        <v>76.792396999999994</v>
      </c>
      <c r="Y53" s="288">
        <v>1700.1658849999999</v>
      </c>
      <c r="Z53" s="291">
        <f>SUM(D53:Y53)</f>
        <v>73622.241789999985</v>
      </c>
      <c r="AA53" s="319"/>
      <c r="AB53" s="33"/>
      <c r="AC53" s="74">
        <f t="shared" ref="AC53:AY53" si="23">+D53-SUM(D54:D55)</f>
        <v>9.9999988378840499E-7</v>
      </c>
      <c r="AD53" s="74">
        <f t="shared" si="23"/>
        <v>0</v>
      </c>
      <c r="AE53" s="74">
        <f t="shared" si="23"/>
        <v>0</v>
      </c>
      <c r="AF53" s="74">
        <f t="shared" si="23"/>
        <v>0</v>
      </c>
      <c r="AG53" s="74">
        <f t="shared" si="23"/>
        <v>-9.9999999747524271E-7</v>
      </c>
      <c r="AH53" s="74">
        <f t="shared" si="23"/>
        <v>0</v>
      </c>
      <c r="AI53" s="74">
        <f t="shared" si="23"/>
        <v>0</v>
      </c>
      <c r="AJ53" s="74">
        <f t="shared" si="23"/>
        <v>0</v>
      </c>
      <c r="AK53" s="74">
        <f t="shared" si="23"/>
        <v>0</v>
      </c>
      <c r="AL53" s="74">
        <f t="shared" si="23"/>
        <v>0</v>
      </c>
      <c r="AM53" s="74">
        <f t="shared" si="23"/>
        <v>0</v>
      </c>
      <c r="AN53" s="74">
        <f t="shared" si="23"/>
        <v>0</v>
      </c>
      <c r="AO53" s="74">
        <f t="shared" si="23"/>
        <v>0</v>
      </c>
      <c r="AP53" s="74">
        <f t="shared" si="23"/>
        <v>0</v>
      </c>
      <c r="AQ53" s="74">
        <f t="shared" si="23"/>
        <v>0</v>
      </c>
      <c r="AR53" s="74">
        <f t="shared" si="23"/>
        <v>0</v>
      </c>
      <c r="AS53" s="74">
        <f t="shared" si="23"/>
        <v>0</v>
      </c>
      <c r="AT53" s="74">
        <f t="shared" si="23"/>
        <v>0</v>
      </c>
      <c r="AU53" s="74">
        <f t="shared" si="23"/>
        <v>0</v>
      </c>
      <c r="AV53" s="74">
        <f t="shared" si="23"/>
        <v>0</v>
      </c>
      <c r="AW53" s="74">
        <f t="shared" si="23"/>
        <v>0</v>
      </c>
      <c r="AX53" s="74">
        <f t="shared" si="23"/>
        <v>-1.0000001111620804E-6</v>
      </c>
      <c r="AY53" s="74">
        <f t="shared" si="23"/>
        <v>-1.0000076144933701E-6</v>
      </c>
      <c r="BA53" s="74">
        <f t="shared" si="3"/>
        <v>0</v>
      </c>
    </row>
    <row r="54" spans="2:53" s="34" customFormat="1" ht="17.100000000000001" customHeight="1">
      <c r="B54" s="44"/>
      <c r="C54" s="45" t="s">
        <v>58</v>
      </c>
      <c r="D54" s="288">
        <v>17.108226999999999</v>
      </c>
      <c r="E54" s="288"/>
      <c r="F54" s="288">
        <v>61.505640999999997</v>
      </c>
      <c r="G54" s="288">
        <v>109.853238</v>
      </c>
      <c r="H54" s="288">
        <v>6.4474559999999999</v>
      </c>
      <c r="I54" s="288">
        <v>10602.465741</v>
      </c>
      <c r="J54" s="288">
        <v>295.28474699999998</v>
      </c>
      <c r="K54" s="288"/>
      <c r="L54" s="288"/>
      <c r="M54" s="288">
        <v>2194.1976920000002</v>
      </c>
      <c r="N54" s="288"/>
      <c r="O54" s="288"/>
      <c r="P54" s="288"/>
      <c r="Q54" s="288">
        <v>3.42394</v>
      </c>
      <c r="R54" s="288"/>
      <c r="S54" s="288"/>
      <c r="T54" s="288"/>
      <c r="U54" s="288"/>
      <c r="V54" s="288"/>
      <c r="W54" s="288"/>
      <c r="X54" s="288"/>
      <c r="Y54" s="288">
        <v>68.796025999999998</v>
      </c>
      <c r="Z54" s="291">
        <f t="shared" ref="Z54:Z68" si="24">SUM(D54:Y54)</f>
        <v>13359.082708</v>
      </c>
      <c r="AA54" s="319"/>
      <c r="AB54" s="33"/>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BA54" s="74">
        <f t="shared" si="3"/>
        <v>0</v>
      </c>
    </row>
    <row r="55" spans="2:53" s="34" customFormat="1" ht="17.100000000000001" customHeight="1">
      <c r="B55" s="44"/>
      <c r="C55" s="45" t="s">
        <v>59</v>
      </c>
      <c r="D55" s="288">
        <v>753.79187100000001</v>
      </c>
      <c r="E55" s="288"/>
      <c r="F55" s="288">
        <v>3199.9782930000001</v>
      </c>
      <c r="G55" s="288">
        <v>6323.6551229999995</v>
      </c>
      <c r="H55" s="288">
        <v>92.442465999999996</v>
      </c>
      <c r="I55" s="288">
        <v>39391.690782999998</v>
      </c>
      <c r="J55" s="288">
        <v>4508.1764480000002</v>
      </c>
      <c r="K55" s="288">
        <v>0.30923699999999998</v>
      </c>
      <c r="L55" s="288"/>
      <c r="M55" s="288">
        <v>3151.2909690000001</v>
      </c>
      <c r="N55" s="288"/>
      <c r="O55" s="288"/>
      <c r="P55" s="288">
        <v>182.25663599999999</v>
      </c>
      <c r="Q55" s="288">
        <v>196.72546199999999</v>
      </c>
      <c r="R55" s="288">
        <v>0.19101099999999999</v>
      </c>
      <c r="S55" s="288"/>
      <c r="T55" s="288">
        <v>105.517805</v>
      </c>
      <c r="U55" s="288">
        <v>13.811211</v>
      </c>
      <c r="V55" s="288">
        <v>635.15951099999995</v>
      </c>
      <c r="W55" s="288"/>
      <c r="X55" s="288">
        <v>76.792396999999994</v>
      </c>
      <c r="Y55" s="288">
        <v>1631.36986</v>
      </c>
      <c r="Z55" s="291">
        <f t="shared" si="24"/>
        <v>60263.159082999999</v>
      </c>
      <c r="AA55" s="319"/>
      <c r="AB55" s="33"/>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BA55" s="74">
        <f t="shared" si="3"/>
        <v>0</v>
      </c>
    </row>
    <row r="56" spans="2:53" s="34" customFormat="1" ht="30" customHeight="1">
      <c r="B56" s="41"/>
      <c r="C56" s="42" t="s">
        <v>11</v>
      </c>
      <c r="D56" s="288">
        <v>454.24782699999997</v>
      </c>
      <c r="E56" s="288"/>
      <c r="F56" s="288">
        <v>194.69365400000001</v>
      </c>
      <c r="G56" s="288">
        <v>1063.708509</v>
      </c>
      <c r="H56" s="288">
        <v>250.42942300000001</v>
      </c>
      <c r="I56" s="288">
        <v>40539.804698</v>
      </c>
      <c r="J56" s="288">
        <v>2892.443847</v>
      </c>
      <c r="K56" s="288"/>
      <c r="L56" s="288"/>
      <c r="M56" s="288">
        <v>1391.3792619999999</v>
      </c>
      <c r="N56" s="288"/>
      <c r="O56" s="288"/>
      <c r="P56" s="288">
        <v>15.066865999999999</v>
      </c>
      <c r="Q56" s="288">
        <v>117.486231</v>
      </c>
      <c r="R56" s="288"/>
      <c r="S56" s="288"/>
      <c r="T56" s="288">
        <v>12.111196</v>
      </c>
      <c r="U56" s="288">
        <v>0.39959699999999998</v>
      </c>
      <c r="V56" s="288"/>
      <c r="W56" s="288"/>
      <c r="X56" s="288"/>
      <c r="Y56" s="288">
        <v>835.11213099999998</v>
      </c>
      <c r="Z56" s="291">
        <f t="shared" si="24"/>
        <v>47766.88324100001</v>
      </c>
      <c r="AA56" s="319"/>
      <c r="AB56" s="33"/>
      <c r="AC56" s="74">
        <f t="shared" ref="AC56:AY56" si="25">+D56-SUM(D57:D58)</f>
        <v>0</v>
      </c>
      <c r="AD56" s="74">
        <f t="shared" si="25"/>
        <v>0</v>
      </c>
      <c r="AE56" s="74">
        <f t="shared" si="25"/>
        <v>1.0000000258969521E-6</v>
      </c>
      <c r="AF56" s="74">
        <f t="shared" si="25"/>
        <v>0</v>
      </c>
      <c r="AG56" s="74">
        <f t="shared" si="25"/>
        <v>0</v>
      </c>
      <c r="AH56" s="74">
        <f t="shared" si="25"/>
        <v>-1.0000003385357559E-6</v>
      </c>
      <c r="AI56" s="74">
        <f t="shared" si="25"/>
        <v>0</v>
      </c>
      <c r="AJ56" s="74">
        <f t="shared" si="25"/>
        <v>0</v>
      </c>
      <c r="AK56" s="74">
        <f t="shared" si="25"/>
        <v>0</v>
      </c>
      <c r="AL56" s="74">
        <f t="shared" si="25"/>
        <v>0</v>
      </c>
      <c r="AM56" s="74">
        <f t="shared" si="25"/>
        <v>0</v>
      </c>
      <c r="AN56" s="74">
        <f t="shared" si="25"/>
        <v>0</v>
      </c>
      <c r="AO56" s="74">
        <f t="shared" si="25"/>
        <v>0</v>
      </c>
      <c r="AP56" s="74">
        <f t="shared" si="25"/>
        <v>0</v>
      </c>
      <c r="AQ56" s="74">
        <f t="shared" si="25"/>
        <v>0</v>
      </c>
      <c r="AR56" s="74">
        <f t="shared" si="25"/>
        <v>0</v>
      </c>
      <c r="AS56" s="74">
        <f t="shared" si="25"/>
        <v>0</v>
      </c>
      <c r="AT56" s="74">
        <f t="shared" si="25"/>
        <v>0</v>
      </c>
      <c r="AU56" s="74">
        <f t="shared" si="25"/>
        <v>0</v>
      </c>
      <c r="AV56" s="74">
        <f t="shared" si="25"/>
        <v>0</v>
      </c>
      <c r="AW56" s="74">
        <f t="shared" si="25"/>
        <v>0</v>
      </c>
      <c r="AX56" s="74">
        <f t="shared" si="25"/>
        <v>0</v>
      </c>
      <c r="AY56" s="74">
        <f t="shared" si="25"/>
        <v>0</v>
      </c>
      <c r="BA56" s="74">
        <f t="shared" si="3"/>
        <v>0</v>
      </c>
    </row>
    <row r="57" spans="2:53" s="34" customFormat="1" ht="17.100000000000001" customHeight="1">
      <c r="B57" s="41"/>
      <c r="C57" s="45" t="s">
        <v>58</v>
      </c>
      <c r="D57" s="288">
        <v>437.68195200000002</v>
      </c>
      <c r="E57" s="288"/>
      <c r="F57" s="288">
        <v>125.984551</v>
      </c>
      <c r="G57" s="288">
        <v>271.37775199999999</v>
      </c>
      <c r="H57" s="288"/>
      <c r="I57" s="288">
        <v>16632.043980999999</v>
      </c>
      <c r="J57" s="288">
        <v>1582.1622190000001</v>
      </c>
      <c r="K57" s="288"/>
      <c r="L57" s="288"/>
      <c r="M57" s="288">
        <v>1240.256656</v>
      </c>
      <c r="N57" s="288"/>
      <c r="O57" s="288"/>
      <c r="P57" s="288"/>
      <c r="Q57" s="288">
        <v>117.486231</v>
      </c>
      <c r="R57" s="288"/>
      <c r="S57" s="288"/>
      <c r="T57" s="288">
        <v>10.008065</v>
      </c>
      <c r="U57" s="288"/>
      <c r="V57" s="288"/>
      <c r="W57" s="288"/>
      <c r="X57" s="288"/>
      <c r="Y57" s="288"/>
      <c r="Z57" s="291">
        <f t="shared" si="24"/>
        <v>20417.001407000003</v>
      </c>
      <c r="AA57" s="319"/>
      <c r="AB57" s="33"/>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BA57" s="74">
        <f t="shared" si="3"/>
        <v>0</v>
      </c>
    </row>
    <row r="58" spans="2:53" s="34" customFormat="1" ht="17.100000000000001" customHeight="1">
      <c r="B58" s="41"/>
      <c r="C58" s="45" t="s">
        <v>59</v>
      </c>
      <c r="D58" s="288">
        <v>16.565874999999998</v>
      </c>
      <c r="E58" s="288"/>
      <c r="F58" s="288">
        <v>68.709102000000001</v>
      </c>
      <c r="G58" s="288">
        <v>792.33075699999995</v>
      </c>
      <c r="H58" s="288">
        <v>250.42942300000001</v>
      </c>
      <c r="I58" s="288">
        <v>23907.760718000001</v>
      </c>
      <c r="J58" s="288">
        <v>1310.281628</v>
      </c>
      <c r="K58" s="288"/>
      <c r="L58" s="288"/>
      <c r="M58" s="288">
        <v>151.12260599999999</v>
      </c>
      <c r="N58" s="288"/>
      <c r="O58" s="288"/>
      <c r="P58" s="288">
        <v>15.066865999999999</v>
      </c>
      <c r="Q58" s="288"/>
      <c r="R58" s="288"/>
      <c r="S58" s="288"/>
      <c r="T58" s="288">
        <v>2.1031309999999999</v>
      </c>
      <c r="U58" s="288">
        <v>0.39959699999999998</v>
      </c>
      <c r="V58" s="288"/>
      <c r="W58" s="288"/>
      <c r="X58" s="288"/>
      <c r="Y58" s="288">
        <v>835.11213099999998</v>
      </c>
      <c r="Z58" s="291">
        <f t="shared" si="24"/>
        <v>27349.881834000003</v>
      </c>
      <c r="AA58" s="319"/>
      <c r="AB58" s="33"/>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BA58" s="74">
        <f t="shared" si="3"/>
        <v>0</v>
      </c>
    </row>
    <row r="59" spans="2:53" s="40" customFormat="1" ht="30" customHeight="1">
      <c r="B59" s="263"/>
      <c r="C59" s="264" t="s">
        <v>99</v>
      </c>
      <c r="D59" s="292">
        <v>454.24782699999997</v>
      </c>
      <c r="E59" s="292"/>
      <c r="F59" s="292">
        <v>179.26810699999999</v>
      </c>
      <c r="G59" s="292">
        <v>784.02741400000002</v>
      </c>
      <c r="H59" s="292">
        <v>250.42942300000001</v>
      </c>
      <c r="I59" s="292">
        <v>34345.085337999997</v>
      </c>
      <c r="J59" s="292">
        <v>2770.3890289999999</v>
      </c>
      <c r="K59" s="292"/>
      <c r="L59" s="292"/>
      <c r="M59" s="292">
        <v>1390.851271</v>
      </c>
      <c r="N59" s="292"/>
      <c r="O59" s="292"/>
      <c r="P59" s="292">
        <v>15.066865999999999</v>
      </c>
      <c r="Q59" s="292">
        <v>117.486231</v>
      </c>
      <c r="R59" s="292"/>
      <c r="S59" s="292"/>
      <c r="T59" s="292">
        <v>10.008065</v>
      </c>
      <c r="U59" s="292">
        <v>0.39959699999999998</v>
      </c>
      <c r="V59" s="292"/>
      <c r="W59" s="292"/>
      <c r="X59" s="292"/>
      <c r="Y59" s="292">
        <v>835.11213099999998</v>
      </c>
      <c r="Z59" s="291">
        <f t="shared" si="24"/>
        <v>41152.371299000006</v>
      </c>
      <c r="AA59" s="320"/>
      <c r="AB59" s="39"/>
      <c r="AC59" s="76">
        <f t="shared" ref="AC59:AY59" si="26">+D56-SUM(D59:D64)</f>
        <v>0</v>
      </c>
      <c r="AD59" s="76">
        <f t="shared" si="26"/>
        <v>0</v>
      </c>
      <c r="AE59" s="76">
        <f t="shared" si="26"/>
        <v>0</v>
      </c>
      <c r="AF59" s="76">
        <f t="shared" si="26"/>
        <v>0</v>
      </c>
      <c r="AG59" s="76">
        <f t="shared" si="26"/>
        <v>0</v>
      </c>
      <c r="AH59" s="76">
        <f t="shared" si="26"/>
        <v>-1.0000003385357559E-6</v>
      </c>
      <c r="AI59" s="76">
        <f t="shared" si="26"/>
        <v>-9.9999988378840499E-7</v>
      </c>
      <c r="AJ59" s="76">
        <f t="shared" si="26"/>
        <v>0</v>
      </c>
      <c r="AK59" s="76">
        <f t="shared" si="26"/>
        <v>0</v>
      </c>
      <c r="AL59" s="76">
        <f t="shared" si="26"/>
        <v>0</v>
      </c>
      <c r="AM59" s="76">
        <f t="shared" si="26"/>
        <v>0</v>
      </c>
      <c r="AN59" s="76">
        <f t="shared" si="26"/>
        <v>0</v>
      </c>
      <c r="AO59" s="76">
        <f t="shared" si="26"/>
        <v>0</v>
      </c>
      <c r="AP59" s="76">
        <f t="shared" si="26"/>
        <v>0</v>
      </c>
      <c r="AQ59" s="76">
        <f t="shared" si="26"/>
        <v>0</v>
      </c>
      <c r="AR59" s="76">
        <f t="shared" si="26"/>
        <v>0</v>
      </c>
      <c r="AS59" s="76">
        <f t="shared" si="26"/>
        <v>0</v>
      </c>
      <c r="AT59" s="76">
        <f t="shared" si="26"/>
        <v>0</v>
      </c>
      <c r="AU59" s="76">
        <f t="shared" si="26"/>
        <v>0</v>
      </c>
      <c r="AV59" s="76">
        <f t="shared" si="26"/>
        <v>0</v>
      </c>
      <c r="AW59" s="76">
        <f t="shared" si="26"/>
        <v>0</v>
      </c>
      <c r="AX59" s="76">
        <f t="shared" si="26"/>
        <v>0</v>
      </c>
      <c r="AY59" s="76">
        <f t="shared" si="26"/>
        <v>-1.9999934011138976E-6</v>
      </c>
      <c r="BA59" s="76">
        <f t="shared" si="3"/>
        <v>0</v>
      </c>
    </row>
    <row r="60" spans="2:53" s="34" customFormat="1" ht="17.100000000000001" customHeight="1">
      <c r="B60" s="270"/>
      <c r="C60" s="271" t="s">
        <v>73</v>
      </c>
      <c r="D60" s="288"/>
      <c r="E60" s="288"/>
      <c r="F60" s="288">
        <v>15.425547</v>
      </c>
      <c r="G60" s="288">
        <v>279.68109500000003</v>
      </c>
      <c r="H60" s="288"/>
      <c r="I60" s="288">
        <v>6194.7193610000004</v>
      </c>
      <c r="J60" s="288">
        <v>122.05481899999999</v>
      </c>
      <c r="K60" s="288"/>
      <c r="L60" s="288"/>
      <c r="M60" s="288">
        <v>0.52799099999999999</v>
      </c>
      <c r="N60" s="288"/>
      <c r="O60" s="288"/>
      <c r="P60" s="288"/>
      <c r="Q60" s="288"/>
      <c r="R60" s="288"/>
      <c r="S60" s="288"/>
      <c r="T60" s="288">
        <v>2.1031309999999999</v>
      </c>
      <c r="U60" s="288"/>
      <c r="V60" s="288"/>
      <c r="W60" s="288"/>
      <c r="X60" s="288"/>
      <c r="Y60" s="288"/>
      <c r="Z60" s="291">
        <f t="shared" si="24"/>
        <v>6614.5119439999999</v>
      </c>
      <c r="AA60" s="319"/>
      <c r="AB60" s="33"/>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BA60" s="74">
        <f t="shared" si="3"/>
        <v>0</v>
      </c>
    </row>
    <row r="61" spans="2:53" s="34" customFormat="1" ht="17.100000000000001" customHeight="1">
      <c r="B61" s="270"/>
      <c r="C61" s="271" t="s">
        <v>199</v>
      </c>
      <c r="D61" s="288"/>
      <c r="E61" s="288"/>
      <c r="F61" s="288"/>
      <c r="G61" s="288"/>
      <c r="H61" s="288"/>
      <c r="I61" s="288"/>
      <c r="J61" s="288"/>
      <c r="K61" s="288"/>
      <c r="L61" s="288"/>
      <c r="M61" s="288"/>
      <c r="N61" s="288"/>
      <c r="O61" s="288"/>
      <c r="P61" s="288"/>
      <c r="Q61" s="288"/>
      <c r="R61" s="288"/>
      <c r="S61" s="288"/>
      <c r="T61" s="288"/>
      <c r="U61" s="288"/>
      <c r="V61" s="288"/>
      <c r="W61" s="288"/>
      <c r="X61" s="288"/>
      <c r="Y61" s="288"/>
      <c r="Z61" s="291">
        <f t="shared" si="24"/>
        <v>0</v>
      </c>
      <c r="AA61" s="319"/>
      <c r="AB61" s="33"/>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BA61" s="74">
        <f t="shared" si="3"/>
        <v>0</v>
      </c>
    </row>
    <row r="62" spans="2:53" s="34" customFormat="1" ht="17.100000000000001" customHeight="1">
      <c r="B62" s="270"/>
      <c r="C62" s="271" t="s">
        <v>100</v>
      </c>
      <c r="D62" s="288"/>
      <c r="E62" s="288"/>
      <c r="F62" s="288"/>
      <c r="G62" s="288"/>
      <c r="H62" s="288"/>
      <c r="I62" s="288"/>
      <c r="J62" s="288"/>
      <c r="K62" s="288"/>
      <c r="L62" s="288"/>
      <c r="M62" s="288"/>
      <c r="N62" s="288"/>
      <c r="O62" s="288"/>
      <c r="P62" s="288"/>
      <c r="Q62" s="288"/>
      <c r="R62" s="288"/>
      <c r="S62" s="288"/>
      <c r="T62" s="288"/>
      <c r="U62" s="288"/>
      <c r="V62" s="288"/>
      <c r="W62" s="288"/>
      <c r="X62" s="288"/>
      <c r="Y62" s="288"/>
      <c r="Z62" s="291">
        <f t="shared" si="24"/>
        <v>0</v>
      </c>
      <c r="AA62" s="319"/>
      <c r="AB62" s="33"/>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BA62" s="74">
        <f t="shared" si="3"/>
        <v>0</v>
      </c>
    </row>
    <row r="63" spans="2:53" s="34" customFormat="1" ht="17.100000000000001" customHeight="1">
      <c r="B63" s="270"/>
      <c r="C63" s="272" t="s">
        <v>50</v>
      </c>
      <c r="D63" s="288"/>
      <c r="E63" s="288"/>
      <c r="F63" s="288"/>
      <c r="G63" s="288"/>
      <c r="H63" s="288"/>
      <c r="I63" s="288"/>
      <c r="J63" s="288"/>
      <c r="K63" s="288"/>
      <c r="L63" s="288"/>
      <c r="M63" s="288"/>
      <c r="N63" s="288"/>
      <c r="O63" s="288"/>
      <c r="P63" s="288"/>
      <c r="Q63" s="288"/>
      <c r="R63" s="288"/>
      <c r="S63" s="288"/>
      <c r="T63" s="288"/>
      <c r="U63" s="288"/>
      <c r="V63" s="288"/>
      <c r="W63" s="288"/>
      <c r="X63" s="288"/>
      <c r="Y63" s="288"/>
      <c r="Z63" s="291">
        <f t="shared" si="24"/>
        <v>0</v>
      </c>
      <c r="AA63" s="319"/>
      <c r="AB63" s="33"/>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BA63" s="74">
        <f t="shared" si="3"/>
        <v>0</v>
      </c>
    </row>
    <row r="64" spans="2:53" s="34" customFormat="1" ht="17.100000000000001" customHeight="1">
      <c r="B64" s="270"/>
      <c r="C64" s="265" t="s">
        <v>170</v>
      </c>
      <c r="D64" s="288"/>
      <c r="E64" s="288"/>
      <c r="F64" s="288"/>
      <c r="G64" s="288"/>
      <c r="H64" s="288"/>
      <c r="I64" s="288"/>
      <c r="J64" s="288"/>
      <c r="K64" s="288"/>
      <c r="L64" s="288"/>
      <c r="M64" s="288"/>
      <c r="N64" s="288"/>
      <c r="O64" s="288"/>
      <c r="P64" s="288"/>
      <c r="Q64" s="288"/>
      <c r="R64" s="288"/>
      <c r="S64" s="288"/>
      <c r="T64" s="288"/>
      <c r="U64" s="288"/>
      <c r="V64" s="288"/>
      <c r="W64" s="288"/>
      <c r="X64" s="288"/>
      <c r="Y64" s="288"/>
      <c r="Z64" s="291">
        <f t="shared" si="24"/>
        <v>0</v>
      </c>
      <c r="AA64" s="319"/>
      <c r="AB64" s="33"/>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BA64" s="74">
        <f>+Z64-SUM(D64:Y64)</f>
        <v>0</v>
      </c>
    </row>
    <row r="65" spans="2:53" s="40" customFormat="1" ht="24.95" customHeight="1">
      <c r="B65" s="101"/>
      <c r="C65" s="104" t="s">
        <v>12</v>
      </c>
      <c r="D65" s="292">
        <v>303.906702</v>
      </c>
      <c r="E65" s="292"/>
      <c r="F65" s="292">
        <v>3093.5593060000001</v>
      </c>
      <c r="G65" s="292">
        <v>1034.2515330000001</v>
      </c>
      <c r="H65" s="292"/>
      <c r="I65" s="292">
        <v>4517.9864420000004</v>
      </c>
      <c r="J65" s="292">
        <v>2037.920914</v>
      </c>
      <c r="K65" s="292">
        <v>0.57999999999999996</v>
      </c>
      <c r="L65" s="292"/>
      <c r="M65" s="292">
        <v>582.910034</v>
      </c>
      <c r="N65" s="292"/>
      <c r="O65" s="292"/>
      <c r="P65" s="292">
        <v>14.845905999999999</v>
      </c>
      <c r="Q65" s="292">
        <v>98.085553000000004</v>
      </c>
      <c r="R65" s="292"/>
      <c r="S65" s="292"/>
      <c r="T65" s="292">
        <v>35.532781</v>
      </c>
      <c r="U65" s="292"/>
      <c r="V65" s="292"/>
      <c r="W65" s="292"/>
      <c r="X65" s="292">
        <v>78.430109999999999</v>
      </c>
      <c r="Y65" s="292">
        <v>15.601596000000001</v>
      </c>
      <c r="Z65" s="291">
        <f t="shared" si="24"/>
        <v>11813.610877000001</v>
      </c>
      <c r="AA65" s="320"/>
      <c r="AB65" s="39"/>
      <c r="AC65" s="76">
        <f t="shared" ref="AC65:AY65" si="27">+D65-SUM(D66:D67)</f>
        <v>0</v>
      </c>
      <c r="AD65" s="76">
        <f t="shared" si="27"/>
        <v>0</v>
      </c>
      <c r="AE65" s="76">
        <f t="shared" si="27"/>
        <v>1.0000003385357559E-6</v>
      </c>
      <c r="AF65" s="76">
        <f t="shared" si="27"/>
        <v>0</v>
      </c>
      <c r="AG65" s="76">
        <f t="shared" si="27"/>
        <v>0</v>
      </c>
      <c r="AH65" s="76">
        <f t="shared" si="27"/>
        <v>0</v>
      </c>
      <c r="AI65" s="76">
        <f t="shared" si="27"/>
        <v>0</v>
      </c>
      <c r="AJ65" s="76">
        <f t="shared" si="27"/>
        <v>0</v>
      </c>
      <c r="AK65" s="76">
        <f t="shared" si="27"/>
        <v>0</v>
      </c>
      <c r="AL65" s="76">
        <f t="shared" si="27"/>
        <v>0</v>
      </c>
      <c r="AM65" s="76">
        <f t="shared" si="27"/>
        <v>0</v>
      </c>
      <c r="AN65" s="76">
        <f t="shared" si="27"/>
        <v>0</v>
      </c>
      <c r="AO65" s="76">
        <f t="shared" si="27"/>
        <v>0</v>
      </c>
      <c r="AP65" s="76">
        <f t="shared" si="27"/>
        <v>0</v>
      </c>
      <c r="AQ65" s="76">
        <f t="shared" si="27"/>
        <v>0</v>
      </c>
      <c r="AR65" s="76">
        <f t="shared" si="27"/>
        <v>0</v>
      </c>
      <c r="AS65" s="76">
        <f t="shared" si="27"/>
        <v>0</v>
      </c>
      <c r="AT65" s="76">
        <f t="shared" si="27"/>
        <v>0</v>
      </c>
      <c r="AU65" s="76">
        <f t="shared" si="27"/>
        <v>0</v>
      </c>
      <c r="AV65" s="76">
        <f t="shared" si="27"/>
        <v>0</v>
      </c>
      <c r="AW65" s="76">
        <f t="shared" si="27"/>
        <v>0</v>
      </c>
      <c r="AX65" s="76">
        <f t="shared" si="27"/>
        <v>0</v>
      </c>
      <c r="AY65" s="76">
        <f t="shared" si="27"/>
        <v>9.9999851954635233E-7</v>
      </c>
      <c r="BA65" s="76">
        <f t="shared" si="3"/>
        <v>0</v>
      </c>
    </row>
    <row r="66" spans="2:53" s="89" customFormat="1" ht="17.100000000000001" customHeight="1">
      <c r="B66" s="83"/>
      <c r="C66" s="45" t="s">
        <v>58</v>
      </c>
      <c r="D66" s="294"/>
      <c r="E66" s="294"/>
      <c r="F66" s="294">
        <v>2.9563969999999999</v>
      </c>
      <c r="G66" s="294"/>
      <c r="H66" s="294"/>
      <c r="I66" s="294">
        <v>151.44617299999999</v>
      </c>
      <c r="J66" s="294"/>
      <c r="K66" s="294"/>
      <c r="L66" s="294"/>
      <c r="M66" s="294"/>
      <c r="N66" s="294"/>
      <c r="O66" s="294"/>
      <c r="P66" s="294"/>
      <c r="Q66" s="294"/>
      <c r="R66" s="294"/>
      <c r="S66" s="294"/>
      <c r="T66" s="294"/>
      <c r="U66" s="294"/>
      <c r="V66" s="294"/>
      <c r="W66" s="294"/>
      <c r="X66" s="294"/>
      <c r="Y66" s="294"/>
      <c r="Z66" s="291">
        <f t="shared" si="24"/>
        <v>154.40257</v>
      </c>
      <c r="AA66" s="322"/>
      <c r="AB66" s="88"/>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BA66" s="74">
        <f t="shared" si="3"/>
        <v>0</v>
      </c>
    </row>
    <row r="67" spans="2:53" s="34" customFormat="1" ht="17.100000000000001" customHeight="1">
      <c r="B67" s="44"/>
      <c r="C67" s="45" t="s">
        <v>59</v>
      </c>
      <c r="D67" s="288">
        <v>303.906702</v>
      </c>
      <c r="E67" s="288"/>
      <c r="F67" s="288">
        <v>3090.6029079999998</v>
      </c>
      <c r="G67" s="288">
        <v>1034.2515330000001</v>
      </c>
      <c r="H67" s="288"/>
      <c r="I67" s="288">
        <v>4366.5402690000001</v>
      </c>
      <c r="J67" s="288">
        <v>2037.920914</v>
      </c>
      <c r="K67" s="288">
        <v>0.57999999999999996</v>
      </c>
      <c r="L67" s="288"/>
      <c r="M67" s="288">
        <v>582.910034</v>
      </c>
      <c r="N67" s="288"/>
      <c r="O67" s="288"/>
      <c r="P67" s="288">
        <v>14.845905999999999</v>
      </c>
      <c r="Q67" s="288">
        <v>98.085553000000004</v>
      </c>
      <c r="R67" s="288"/>
      <c r="S67" s="288"/>
      <c r="T67" s="288">
        <v>35.532781</v>
      </c>
      <c r="U67" s="288"/>
      <c r="V67" s="288"/>
      <c r="W67" s="288"/>
      <c r="X67" s="288">
        <v>78.430109999999999</v>
      </c>
      <c r="Y67" s="288">
        <v>15.601596000000001</v>
      </c>
      <c r="Z67" s="291">
        <f t="shared" si="24"/>
        <v>11659.208306000002</v>
      </c>
      <c r="AA67" s="319"/>
      <c r="AB67" s="33"/>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BA67" s="74">
        <f t="shared" si="3"/>
        <v>0</v>
      </c>
    </row>
    <row r="68" spans="2:53" s="40" customFormat="1" ht="30" customHeight="1">
      <c r="B68" s="103"/>
      <c r="C68" s="104" t="s">
        <v>53</v>
      </c>
      <c r="D68" s="293">
        <f>+SUM(D65,D56,D53)</f>
        <v>1529.0546279999999</v>
      </c>
      <c r="E68" s="293">
        <f t="shared" ref="E68:L68" si="28">+SUM(E65,E56,E53)</f>
        <v>0</v>
      </c>
      <c r="F68" s="293">
        <f t="shared" si="28"/>
        <v>6549.7368939999997</v>
      </c>
      <c r="G68" s="293">
        <f t="shared" si="28"/>
        <v>8531.4684030000008</v>
      </c>
      <c r="H68" s="293">
        <f t="shared" si="28"/>
        <v>349.319344</v>
      </c>
      <c r="I68" s="293">
        <f t="shared" si="28"/>
        <v>95051.947664000007</v>
      </c>
      <c r="J68" s="293">
        <f t="shared" si="28"/>
        <v>9733.8259560000006</v>
      </c>
      <c r="K68" s="293">
        <f t="shared" si="28"/>
        <v>0.88923699999999994</v>
      </c>
      <c r="L68" s="293">
        <f t="shared" si="28"/>
        <v>0</v>
      </c>
      <c r="M68" s="293">
        <f t="shared" ref="M68:Y68" si="29">+SUM(M65,M56,M53)</f>
        <v>7319.7779570000002</v>
      </c>
      <c r="N68" s="293">
        <f t="shared" si="29"/>
        <v>0</v>
      </c>
      <c r="O68" s="293">
        <f t="shared" si="29"/>
        <v>0</v>
      </c>
      <c r="P68" s="293">
        <f t="shared" si="29"/>
        <v>212.16940799999998</v>
      </c>
      <c r="Q68" s="293">
        <f t="shared" si="29"/>
        <v>415.72118599999999</v>
      </c>
      <c r="R68" s="293">
        <f t="shared" si="29"/>
        <v>0.19101099999999999</v>
      </c>
      <c r="S68" s="293">
        <f t="shared" si="29"/>
        <v>0</v>
      </c>
      <c r="T68" s="293">
        <f t="shared" si="29"/>
        <v>153.16178199999999</v>
      </c>
      <c r="U68" s="293">
        <f t="shared" si="29"/>
        <v>14.210808</v>
      </c>
      <c r="V68" s="293">
        <f t="shared" si="29"/>
        <v>635.15951099999995</v>
      </c>
      <c r="W68" s="293">
        <f t="shared" si="29"/>
        <v>0</v>
      </c>
      <c r="X68" s="293">
        <f t="shared" si="29"/>
        <v>155.22250700000001</v>
      </c>
      <c r="Y68" s="293">
        <f t="shared" si="29"/>
        <v>2550.8796119999997</v>
      </c>
      <c r="Z68" s="291">
        <f t="shared" si="24"/>
        <v>133202.735908</v>
      </c>
      <c r="AA68" s="318"/>
      <c r="AB68" s="39"/>
      <c r="AC68" s="76">
        <f t="shared" ref="AC68:AY68" si="30">+D68-D53-D56-D65</f>
        <v>0</v>
      </c>
      <c r="AD68" s="76">
        <f t="shared" si="30"/>
        <v>0</v>
      </c>
      <c r="AE68" s="76">
        <f t="shared" si="30"/>
        <v>0</v>
      </c>
      <c r="AF68" s="76">
        <f t="shared" si="30"/>
        <v>0</v>
      </c>
      <c r="AG68" s="76">
        <f t="shared" si="30"/>
        <v>-2.8421709430404007E-14</v>
      </c>
      <c r="AH68" s="76">
        <f t="shared" si="30"/>
        <v>8.1854523159563541E-12</v>
      </c>
      <c r="AI68" s="76">
        <f t="shared" si="30"/>
        <v>0</v>
      </c>
      <c r="AJ68" s="76">
        <f t="shared" si="30"/>
        <v>0</v>
      </c>
      <c r="AK68" s="76">
        <f t="shared" si="30"/>
        <v>0</v>
      </c>
      <c r="AL68" s="76">
        <f t="shared" si="30"/>
        <v>0</v>
      </c>
      <c r="AM68" s="76">
        <f t="shared" si="30"/>
        <v>0</v>
      </c>
      <c r="AN68" s="76">
        <f t="shared" si="30"/>
        <v>0</v>
      </c>
      <c r="AO68" s="76">
        <f t="shared" si="30"/>
        <v>0</v>
      </c>
      <c r="AP68" s="76">
        <f t="shared" si="30"/>
        <v>0</v>
      </c>
      <c r="AQ68" s="76">
        <f t="shared" si="30"/>
        <v>0</v>
      </c>
      <c r="AR68" s="76">
        <f t="shared" si="30"/>
        <v>0</v>
      </c>
      <c r="AS68" s="76">
        <f t="shared" si="30"/>
        <v>0</v>
      </c>
      <c r="AT68" s="76">
        <f t="shared" si="30"/>
        <v>0</v>
      </c>
      <c r="AU68" s="76">
        <f t="shared" si="30"/>
        <v>0</v>
      </c>
      <c r="AV68" s="76">
        <f t="shared" si="30"/>
        <v>0</v>
      </c>
      <c r="AW68" s="76">
        <f t="shared" si="30"/>
        <v>0</v>
      </c>
      <c r="AX68" s="76">
        <f t="shared" si="30"/>
        <v>-1.4210854715202004E-13</v>
      </c>
      <c r="AY68" s="76">
        <f t="shared" si="30"/>
        <v>0</v>
      </c>
      <c r="BA68" s="76">
        <f t="shared" si="3"/>
        <v>0</v>
      </c>
    </row>
    <row r="69" spans="2:53" s="89" customFormat="1" ht="17.100000000000001" customHeight="1">
      <c r="B69" s="266"/>
      <c r="C69" s="267" t="s">
        <v>182</v>
      </c>
      <c r="D69" s="294"/>
      <c r="E69" s="294"/>
      <c r="F69" s="294"/>
      <c r="G69" s="294"/>
      <c r="H69" s="294"/>
      <c r="I69" s="294"/>
      <c r="J69" s="294"/>
      <c r="K69" s="294"/>
      <c r="L69" s="294"/>
      <c r="M69" s="294"/>
      <c r="N69" s="294"/>
      <c r="O69" s="294"/>
      <c r="P69" s="294"/>
      <c r="Q69" s="294"/>
      <c r="R69" s="294"/>
      <c r="S69" s="294"/>
      <c r="T69" s="294"/>
      <c r="U69" s="294"/>
      <c r="V69" s="294"/>
      <c r="W69" s="294"/>
      <c r="X69" s="294"/>
      <c r="Y69" s="294"/>
      <c r="Z69" s="295">
        <f>SUM(D69:Y69)</f>
        <v>0</v>
      </c>
      <c r="AA69" s="321"/>
      <c r="AB69" s="88"/>
      <c r="AC69" s="85">
        <f t="shared" ref="AC69:AY69" si="31">+IF((D69&gt;D68),111,0)</f>
        <v>0</v>
      </c>
      <c r="AD69" s="85">
        <f t="shared" si="31"/>
        <v>0</v>
      </c>
      <c r="AE69" s="85">
        <f t="shared" si="31"/>
        <v>0</v>
      </c>
      <c r="AF69" s="85">
        <f t="shared" si="31"/>
        <v>0</v>
      </c>
      <c r="AG69" s="85">
        <f t="shared" si="31"/>
        <v>0</v>
      </c>
      <c r="AH69" s="85">
        <f t="shared" si="31"/>
        <v>0</v>
      </c>
      <c r="AI69" s="85">
        <f t="shared" si="31"/>
        <v>0</v>
      </c>
      <c r="AJ69" s="85">
        <f t="shared" si="31"/>
        <v>0</v>
      </c>
      <c r="AK69" s="85">
        <f t="shared" si="31"/>
        <v>0</v>
      </c>
      <c r="AL69" s="85">
        <f t="shared" si="31"/>
        <v>0</v>
      </c>
      <c r="AM69" s="85">
        <f t="shared" si="31"/>
        <v>0</v>
      </c>
      <c r="AN69" s="85">
        <f t="shared" si="31"/>
        <v>0</v>
      </c>
      <c r="AO69" s="85">
        <f t="shared" si="31"/>
        <v>0</v>
      </c>
      <c r="AP69" s="85">
        <f t="shared" si="31"/>
        <v>0</v>
      </c>
      <c r="AQ69" s="85">
        <f t="shared" si="31"/>
        <v>0</v>
      </c>
      <c r="AR69" s="85">
        <f t="shared" si="31"/>
        <v>0</v>
      </c>
      <c r="AS69" s="85">
        <f t="shared" si="31"/>
        <v>0</v>
      </c>
      <c r="AT69" s="85">
        <f t="shared" si="31"/>
        <v>0</v>
      </c>
      <c r="AU69" s="85">
        <f t="shared" si="31"/>
        <v>0</v>
      </c>
      <c r="AV69" s="85">
        <f t="shared" si="31"/>
        <v>0</v>
      </c>
      <c r="AW69" s="85">
        <f t="shared" si="31"/>
        <v>0</v>
      </c>
      <c r="AX69" s="85">
        <f t="shared" si="31"/>
        <v>0</v>
      </c>
      <c r="AY69" s="85">
        <f t="shared" si="31"/>
        <v>0</v>
      </c>
      <c r="BA69" s="85">
        <f t="shared" si="3"/>
        <v>0</v>
      </c>
    </row>
    <row r="70" spans="2:53" s="89" customFormat="1" ht="17.100000000000001" customHeight="1">
      <c r="B70" s="268"/>
      <c r="C70" s="269" t="s">
        <v>183</v>
      </c>
      <c r="D70" s="296"/>
      <c r="E70" s="296"/>
      <c r="F70" s="296"/>
      <c r="G70" s="296"/>
      <c r="H70" s="296"/>
      <c r="I70" s="296"/>
      <c r="J70" s="296"/>
      <c r="K70" s="296"/>
      <c r="L70" s="296"/>
      <c r="M70" s="296"/>
      <c r="N70" s="296"/>
      <c r="O70" s="296"/>
      <c r="P70" s="296"/>
      <c r="Q70" s="296"/>
      <c r="R70" s="296"/>
      <c r="S70" s="296"/>
      <c r="T70" s="296"/>
      <c r="U70" s="296"/>
      <c r="V70" s="296"/>
      <c r="W70" s="296"/>
      <c r="X70" s="296"/>
      <c r="Y70" s="296"/>
      <c r="Z70" s="295">
        <f>SUM(D70:Y70)</f>
        <v>0</v>
      </c>
      <c r="AA70" s="322"/>
      <c r="AB70" s="88"/>
      <c r="AC70" s="85">
        <f t="shared" ref="AC70:AY70" si="32">+IF((D70&gt;D68),111,0)</f>
        <v>0</v>
      </c>
      <c r="AD70" s="85">
        <f t="shared" si="32"/>
        <v>0</v>
      </c>
      <c r="AE70" s="85">
        <f t="shared" si="32"/>
        <v>0</v>
      </c>
      <c r="AF70" s="85">
        <f t="shared" si="32"/>
        <v>0</v>
      </c>
      <c r="AG70" s="85">
        <f t="shared" si="32"/>
        <v>0</v>
      </c>
      <c r="AH70" s="85">
        <f t="shared" si="32"/>
        <v>0</v>
      </c>
      <c r="AI70" s="85">
        <f t="shared" si="32"/>
        <v>0</v>
      </c>
      <c r="AJ70" s="85">
        <f t="shared" si="32"/>
        <v>0</v>
      </c>
      <c r="AK70" s="85">
        <f t="shared" si="32"/>
        <v>0</v>
      </c>
      <c r="AL70" s="85">
        <f t="shared" si="32"/>
        <v>0</v>
      </c>
      <c r="AM70" s="85">
        <f t="shared" si="32"/>
        <v>0</v>
      </c>
      <c r="AN70" s="85">
        <f t="shared" si="32"/>
        <v>0</v>
      </c>
      <c r="AO70" s="85">
        <f t="shared" si="32"/>
        <v>0</v>
      </c>
      <c r="AP70" s="85">
        <f t="shared" si="32"/>
        <v>0</v>
      </c>
      <c r="AQ70" s="85">
        <f t="shared" si="32"/>
        <v>0</v>
      </c>
      <c r="AR70" s="85">
        <f t="shared" si="32"/>
        <v>0</v>
      </c>
      <c r="AS70" s="85">
        <f t="shared" si="32"/>
        <v>0</v>
      </c>
      <c r="AT70" s="85">
        <f t="shared" si="32"/>
        <v>0</v>
      </c>
      <c r="AU70" s="85">
        <f t="shared" si="32"/>
        <v>0</v>
      </c>
      <c r="AV70" s="85">
        <f t="shared" si="32"/>
        <v>0</v>
      </c>
      <c r="AW70" s="85">
        <f t="shared" si="32"/>
        <v>0</v>
      </c>
      <c r="AX70" s="85">
        <f t="shared" si="32"/>
        <v>0</v>
      </c>
      <c r="AY70" s="85">
        <f t="shared" si="32"/>
        <v>0</v>
      </c>
      <c r="BA70" s="85">
        <f t="shared" si="3"/>
        <v>0</v>
      </c>
    </row>
    <row r="71" spans="2:53" s="34" customFormat="1" ht="24.95" customHeight="1">
      <c r="B71" s="41"/>
      <c r="C71" s="49" t="s">
        <v>65</v>
      </c>
      <c r="D71" s="288"/>
      <c r="E71" s="288"/>
      <c r="F71" s="288"/>
      <c r="G71" s="288"/>
      <c r="H71" s="288"/>
      <c r="I71" s="288"/>
      <c r="J71" s="288"/>
      <c r="K71" s="288"/>
      <c r="L71" s="288"/>
      <c r="M71" s="288"/>
      <c r="N71" s="288"/>
      <c r="O71" s="288"/>
      <c r="P71" s="288"/>
      <c r="Q71" s="288"/>
      <c r="R71" s="288"/>
      <c r="S71" s="288"/>
      <c r="T71" s="288"/>
      <c r="U71" s="288"/>
      <c r="V71" s="288"/>
      <c r="W71" s="288"/>
      <c r="X71" s="288"/>
      <c r="Y71" s="288"/>
      <c r="Z71" s="299"/>
      <c r="AA71" s="323"/>
      <c r="AB71" s="33"/>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BA71" s="79">
        <f t="shared" si="3"/>
        <v>0</v>
      </c>
    </row>
    <row r="72" spans="2:53" s="34" customFormat="1" ht="17.100000000000001" customHeight="1">
      <c r="B72" s="44"/>
      <c r="C72" s="45" t="s">
        <v>67</v>
      </c>
      <c r="D72" s="288">
        <v>1458.953634</v>
      </c>
      <c r="E72" s="288"/>
      <c r="F72" s="288">
        <v>6542.3104299999995</v>
      </c>
      <c r="G72" s="288">
        <v>7155.8617990000002</v>
      </c>
      <c r="H72" s="288">
        <v>1.9944660000000001</v>
      </c>
      <c r="I72" s="288">
        <v>93014.038814</v>
      </c>
      <c r="J72" s="288">
        <v>9401.6740890000001</v>
      </c>
      <c r="K72" s="288">
        <v>0.88923699999999994</v>
      </c>
      <c r="L72" s="288"/>
      <c r="M72" s="288">
        <v>7285.9005960000004</v>
      </c>
      <c r="N72" s="288"/>
      <c r="O72" s="288"/>
      <c r="P72" s="288">
        <v>159.04093199999997</v>
      </c>
      <c r="Q72" s="288">
        <v>415.72118599999999</v>
      </c>
      <c r="R72" s="288">
        <v>0.19101099999999999</v>
      </c>
      <c r="S72" s="288"/>
      <c r="T72" s="293">
        <v>140.739262</v>
      </c>
      <c r="U72" s="288">
        <v>14.210808</v>
      </c>
      <c r="V72" s="288">
        <v>635.15951099999995</v>
      </c>
      <c r="W72" s="288"/>
      <c r="X72" s="288">
        <v>155.22250700000001</v>
      </c>
      <c r="Y72" s="288">
        <v>2550.8796119999997</v>
      </c>
      <c r="Z72" s="291">
        <f>SUM(D72:Y72)</f>
        <v>128932.78789400002</v>
      </c>
      <c r="AA72" s="323"/>
      <c r="AB72" s="33"/>
      <c r="AC72" s="74">
        <f t="shared" ref="AC72:AY72" si="33">+D68-SUM(D72:D74)</f>
        <v>0</v>
      </c>
      <c r="AD72" s="74">
        <f t="shared" si="33"/>
        <v>0</v>
      </c>
      <c r="AE72" s="74">
        <f t="shared" si="33"/>
        <v>0</v>
      </c>
      <c r="AF72" s="74">
        <f t="shared" si="33"/>
        <v>0</v>
      </c>
      <c r="AG72" s="74">
        <f t="shared" si="33"/>
        <v>9.9999999747524271E-7</v>
      </c>
      <c r="AH72" s="74">
        <f t="shared" si="33"/>
        <v>0</v>
      </c>
      <c r="AI72" s="74">
        <f t="shared" si="33"/>
        <v>0</v>
      </c>
      <c r="AJ72" s="74">
        <f t="shared" si="33"/>
        <v>0</v>
      </c>
      <c r="AK72" s="74">
        <f t="shared" si="33"/>
        <v>0</v>
      </c>
      <c r="AL72" s="74">
        <f t="shared" si="33"/>
        <v>0</v>
      </c>
      <c r="AM72" s="74">
        <f t="shared" si="33"/>
        <v>0</v>
      </c>
      <c r="AN72" s="74">
        <f t="shared" si="33"/>
        <v>0</v>
      </c>
      <c r="AO72" s="74">
        <f t="shared" si="33"/>
        <v>0</v>
      </c>
      <c r="AP72" s="74">
        <f t="shared" si="33"/>
        <v>0</v>
      </c>
      <c r="AQ72" s="74">
        <f t="shared" si="33"/>
        <v>0</v>
      </c>
      <c r="AR72" s="74">
        <f t="shared" si="33"/>
        <v>0</v>
      </c>
      <c r="AS72" s="74">
        <f t="shared" si="33"/>
        <v>0</v>
      </c>
      <c r="AT72" s="74">
        <f t="shared" si="33"/>
        <v>0</v>
      </c>
      <c r="AU72" s="74">
        <f t="shared" si="33"/>
        <v>0</v>
      </c>
      <c r="AV72" s="74">
        <f t="shared" si="33"/>
        <v>0</v>
      </c>
      <c r="AW72" s="74">
        <f t="shared" si="33"/>
        <v>0</v>
      </c>
      <c r="AX72" s="74">
        <f t="shared" si="33"/>
        <v>0</v>
      </c>
      <c r="AY72" s="74">
        <f t="shared" si="33"/>
        <v>9.9997851066291332E-7</v>
      </c>
      <c r="BA72" s="73">
        <f t="shared" si="3"/>
        <v>0</v>
      </c>
    </row>
    <row r="73" spans="2:53" s="34" customFormat="1" ht="17.100000000000001" customHeight="1">
      <c r="B73" s="44"/>
      <c r="C73" s="45" t="s">
        <v>68</v>
      </c>
      <c r="D73" s="288">
        <v>70.100994</v>
      </c>
      <c r="E73" s="288"/>
      <c r="F73" s="288">
        <v>7.4264640000000002</v>
      </c>
      <c r="G73" s="288">
        <v>1375.6066040000001</v>
      </c>
      <c r="H73" s="288">
        <v>247.35888700000001</v>
      </c>
      <c r="I73" s="288">
        <v>2037.90885</v>
      </c>
      <c r="J73" s="288">
        <v>332.15186699999998</v>
      </c>
      <c r="K73" s="288"/>
      <c r="L73" s="288"/>
      <c r="M73" s="288">
        <v>33.877361000000001</v>
      </c>
      <c r="N73" s="288"/>
      <c r="O73" s="288"/>
      <c r="P73" s="288">
        <v>53.128475999999999</v>
      </c>
      <c r="Q73" s="288"/>
      <c r="R73" s="288"/>
      <c r="S73" s="288"/>
      <c r="T73" s="288">
        <v>12.42252</v>
      </c>
      <c r="U73" s="288"/>
      <c r="V73" s="288"/>
      <c r="W73" s="288"/>
      <c r="X73" s="288"/>
      <c r="Y73" s="288"/>
      <c r="Z73" s="291">
        <f>SUM(D73:Y73)</f>
        <v>4169.9820230000005</v>
      </c>
      <c r="AA73" s="323"/>
      <c r="AB73" s="33"/>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BA73" s="79">
        <f t="shared" si="3"/>
        <v>0</v>
      </c>
    </row>
    <row r="74" spans="2:53" s="34" customFormat="1" ht="17.100000000000001" customHeight="1">
      <c r="B74" s="41"/>
      <c r="C74" s="45" t="s">
        <v>69</v>
      </c>
      <c r="D74" s="288"/>
      <c r="E74" s="288"/>
      <c r="F74" s="288"/>
      <c r="G74" s="288"/>
      <c r="H74" s="288">
        <v>99.965990000000005</v>
      </c>
      <c r="I74" s="288"/>
      <c r="J74" s="288"/>
      <c r="K74" s="288"/>
      <c r="L74" s="288"/>
      <c r="M74" s="288"/>
      <c r="N74" s="288"/>
      <c r="O74" s="288"/>
      <c r="P74" s="288"/>
      <c r="Q74" s="288"/>
      <c r="R74" s="288"/>
      <c r="S74" s="288"/>
      <c r="T74" s="288"/>
      <c r="U74" s="288"/>
      <c r="V74" s="288"/>
      <c r="W74" s="288"/>
      <c r="X74" s="288"/>
      <c r="Y74" s="288"/>
      <c r="Z74" s="291">
        <f>SUM(D74:Y74)</f>
        <v>99.965990000000005</v>
      </c>
      <c r="AA74" s="323"/>
      <c r="AB74" s="33"/>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BA74" s="79">
        <f t="shared" si="3"/>
        <v>0</v>
      </c>
    </row>
    <row r="75" spans="2:53" s="40" customFormat="1" ht="30" customHeight="1">
      <c r="B75" s="46"/>
      <c r="C75" s="47" t="s">
        <v>118</v>
      </c>
      <c r="D75" s="300"/>
      <c r="E75" s="300"/>
      <c r="F75" s="300"/>
      <c r="G75" s="300"/>
      <c r="H75" s="300"/>
      <c r="I75" s="300"/>
      <c r="J75" s="300"/>
      <c r="K75" s="300"/>
      <c r="L75" s="300"/>
      <c r="M75" s="300"/>
      <c r="N75" s="300"/>
      <c r="O75" s="300"/>
      <c r="P75" s="300"/>
      <c r="Q75" s="300"/>
      <c r="R75" s="300"/>
      <c r="S75" s="300"/>
      <c r="T75" s="300"/>
      <c r="U75" s="300"/>
      <c r="V75" s="300"/>
      <c r="W75" s="300"/>
      <c r="X75" s="300"/>
      <c r="Y75" s="300"/>
      <c r="Z75" s="301"/>
      <c r="AA75" s="318"/>
      <c r="AB75" s="39"/>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BA75" s="80">
        <f t="shared" si="3"/>
        <v>0</v>
      </c>
    </row>
    <row r="76" spans="2:53" s="34" customFormat="1" ht="17.100000000000001" customHeight="1">
      <c r="B76" s="41"/>
      <c r="C76" s="42" t="s">
        <v>10</v>
      </c>
      <c r="D76" s="288"/>
      <c r="E76" s="288"/>
      <c r="F76" s="288"/>
      <c r="G76" s="288"/>
      <c r="H76" s="288"/>
      <c r="I76" s="288"/>
      <c r="J76" s="288"/>
      <c r="K76" s="288"/>
      <c r="L76" s="288"/>
      <c r="M76" s="288"/>
      <c r="N76" s="288"/>
      <c r="O76" s="288"/>
      <c r="P76" s="288"/>
      <c r="Q76" s="288"/>
      <c r="R76" s="288"/>
      <c r="S76" s="288"/>
      <c r="T76" s="288"/>
      <c r="U76" s="288"/>
      <c r="V76" s="288"/>
      <c r="W76" s="288"/>
      <c r="X76" s="288"/>
      <c r="Y76" s="288"/>
      <c r="Z76" s="291">
        <f>SUM(D76:Y76)</f>
        <v>0</v>
      </c>
      <c r="AA76" s="319"/>
      <c r="AB76" s="33"/>
      <c r="AC76" s="74">
        <f t="shared" ref="AC76:AY76" si="34">+D76-SUM(D77:D78)</f>
        <v>0</v>
      </c>
      <c r="AD76" s="74">
        <f t="shared" si="34"/>
        <v>0</v>
      </c>
      <c r="AE76" s="74">
        <f t="shared" si="34"/>
        <v>0</v>
      </c>
      <c r="AF76" s="74">
        <f t="shared" si="34"/>
        <v>0</v>
      </c>
      <c r="AG76" s="74">
        <f t="shared" si="34"/>
        <v>0</v>
      </c>
      <c r="AH76" s="74">
        <f t="shared" si="34"/>
        <v>0</v>
      </c>
      <c r="AI76" s="74">
        <f t="shared" si="34"/>
        <v>0</v>
      </c>
      <c r="AJ76" s="74">
        <f t="shared" si="34"/>
        <v>0</v>
      </c>
      <c r="AK76" s="74">
        <f t="shared" si="34"/>
        <v>0</v>
      </c>
      <c r="AL76" s="74">
        <f t="shared" si="34"/>
        <v>0</v>
      </c>
      <c r="AM76" s="74">
        <f t="shared" si="34"/>
        <v>0</v>
      </c>
      <c r="AN76" s="74">
        <f t="shared" si="34"/>
        <v>0</v>
      </c>
      <c r="AO76" s="74">
        <f t="shared" si="34"/>
        <v>0</v>
      </c>
      <c r="AP76" s="74">
        <f t="shared" si="34"/>
        <v>0</v>
      </c>
      <c r="AQ76" s="74">
        <f t="shared" si="34"/>
        <v>0</v>
      </c>
      <c r="AR76" s="74">
        <f t="shared" si="34"/>
        <v>0</v>
      </c>
      <c r="AS76" s="74">
        <f t="shared" si="34"/>
        <v>0</v>
      </c>
      <c r="AT76" s="74">
        <f t="shared" si="34"/>
        <v>0</v>
      </c>
      <c r="AU76" s="74">
        <f t="shared" si="34"/>
        <v>0</v>
      </c>
      <c r="AV76" s="74">
        <f t="shared" si="34"/>
        <v>0</v>
      </c>
      <c r="AW76" s="74">
        <f t="shared" si="34"/>
        <v>0</v>
      </c>
      <c r="AX76" s="74">
        <f t="shared" si="34"/>
        <v>0</v>
      </c>
      <c r="AY76" s="74">
        <f t="shared" si="34"/>
        <v>0</v>
      </c>
      <c r="BA76" s="74">
        <f t="shared" si="3"/>
        <v>0</v>
      </c>
    </row>
    <row r="77" spans="2:53" s="34" customFormat="1" ht="17.100000000000001" customHeight="1">
      <c r="B77" s="44"/>
      <c r="C77" s="45" t="s">
        <v>58</v>
      </c>
      <c r="D77" s="288"/>
      <c r="E77" s="288"/>
      <c r="F77" s="288"/>
      <c r="G77" s="288"/>
      <c r="H77" s="288"/>
      <c r="I77" s="288"/>
      <c r="J77" s="288"/>
      <c r="K77" s="288"/>
      <c r="L77" s="288"/>
      <c r="M77" s="288"/>
      <c r="N77" s="288"/>
      <c r="O77" s="288"/>
      <c r="P77" s="288"/>
      <c r="Q77" s="288"/>
      <c r="R77" s="288"/>
      <c r="S77" s="288"/>
      <c r="T77" s="288"/>
      <c r="U77" s="288"/>
      <c r="V77" s="288"/>
      <c r="W77" s="288"/>
      <c r="X77" s="288"/>
      <c r="Y77" s="288"/>
      <c r="Z77" s="291">
        <f t="shared" ref="Z77:Z91" si="35">SUM(D77:Y77)</f>
        <v>0</v>
      </c>
      <c r="AA77" s="319"/>
      <c r="AB77" s="33"/>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BA77" s="74">
        <f t="shared" si="3"/>
        <v>0</v>
      </c>
    </row>
    <row r="78" spans="2:53" s="34" customFormat="1" ht="17.100000000000001" customHeight="1">
      <c r="B78" s="44"/>
      <c r="C78" s="45" t="s">
        <v>59</v>
      </c>
      <c r="D78" s="288"/>
      <c r="E78" s="288"/>
      <c r="F78" s="288"/>
      <c r="G78" s="288"/>
      <c r="H78" s="288"/>
      <c r="I78" s="288"/>
      <c r="J78" s="288"/>
      <c r="K78" s="288"/>
      <c r="L78" s="288"/>
      <c r="M78" s="288"/>
      <c r="N78" s="288"/>
      <c r="O78" s="288"/>
      <c r="P78" s="288"/>
      <c r="Q78" s="288"/>
      <c r="R78" s="288"/>
      <c r="S78" s="288"/>
      <c r="T78" s="288"/>
      <c r="U78" s="288"/>
      <c r="V78" s="288"/>
      <c r="W78" s="288"/>
      <c r="X78" s="288"/>
      <c r="Y78" s="288"/>
      <c r="Z78" s="291">
        <f t="shared" si="35"/>
        <v>0</v>
      </c>
      <c r="AA78" s="319"/>
      <c r="AB78" s="33"/>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BA78" s="74">
        <f t="shared" si="3"/>
        <v>0</v>
      </c>
    </row>
    <row r="79" spans="2:53" s="34" customFormat="1" ht="30" customHeight="1">
      <c r="B79" s="41"/>
      <c r="C79" s="42" t="s">
        <v>11</v>
      </c>
      <c r="D79" s="288"/>
      <c r="E79" s="288"/>
      <c r="F79" s="288"/>
      <c r="G79" s="288"/>
      <c r="H79" s="288"/>
      <c r="I79" s="288"/>
      <c r="J79" s="288"/>
      <c r="K79" s="288"/>
      <c r="L79" s="288"/>
      <c r="M79" s="288"/>
      <c r="N79" s="288"/>
      <c r="O79" s="288"/>
      <c r="P79" s="288"/>
      <c r="Q79" s="288"/>
      <c r="R79" s="288"/>
      <c r="S79" s="288"/>
      <c r="T79" s="288"/>
      <c r="U79" s="288"/>
      <c r="V79" s="288"/>
      <c r="W79" s="288"/>
      <c r="X79" s="288"/>
      <c r="Y79" s="288"/>
      <c r="Z79" s="291">
        <f t="shared" si="35"/>
        <v>0</v>
      </c>
      <c r="AA79" s="319"/>
      <c r="AB79" s="33"/>
      <c r="AC79" s="74">
        <f t="shared" ref="AC79:AY79" si="36">+D79-SUM(D80:D81)</f>
        <v>0</v>
      </c>
      <c r="AD79" s="74">
        <f t="shared" si="36"/>
        <v>0</v>
      </c>
      <c r="AE79" s="74">
        <f t="shared" si="36"/>
        <v>0</v>
      </c>
      <c r="AF79" s="74">
        <f t="shared" si="36"/>
        <v>0</v>
      </c>
      <c r="AG79" s="74">
        <f t="shared" si="36"/>
        <v>0</v>
      </c>
      <c r="AH79" s="74">
        <f t="shared" si="36"/>
        <v>0</v>
      </c>
      <c r="AI79" s="74">
        <f t="shared" si="36"/>
        <v>0</v>
      </c>
      <c r="AJ79" s="74">
        <f t="shared" si="36"/>
        <v>0</v>
      </c>
      <c r="AK79" s="74">
        <f t="shared" si="36"/>
        <v>0</v>
      </c>
      <c r="AL79" s="74">
        <f t="shared" si="36"/>
        <v>0</v>
      </c>
      <c r="AM79" s="74">
        <f t="shared" si="36"/>
        <v>0</v>
      </c>
      <c r="AN79" s="74">
        <f t="shared" si="36"/>
        <v>0</v>
      </c>
      <c r="AO79" s="74">
        <f t="shared" si="36"/>
        <v>0</v>
      </c>
      <c r="AP79" s="74">
        <f t="shared" si="36"/>
        <v>0</v>
      </c>
      <c r="AQ79" s="74">
        <f t="shared" si="36"/>
        <v>0</v>
      </c>
      <c r="AR79" s="74">
        <f t="shared" si="36"/>
        <v>0</v>
      </c>
      <c r="AS79" s="74">
        <f t="shared" si="36"/>
        <v>0</v>
      </c>
      <c r="AT79" s="74">
        <f t="shared" si="36"/>
        <v>0</v>
      </c>
      <c r="AU79" s="74">
        <f t="shared" si="36"/>
        <v>0</v>
      </c>
      <c r="AV79" s="74">
        <f t="shared" si="36"/>
        <v>0</v>
      </c>
      <c r="AW79" s="74">
        <f t="shared" si="36"/>
        <v>0</v>
      </c>
      <c r="AX79" s="74">
        <f t="shared" si="36"/>
        <v>0</v>
      </c>
      <c r="AY79" s="74">
        <f t="shared" si="36"/>
        <v>0</v>
      </c>
      <c r="BA79" s="74">
        <f t="shared" ref="BA79:BA136" si="37">+Z79-SUM(D79:Y79)</f>
        <v>0</v>
      </c>
    </row>
    <row r="80" spans="2:53" s="34" customFormat="1" ht="17.100000000000001" customHeight="1">
      <c r="B80" s="41"/>
      <c r="C80" s="45" t="s">
        <v>58</v>
      </c>
      <c r="D80" s="288"/>
      <c r="E80" s="288"/>
      <c r="F80" s="288"/>
      <c r="G80" s="288"/>
      <c r="H80" s="288"/>
      <c r="I80" s="288"/>
      <c r="J80" s="288"/>
      <c r="K80" s="288"/>
      <c r="L80" s="288"/>
      <c r="M80" s="288"/>
      <c r="N80" s="288"/>
      <c r="O80" s="288"/>
      <c r="P80" s="288"/>
      <c r="Q80" s="288"/>
      <c r="R80" s="288"/>
      <c r="S80" s="288"/>
      <c r="T80" s="288"/>
      <c r="U80" s="288"/>
      <c r="V80" s="288"/>
      <c r="W80" s="288"/>
      <c r="X80" s="288"/>
      <c r="Y80" s="288"/>
      <c r="Z80" s="291">
        <f t="shared" si="35"/>
        <v>0</v>
      </c>
      <c r="AA80" s="319"/>
      <c r="AB80" s="33"/>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BA80" s="74">
        <f t="shared" si="37"/>
        <v>0</v>
      </c>
    </row>
    <row r="81" spans="2:53" s="34" customFormat="1" ht="17.100000000000001" customHeight="1">
      <c r="B81" s="41"/>
      <c r="C81" s="45" t="s">
        <v>59</v>
      </c>
      <c r="D81" s="288"/>
      <c r="E81" s="288"/>
      <c r="F81" s="288"/>
      <c r="G81" s="288"/>
      <c r="H81" s="288"/>
      <c r="I81" s="288"/>
      <c r="J81" s="288"/>
      <c r="K81" s="288"/>
      <c r="L81" s="288"/>
      <c r="M81" s="288"/>
      <c r="N81" s="288"/>
      <c r="O81" s="288"/>
      <c r="P81" s="288"/>
      <c r="Q81" s="288"/>
      <c r="R81" s="288"/>
      <c r="S81" s="288"/>
      <c r="T81" s="288"/>
      <c r="U81" s="288"/>
      <c r="V81" s="288"/>
      <c r="W81" s="288"/>
      <c r="X81" s="288"/>
      <c r="Y81" s="288"/>
      <c r="Z81" s="291">
        <f t="shared" si="35"/>
        <v>0</v>
      </c>
      <c r="AA81" s="319"/>
      <c r="AB81" s="33"/>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BA81" s="74">
        <f t="shared" si="37"/>
        <v>0</v>
      </c>
    </row>
    <row r="82" spans="2:53" s="40" customFormat="1" ht="30" customHeight="1">
      <c r="B82" s="263"/>
      <c r="C82" s="264" t="s">
        <v>99</v>
      </c>
      <c r="D82" s="292"/>
      <c r="E82" s="292"/>
      <c r="F82" s="292"/>
      <c r="G82" s="292"/>
      <c r="H82" s="292"/>
      <c r="I82" s="292"/>
      <c r="J82" s="292"/>
      <c r="K82" s="292"/>
      <c r="L82" s="292"/>
      <c r="M82" s="292"/>
      <c r="N82" s="292"/>
      <c r="O82" s="292"/>
      <c r="P82" s="292"/>
      <c r="Q82" s="292"/>
      <c r="R82" s="292"/>
      <c r="S82" s="292"/>
      <c r="T82" s="292"/>
      <c r="U82" s="292"/>
      <c r="V82" s="292"/>
      <c r="W82" s="292"/>
      <c r="X82" s="292"/>
      <c r="Y82" s="292"/>
      <c r="Z82" s="291">
        <f t="shared" si="35"/>
        <v>0</v>
      </c>
      <c r="AA82" s="320"/>
      <c r="AB82" s="39"/>
      <c r="AC82" s="76">
        <f t="shared" ref="AC82:AY82" si="38">+D79-SUM(D82:D87)</f>
        <v>0</v>
      </c>
      <c r="AD82" s="76">
        <f t="shared" si="38"/>
        <v>0</v>
      </c>
      <c r="AE82" s="76">
        <f t="shared" si="38"/>
        <v>0</v>
      </c>
      <c r="AF82" s="76">
        <f t="shared" si="38"/>
        <v>0</v>
      </c>
      <c r="AG82" s="76">
        <f t="shared" si="38"/>
        <v>0</v>
      </c>
      <c r="AH82" s="76">
        <f t="shared" si="38"/>
        <v>0</v>
      </c>
      <c r="AI82" s="76">
        <f t="shared" si="38"/>
        <v>0</v>
      </c>
      <c r="AJ82" s="76">
        <f t="shared" si="38"/>
        <v>0</v>
      </c>
      <c r="AK82" s="76">
        <f t="shared" si="38"/>
        <v>0</v>
      </c>
      <c r="AL82" s="76">
        <f t="shared" si="38"/>
        <v>0</v>
      </c>
      <c r="AM82" s="76">
        <f t="shared" si="38"/>
        <v>0</v>
      </c>
      <c r="AN82" s="76">
        <f t="shared" si="38"/>
        <v>0</v>
      </c>
      <c r="AO82" s="76">
        <f t="shared" si="38"/>
        <v>0</v>
      </c>
      <c r="AP82" s="76">
        <f t="shared" si="38"/>
        <v>0</v>
      </c>
      <c r="AQ82" s="76">
        <f t="shared" si="38"/>
        <v>0</v>
      </c>
      <c r="AR82" s="76">
        <f t="shared" si="38"/>
        <v>0</v>
      </c>
      <c r="AS82" s="76">
        <f t="shared" si="38"/>
        <v>0</v>
      </c>
      <c r="AT82" s="76">
        <f t="shared" si="38"/>
        <v>0</v>
      </c>
      <c r="AU82" s="76">
        <f t="shared" si="38"/>
        <v>0</v>
      </c>
      <c r="AV82" s="76">
        <f t="shared" si="38"/>
        <v>0</v>
      </c>
      <c r="AW82" s="76">
        <f t="shared" si="38"/>
        <v>0</v>
      </c>
      <c r="AX82" s="76">
        <f t="shared" si="38"/>
        <v>0</v>
      </c>
      <c r="AY82" s="76">
        <f t="shared" si="38"/>
        <v>0</v>
      </c>
      <c r="BA82" s="76">
        <f t="shared" si="37"/>
        <v>0</v>
      </c>
    </row>
    <row r="83" spans="2:53" s="34" customFormat="1" ht="17.100000000000001" customHeight="1">
      <c r="B83" s="270"/>
      <c r="C83" s="271" t="s">
        <v>73</v>
      </c>
      <c r="D83" s="288"/>
      <c r="E83" s="288"/>
      <c r="F83" s="288"/>
      <c r="G83" s="288"/>
      <c r="H83" s="288"/>
      <c r="I83" s="288"/>
      <c r="J83" s="288"/>
      <c r="K83" s="288"/>
      <c r="L83" s="288"/>
      <c r="M83" s="288"/>
      <c r="N83" s="288"/>
      <c r="O83" s="288"/>
      <c r="P83" s="288"/>
      <c r="Q83" s="288"/>
      <c r="R83" s="288"/>
      <c r="S83" s="288"/>
      <c r="T83" s="288"/>
      <c r="U83" s="288"/>
      <c r="V83" s="288"/>
      <c r="W83" s="288"/>
      <c r="X83" s="288"/>
      <c r="Y83" s="288"/>
      <c r="Z83" s="291">
        <f t="shared" si="35"/>
        <v>0</v>
      </c>
      <c r="AA83" s="319"/>
      <c r="AB83" s="33"/>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BA83" s="74">
        <f t="shared" si="37"/>
        <v>0</v>
      </c>
    </row>
    <row r="84" spans="2:53" s="34" customFormat="1" ht="17.100000000000001" customHeight="1">
      <c r="B84" s="270"/>
      <c r="C84" s="271" t="s">
        <v>199</v>
      </c>
      <c r="D84" s="288"/>
      <c r="E84" s="288"/>
      <c r="F84" s="288"/>
      <c r="G84" s="288"/>
      <c r="H84" s="288"/>
      <c r="I84" s="288"/>
      <c r="J84" s="288"/>
      <c r="K84" s="288"/>
      <c r="L84" s="288"/>
      <c r="M84" s="288"/>
      <c r="N84" s="288"/>
      <c r="O84" s="288"/>
      <c r="P84" s="288"/>
      <c r="Q84" s="288"/>
      <c r="R84" s="288"/>
      <c r="S84" s="288"/>
      <c r="T84" s="288"/>
      <c r="U84" s="288"/>
      <c r="V84" s="288"/>
      <c r="W84" s="288"/>
      <c r="X84" s="288"/>
      <c r="Y84" s="288"/>
      <c r="Z84" s="291">
        <f t="shared" si="35"/>
        <v>0</v>
      </c>
      <c r="AA84" s="319"/>
      <c r="AB84" s="33"/>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BA84" s="74">
        <f t="shared" si="37"/>
        <v>0</v>
      </c>
    </row>
    <row r="85" spans="2:53" s="34" customFormat="1" ht="17.100000000000001" customHeight="1">
      <c r="B85" s="270"/>
      <c r="C85" s="271" t="s">
        <v>100</v>
      </c>
      <c r="D85" s="288"/>
      <c r="E85" s="288"/>
      <c r="F85" s="288"/>
      <c r="G85" s="288"/>
      <c r="H85" s="288"/>
      <c r="I85" s="288"/>
      <c r="J85" s="288"/>
      <c r="K85" s="288"/>
      <c r="L85" s="288"/>
      <c r="M85" s="288"/>
      <c r="N85" s="288"/>
      <c r="O85" s="288"/>
      <c r="P85" s="288"/>
      <c r="Q85" s="288"/>
      <c r="R85" s="288"/>
      <c r="S85" s="288"/>
      <c r="T85" s="288"/>
      <c r="U85" s="288"/>
      <c r="V85" s="288"/>
      <c r="W85" s="288"/>
      <c r="X85" s="288"/>
      <c r="Y85" s="288"/>
      <c r="Z85" s="291">
        <f t="shared" si="35"/>
        <v>0</v>
      </c>
      <c r="AA85" s="319"/>
      <c r="AB85" s="33"/>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BA85" s="74">
        <f t="shared" si="37"/>
        <v>0</v>
      </c>
    </row>
    <row r="86" spans="2:53" s="34" customFormat="1" ht="17.100000000000001" customHeight="1">
      <c r="B86" s="270"/>
      <c r="C86" s="272" t="s">
        <v>50</v>
      </c>
      <c r="D86" s="288"/>
      <c r="E86" s="288"/>
      <c r="F86" s="288"/>
      <c r="G86" s="288"/>
      <c r="H86" s="288"/>
      <c r="I86" s="288"/>
      <c r="J86" s="288"/>
      <c r="K86" s="288"/>
      <c r="L86" s="288"/>
      <c r="M86" s="288"/>
      <c r="N86" s="288"/>
      <c r="O86" s="288"/>
      <c r="P86" s="288"/>
      <c r="Q86" s="288"/>
      <c r="R86" s="288"/>
      <c r="S86" s="288"/>
      <c r="T86" s="288"/>
      <c r="U86" s="288"/>
      <c r="V86" s="288"/>
      <c r="W86" s="288"/>
      <c r="X86" s="288"/>
      <c r="Y86" s="288"/>
      <c r="Z86" s="291">
        <f t="shared" si="35"/>
        <v>0</v>
      </c>
      <c r="AA86" s="319"/>
      <c r="AB86" s="33"/>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BA86" s="74">
        <f t="shared" si="37"/>
        <v>0</v>
      </c>
    </row>
    <row r="87" spans="2:53" s="34" customFormat="1" ht="17.100000000000001" customHeight="1">
      <c r="B87" s="270"/>
      <c r="C87" s="265" t="s">
        <v>170</v>
      </c>
      <c r="D87" s="288"/>
      <c r="E87" s="288"/>
      <c r="F87" s="288"/>
      <c r="G87" s="288"/>
      <c r="H87" s="288"/>
      <c r="I87" s="288"/>
      <c r="J87" s="288"/>
      <c r="K87" s="288"/>
      <c r="L87" s="288"/>
      <c r="M87" s="288"/>
      <c r="N87" s="288"/>
      <c r="O87" s="288"/>
      <c r="P87" s="288"/>
      <c r="Q87" s="288"/>
      <c r="R87" s="288"/>
      <c r="S87" s="288"/>
      <c r="T87" s="288"/>
      <c r="U87" s="288"/>
      <c r="V87" s="288"/>
      <c r="W87" s="288"/>
      <c r="X87" s="288"/>
      <c r="Y87" s="288"/>
      <c r="Z87" s="291">
        <f t="shared" si="35"/>
        <v>0</v>
      </c>
      <c r="AA87" s="319"/>
      <c r="AB87" s="33"/>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BA87" s="74">
        <f t="shared" si="37"/>
        <v>0</v>
      </c>
    </row>
    <row r="88" spans="2:53" s="40" customFormat="1" ht="24.95" customHeight="1">
      <c r="B88" s="101"/>
      <c r="C88" s="104" t="s">
        <v>12</v>
      </c>
      <c r="D88" s="292"/>
      <c r="E88" s="292"/>
      <c r="F88" s="292"/>
      <c r="G88" s="292"/>
      <c r="H88" s="292"/>
      <c r="I88" s="292"/>
      <c r="J88" s="292"/>
      <c r="K88" s="292"/>
      <c r="L88" s="292"/>
      <c r="M88" s="292"/>
      <c r="N88" s="292"/>
      <c r="O88" s="292"/>
      <c r="P88" s="292"/>
      <c r="Q88" s="292"/>
      <c r="R88" s="292"/>
      <c r="S88" s="292"/>
      <c r="T88" s="292"/>
      <c r="U88" s="292"/>
      <c r="V88" s="292"/>
      <c r="W88" s="292"/>
      <c r="X88" s="292"/>
      <c r="Y88" s="292"/>
      <c r="Z88" s="291">
        <f t="shared" si="35"/>
        <v>0</v>
      </c>
      <c r="AA88" s="320"/>
      <c r="AB88" s="39"/>
      <c r="AC88" s="76">
        <f t="shared" ref="AC88:AY88" si="39">+D88-SUM(D89:D90)</f>
        <v>0</v>
      </c>
      <c r="AD88" s="76">
        <f t="shared" si="39"/>
        <v>0</v>
      </c>
      <c r="AE88" s="76">
        <f t="shared" si="39"/>
        <v>0</v>
      </c>
      <c r="AF88" s="76">
        <f t="shared" si="39"/>
        <v>0</v>
      </c>
      <c r="AG88" s="76">
        <f t="shared" si="39"/>
        <v>0</v>
      </c>
      <c r="AH88" s="76">
        <f t="shared" si="39"/>
        <v>0</v>
      </c>
      <c r="AI88" s="76">
        <f t="shared" si="39"/>
        <v>0</v>
      </c>
      <c r="AJ88" s="76">
        <f t="shared" si="39"/>
        <v>0</v>
      </c>
      <c r="AK88" s="76">
        <f t="shared" si="39"/>
        <v>0</v>
      </c>
      <c r="AL88" s="76">
        <f t="shared" si="39"/>
        <v>0</v>
      </c>
      <c r="AM88" s="76">
        <f t="shared" si="39"/>
        <v>0</v>
      </c>
      <c r="AN88" s="76">
        <f t="shared" si="39"/>
        <v>0</v>
      </c>
      <c r="AO88" s="76">
        <f t="shared" si="39"/>
        <v>0</v>
      </c>
      <c r="AP88" s="76">
        <f t="shared" si="39"/>
        <v>0</v>
      </c>
      <c r="AQ88" s="76">
        <f t="shared" si="39"/>
        <v>0</v>
      </c>
      <c r="AR88" s="76">
        <f t="shared" si="39"/>
        <v>0</v>
      </c>
      <c r="AS88" s="76">
        <f t="shared" si="39"/>
        <v>0</v>
      </c>
      <c r="AT88" s="76">
        <f t="shared" si="39"/>
        <v>0</v>
      </c>
      <c r="AU88" s="76">
        <f t="shared" si="39"/>
        <v>0</v>
      </c>
      <c r="AV88" s="76">
        <f t="shared" si="39"/>
        <v>0</v>
      </c>
      <c r="AW88" s="76">
        <f t="shared" si="39"/>
        <v>0</v>
      </c>
      <c r="AX88" s="76">
        <f t="shared" si="39"/>
        <v>0</v>
      </c>
      <c r="AY88" s="76">
        <f t="shared" si="39"/>
        <v>0</v>
      </c>
      <c r="BA88" s="76">
        <f t="shared" si="37"/>
        <v>0</v>
      </c>
    </row>
    <row r="89" spans="2:53" s="89" customFormat="1" ht="17.100000000000001" customHeight="1">
      <c r="B89" s="83"/>
      <c r="C89" s="45" t="s">
        <v>58</v>
      </c>
      <c r="D89" s="294"/>
      <c r="E89" s="294"/>
      <c r="F89" s="294"/>
      <c r="G89" s="294"/>
      <c r="H89" s="294"/>
      <c r="I89" s="294"/>
      <c r="J89" s="294"/>
      <c r="K89" s="294"/>
      <c r="L89" s="294"/>
      <c r="M89" s="294"/>
      <c r="N89" s="294"/>
      <c r="O89" s="294"/>
      <c r="P89" s="294"/>
      <c r="Q89" s="294"/>
      <c r="R89" s="294"/>
      <c r="S89" s="294"/>
      <c r="T89" s="294"/>
      <c r="U89" s="294"/>
      <c r="V89" s="294"/>
      <c r="W89" s="294"/>
      <c r="X89" s="294"/>
      <c r="Y89" s="294"/>
      <c r="Z89" s="291">
        <f t="shared" si="35"/>
        <v>0</v>
      </c>
      <c r="AA89" s="322"/>
      <c r="AB89" s="88"/>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BA89" s="74">
        <f t="shared" si="37"/>
        <v>0</v>
      </c>
    </row>
    <row r="90" spans="2:53" s="34" customFormat="1" ht="17.100000000000001" customHeight="1">
      <c r="B90" s="44"/>
      <c r="C90" s="45" t="s">
        <v>59</v>
      </c>
      <c r="D90" s="288"/>
      <c r="E90" s="288"/>
      <c r="F90" s="288"/>
      <c r="G90" s="288"/>
      <c r="H90" s="288"/>
      <c r="I90" s="288"/>
      <c r="J90" s="288"/>
      <c r="K90" s="288"/>
      <c r="L90" s="288"/>
      <c r="M90" s="288"/>
      <c r="N90" s="288"/>
      <c r="O90" s="288"/>
      <c r="P90" s="288"/>
      <c r="Q90" s="288"/>
      <c r="R90" s="288"/>
      <c r="S90" s="288"/>
      <c r="T90" s="288"/>
      <c r="U90" s="288"/>
      <c r="V90" s="288"/>
      <c r="W90" s="288"/>
      <c r="X90" s="288"/>
      <c r="Y90" s="288"/>
      <c r="Z90" s="291">
        <f t="shared" si="35"/>
        <v>0</v>
      </c>
      <c r="AA90" s="319"/>
      <c r="AB90" s="33"/>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BA90" s="74">
        <f t="shared" si="37"/>
        <v>0</v>
      </c>
    </row>
    <row r="91" spans="2:53" s="40" customFormat="1" ht="30" customHeight="1">
      <c r="B91" s="103"/>
      <c r="C91" s="104" t="s">
        <v>44</v>
      </c>
      <c r="D91" s="293">
        <f>+SUM(D88,D79,D76)</f>
        <v>0</v>
      </c>
      <c r="E91" s="293">
        <f t="shared" ref="E91:L91" si="40">+SUM(E88,E79,E76)</f>
        <v>0</v>
      </c>
      <c r="F91" s="293">
        <f t="shared" si="40"/>
        <v>0</v>
      </c>
      <c r="G91" s="293">
        <f t="shared" si="40"/>
        <v>0</v>
      </c>
      <c r="H91" s="293">
        <f t="shared" si="40"/>
        <v>0</v>
      </c>
      <c r="I91" s="293">
        <f t="shared" si="40"/>
        <v>0</v>
      </c>
      <c r="J91" s="293">
        <f t="shared" si="40"/>
        <v>0</v>
      </c>
      <c r="K91" s="293">
        <f t="shared" si="40"/>
        <v>0</v>
      </c>
      <c r="L91" s="293">
        <f t="shared" si="40"/>
        <v>0</v>
      </c>
      <c r="M91" s="293">
        <f t="shared" ref="M91:Y91" si="41">+SUM(M88,M79,M76)</f>
        <v>0</v>
      </c>
      <c r="N91" s="293">
        <f t="shared" si="41"/>
        <v>0</v>
      </c>
      <c r="O91" s="293">
        <f t="shared" si="41"/>
        <v>0</v>
      </c>
      <c r="P91" s="293">
        <f t="shared" si="41"/>
        <v>0</v>
      </c>
      <c r="Q91" s="293">
        <f t="shared" si="41"/>
        <v>0</v>
      </c>
      <c r="R91" s="293">
        <f t="shared" si="41"/>
        <v>0</v>
      </c>
      <c r="S91" s="293">
        <f t="shared" si="41"/>
        <v>0</v>
      </c>
      <c r="T91" s="293">
        <f t="shared" si="41"/>
        <v>0</v>
      </c>
      <c r="U91" s="293">
        <f t="shared" si="41"/>
        <v>0</v>
      </c>
      <c r="V91" s="293">
        <f t="shared" si="41"/>
        <v>0</v>
      </c>
      <c r="W91" s="293">
        <f t="shared" si="41"/>
        <v>0</v>
      </c>
      <c r="X91" s="293">
        <f t="shared" si="41"/>
        <v>0</v>
      </c>
      <c r="Y91" s="293">
        <f t="shared" si="41"/>
        <v>0</v>
      </c>
      <c r="Z91" s="291">
        <f t="shared" si="35"/>
        <v>0</v>
      </c>
      <c r="AA91" s="318"/>
      <c r="AB91" s="39"/>
      <c r="AC91" s="76">
        <f t="shared" ref="AC91:AY91" si="42">+D91-D76-D79-D88</f>
        <v>0</v>
      </c>
      <c r="AD91" s="76">
        <f t="shared" si="42"/>
        <v>0</v>
      </c>
      <c r="AE91" s="76">
        <f t="shared" si="42"/>
        <v>0</v>
      </c>
      <c r="AF91" s="76">
        <f t="shared" si="42"/>
        <v>0</v>
      </c>
      <c r="AG91" s="76">
        <f t="shared" si="42"/>
        <v>0</v>
      </c>
      <c r="AH91" s="76">
        <f t="shared" si="42"/>
        <v>0</v>
      </c>
      <c r="AI91" s="76">
        <f t="shared" si="42"/>
        <v>0</v>
      </c>
      <c r="AJ91" s="76">
        <f t="shared" si="42"/>
        <v>0</v>
      </c>
      <c r="AK91" s="76">
        <f t="shared" si="42"/>
        <v>0</v>
      </c>
      <c r="AL91" s="76">
        <f t="shared" si="42"/>
        <v>0</v>
      </c>
      <c r="AM91" s="76">
        <f t="shared" si="42"/>
        <v>0</v>
      </c>
      <c r="AN91" s="76">
        <f t="shared" si="42"/>
        <v>0</v>
      </c>
      <c r="AO91" s="76">
        <f t="shared" si="42"/>
        <v>0</v>
      </c>
      <c r="AP91" s="76">
        <f t="shared" si="42"/>
        <v>0</v>
      </c>
      <c r="AQ91" s="76">
        <f t="shared" si="42"/>
        <v>0</v>
      </c>
      <c r="AR91" s="76">
        <f t="shared" si="42"/>
        <v>0</v>
      </c>
      <c r="AS91" s="76">
        <f t="shared" si="42"/>
        <v>0</v>
      </c>
      <c r="AT91" s="76">
        <f t="shared" si="42"/>
        <v>0</v>
      </c>
      <c r="AU91" s="76">
        <f t="shared" si="42"/>
        <v>0</v>
      </c>
      <c r="AV91" s="76">
        <f t="shared" si="42"/>
        <v>0</v>
      </c>
      <c r="AW91" s="76">
        <f t="shared" si="42"/>
        <v>0</v>
      </c>
      <c r="AX91" s="76">
        <f t="shared" si="42"/>
        <v>0</v>
      </c>
      <c r="AY91" s="76">
        <f t="shared" si="42"/>
        <v>0</v>
      </c>
      <c r="BA91" s="76">
        <f t="shared" si="37"/>
        <v>0</v>
      </c>
    </row>
    <row r="92" spans="2:53" s="89" customFormat="1" ht="17.100000000000001" customHeight="1">
      <c r="B92" s="266"/>
      <c r="C92" s="267" t="s">
        <v>182</v>
      </c>
      <c r="D92" s="294"/>
      <c r="E92" s="294"/>
      <c r="F92" s="294"/>
      <c r="G92" s="294"/>
      <c r="H92" s="294"/>
      <c r="I92" s="294"/>
      <c r="J92" s="294"/>
      <c r="K92" s="294"/>
      <c r="L92" s="294"/>
      <c r="M92" s="294"/>
      <c r="N92" s="294"/>
      <c r="O92" s="294"/>
      <c r="P92" s="294"/>
      <c r="Q92" s="294"/>
      <c r="R92" s="294"/>
      <c r="S92" s="294"/>
      <c r="T92" s="294"/>
      <c r="U92" s="294"/>
      <c r="V92" s="294"/>
      <c r="W92" s="294"/>
      <c r="X92" s="294"/>
      <c r="Y92" s="294"/>
      <c r="Z92" s="295">
        <f>SUM(D92:Y92)</f>
        <v>0</v>
      </c>
      <c r="AA92" s="321"/>
      <c r="AB92" s="88"/>
      <c r="AC92" s="85">
        <f t="shared" ref="AC92:AY92" si="43">+IF((D92&gt;D91),111,0)</f>
        <v>0</v>
      </c>
      <c r="AD92" s="85">
        <f t="shared" si="43"/>
        <v>0</v>
      </c>
      <c r="AE92" s="85">
        <f t="shared" si="43"/>
        <v>0</v>
      </c>
      <c r="AF92" s="85">
        <f t="shared" si="43"/>
        <v>0</v>
      </c>
      <c r="AG92" s="85">
        <f t="shared" si="43"/>
        <v>0</v>
      </c>
      <c r="AH92" s="85">
        <f t="shared" si="43"/>
        <v>0</v>
      </c>
      <c r="AI92" s="85">
        <f t="shared" si="43"/>
        <v>0</v>
      </c>
      <c r="AJ92" s="85">
        <f t="shared" si="43"/>
        <v>0</v>
      </c>
      <c r="AK92" s="85">
        <f t="shared" si="43"/>
        <v>0</v>
      </c>
      <c r="AL92" s="85">
        <f t="shared" si="43"/>
        <v>0</v>
      </c>
      <c r="AM92" s="85">
        <f t="shared" si="43"/>
        <v>0</v>
      </c>
      <c r="AN92" s="85">
        <f t="shared" si="43"/>
        <v>0</v>
      </c>
      <c r="AO92" s="85">
        <f t="shared" si="43"/>
        <v>0</v>
      </c>
      <c r="AP92" s="85">
        <f t="shared" si="43"/>
        <v>0</v>
      </c>
      <c r="AQ92" s="85">
        <f t="shared" si="43"/>
        <v>0</v>
      </c>
      <c r="AR92" s="85">
        <f t="shared" si="43"/>
        <v>0</v>
      </c>
      <c r="AS92" s="85">
        <f t="shared" si="43"/>
        <v>0</v>
      </c>
      <c r="AT92" s="85">
        <f t="shared" si="43"/>
        <v>0</v>
      </c>
      <c r="AU92" s="85">
        <f t="shared" si="43"/>
        <v>0</v>
      </c>
      <c r="AV92" s="85">
        <f t="shared" si="43"/>
        <v>0</v>
      </c>
      <c r="AW92" s="85">
        <f t="shared" si="43"/>
        <v>0</v>
      </c>
      <c r="AX92" s="85">
        <f t="shared" si="43"/>
        <v>0</v>
      </c>
      <c r="AY92" s="85">
        <f t="shared" si="43"/>
        <v>0</v>
      </c>
      <c r="BA92" s="85">
        <f t="shared" si="37"/>
        <v>0</v>
      </c>
    </row>
    <row r="93" spans="2:53" s="89" customFormat="1" ht="17.100000000000001" customHeight="1">
      <c r="B93" s="268"/>
      <c r="C93" s="269" t="s">
        <v>183</v>
      </c>
      <c r="D93" s="296"/>
      <c r="E93" s="296"/>
      <c r="F93" s="296"/>
      <c r="G93" s="296"/>
      <c r="H93" s="296"/>
      <c r="I93" s="296"/>
      <c r="J93" s="296"/>
      <c r="K93" s="296"/>
      <c r="L93" s="296"/>
      <c r="M93" s="296"/>
      <c r="N93" s="296"/>
      <c r="O93" s="296"/>
      <c r="P93" s="296"/>
      <c r="Q93" s="296"/>
      <c r="R93" s="296"/>
      <c r="S93" s="296"/>
      <c r="T93" s="296"/>
      <c r="U93" s="296"/>
      <c r="V93" s="296"/>
      <c r="W93" s="296"/>
      <c r="X93" s="296"/>
      <c r="Y93" s="296"/>
      <c r="Z93" s="295">
        <f>SUM(D93:Y93)</f>
        <v>0</v>
      </c>
      <c r="AA93" s="322"/>
      <c r="AB93" s="88"/>
      <c r="AC93" s="85">
        <f t="shared" ref="AC93:AY93" si="44">+IF((D93&gt;D91),111,0)</f>
        <v>0</v>
      </c>
      <c r="AD93" s="85">
        <f t="shared" si="44"/>
        <v>0</v>
      </c>
      <c r="AE93" s="85">
        <f t="shared" si="44"/>
        <v>0</v>
      </c>
      <c r="AF93" s="85">
        <f t="shared" si="44"/>
        <v>0</v>
      </c>
      <c r="AG93" s="85">
        <f t="shared" si="44"/>
        <v>0</v>
      </c>
      <c r="AH93" s="85">
        <f t="shared" si="44"/>
        <v>0</v>
      </c>
      <c r="AI93" s="85">
        <f t="shared" si="44"/>
        <v>0</v>
      </c>
      <c r="AJ93" s="85">
        <f t="shared" si="44"/>
        <v>0</v>
      </c>
      <c r="AK93" s="85">
        <f t="shared" si="44"/>
        <v>0</v>
      </c>
      <c r="AL93" s="85">
        <f t="shared" si="44"/>
        <v>0</v>
      </c>
      <c r="AM93" s="85">
        <f t="shared" si="44"/>
        <v>0</v>
      </c>
      <c r="AN93" s="85">
        <f t="shared" si="44"/>
        <v>0</v>
      </c>
      <c r="AO93" s="85">
        <f t="shared" si="44"/>
        <v>0</v>
      </c>
      <c r="AP93" s="85">
        <f t="shared" si="44"/>
        <v>0</v>
      </c>
      <c r="AQ93" s="85">
        <f t="shared" si="44"/>
        <v>0</v>
      </c>
      <c r="AR93" s="85">
        <f t="shared" si="44"/>
        <v>0</v>
      </c>
      <c r="AS93" s="85">
        <f t="shared" si="44"/>
        <v>0</v>
      </c>
      <c r="AT93" s="85">
        <f t="shared" si="44"/>
        <v>0</v>
      </c>
      <c r="AU93" s="85">
        <f t="shared" si="44"/>
        <v>0</v>
      </c>
      <c r="AV93" s="85">
        <f t="shared" si="44"/>
        <v>0</v>
      </c>
      <c r="AW93" s="85">
        <f t="shared" si="44"/>
        <v>0</v>
      </c>
      <c r="AX93" s="85">
        <f t="shared" si="44"/>
        <v>0</v>
      </c>
      <c r="AY93" s="85">
        <f t="shared" si="44"/>
        <v>0</v>
      </c>
      <c r="BA93" s="85">
        <f t="shared" si="37"/>
        <v>0</v>
      </c>
    </row>
    <row r="94" spans="2:53" s="40" customFormat="1" ht="24.95" customHeight="1">
      <c r="B94" s="46"/>
      <c r="C94" s="47" t="s">
        <v>119</v>
      </c>
      <c r="D94" s="300"/>
      <c r="E94" s="300"/>
      <c r="F94" s="300"/>
      <c r="G94" s="300"/>
      <c r="H94" s="300"/>
      <c r="I94" s="300"/>
      <c r="J94" s="300"/>
      <c r="K94" s="300"/>
      <c r="L94" s="300"/>
      <c r="M94" s="300"/>
      <c r="N94" s="300"/>
      <c r="O94" s="300"/>
      <c r="P94" s="300"/>
      <c r="Q94" s="300"/>
      <c r="R94" s="300"/>
      <c r="S94" s="300"/>
      <c r="T94" s="300"/>
      <c r="U94" s="300"/>
      <c r="V94" s="300"/>
      <c r="W94" s="300"/>
      <c r="X94" s="300"/>
      <c r="Y94" s="300"/>
      <c r="Z94" s="301"/>
      <c r="AA94" s="318"/>
      <c r="AB94" s="39"/>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BA94" s="80">
        <f t="shared" si="37"/>
        <v>0</v>
      </c>
    </row>
    <row r="95" spans="2:53" s="40" customFormat="1" ht="30" customHeight="1">
      <c r="B95" s="46"/>
      <c r="C95" s="47" t="s">
        <v>17</v>
      </c>
      <c r="D95" s="300"/>
      <c r="E95" s="300"/>
      <c r="F95" s="300"/>
      <c r="G95" s="300"/>
      <c r="H95" s="300"/>
      <c r="I95" s="300"/>
      <c r="J95" s="300"/>
      <c r="K95" s="300"/>
      <c r="L95" s="300"/>
      <c r="M95" s="300"/>
      <c r="N95" s="300"/>
      <c r="O95" s="300"/>
      <c r="P95" s="300"/>
      <c r="Q95" s="300"/>
      <c r="R95" s="300"/>
      <c r="S95" s="300"/>
      <c r="T95" s="300"/>
      <c r="U95" s="300"/>
      <c r="V95" s="300"/>
      <c r="W95" s="300"/>
      <c r="X95" s="300"/>
      <c r="Y95" s="300"/>
      <c r="Z95" s="301"/>
      <c r="AA95" s="318"/>
      <c r="AB95" s="39"/>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BA95" s="80">
        <f t="shared" si="37"/>
        <v>0</v>
      </c>
    </row>
    <row r="96" spans="2:53" s="34" customFormat="1" ht="17.100000000000001" customHeight="1">
      <c r="B96" s="41"/>
      <c r="C96" s="42" t="s">
        <v>10</v>
      </c>
      <c r="D96" s="288"/>
      <c r="E96" s="288"/>
      <c r="F96" s="288"/>
      <c r="G96" s="288"/>
      <c r="H96" s="288"/>
      <c r="I96" s="288">
        <v>7.391229</v>
      </c>
      <c r="J96" s="288"/>
      <c r="K96" s="288"/>
      <c r="L96" s="288"/>
      <c r="M96" s="288">
        <v>5.0353430000000001</v>
      </c>
      <c r="N96" s="288"/>
      <c r="O96" s="288"/>
      <c r="P96" s="288"/>
      <c r="Q96" s="288"/>
      <c r="R96" s="288"/>
      <c r="S96" s="288"/>
      <c r="T96" s="288"/>
      <c r="U96" s="288"/>
      <c r="V96" s="288"/>
      <c r="W96" s="288"/>
      <c r="X96" s="288"/>
      <c r="Y96" s="288"/>
      <c r="Z96" s="291">
        <f>SUM(D96:Y96)</f>
        <v>12.426572</v>
      </c>
      <c r="AA96" s="319"/>
      <c r="AB96" s="33"/>
      <c r="AC96" s="74">
        <f t="shared" ref="AC96:AY96" si="45">+D96-SUM(D97:D98)</f>
        <v>0</v>
      </c>
      <c r="AD96" s="74">
        <f t="shared" si="45"/>
        <v>0</v>
      </c>
      <c r="AE96" s="74">
        <f t="shared" si="45"/>
        <v>0</v>
      </c>
      <c r="AF96" s="74">
        <f t="shared" si="45"/>
        <v>0</v>
      </c>
      <c r="AG96" s="74">
        <f t="shared" si="45"/>
        <v>0</v>
      </c>
      <c r="AH96" s="74">
        <f t="shared" si="45"/>
        <v>0</v>
      </c>
      <c r="AI96" s="74">
        <f t="shared" si="45"/>
        <v>0</v>
      </c>
      <c r="AJ96" s="74">
        <f t="shared" si="45"/>
        <v>0</v>
      </c>
      <c r="AK96" s="74">
        <f t="shared" si="45"/>
        <v>0</v>
      </c>
      <c r="AL96" s="74">
        <f t="shared" si="45"/>
        <v>0</v>
      </c>
      <c r="AM96" s="74">
        <f t="shared" si="45"/>
        <v>0</v>
      </c>
      <c r="AN96" s="74">
        <f t="shared" si="45"/>
        <v>0</v>
      </c>
      <c r="AO96" s="74">
        <f t="shared" si="45"/>
        <v>0</v>
      </c>
      <c r="AP96" s="74">
        <f t="shared" si="45"/>
        <v>0</v>
      </c>
      <c r="AQ96" s="74">
        <f t="shared" si="45"/>
        <v>0</v>
      </c>
      <c r="AR96" s="74">
        <f t="shared" si="45"/>
        <v>0</v>
      </c>
      <c r="AS96" s="74">
        <f t="shared" si="45"/>
        <v>0</v>
      </c>
      <c r="AT96" s="74">
        <f t="shared" si="45"/>
        <v>0</v>
      </c>
      <c r="AU96" s="74">
        <f t="shared" si="45"/>
        <v>0</v>
      </c>
      <c r="AV96" s="74">
        <f t="shared" si="45"/>
        <v>0</v>
      </c>
      <c r="AW96" s="74">
        <f t="shared" si="45"/>
        <v>0</v>
      </c>
      <c r="AX96" s="74">
        <f t="shared" si="45"/>
        <v>0</v>
      </c>
      <c r="AY96" s="74">
        <f t="shared" si="45"/>
        <v>0</v>
      </c>
      <c r="BA96" s="74">
        <f t="shared" si="37"/>
        <v>0</v>
      </c>
    </row>
    <row r="97" spans="2:53" s="34" customFormat="1" ht="17.100000000000001" customHeight="1">
      <c r="B97" s="44"/>
      <c r="C97" s="45" t="s">
        <v>58</v>
      </c>
      <c r="D97" s="288"/>
      <c r="E97" s="288"/>
      <c r="F97" s="288"/>
      <c r="G97" s="288"/>
      <c r="H97" s="288"/>
      <c r="I97" s="288"/>
      <c r="J97" s="288"/>
      <c r="K97" s="288"/>
      <c r="L97" s="288"/>
      <c r="M97" s="288"/>
      <c r="N97" s="288"/>
      <c r="O97" s="288"/>
      <c r="P97" s="288"/>
      <c r="Q97" s="288"/>
      <c r="R97" s="288"/>
      <c r="S97" s="288"/>
      <c r="T97" s="288"/>
      <c r="U97" s="288"/>
      <c r="V97" s="288"/>
      <c r="W97" s="288"/>
      <c r="X97" s="288"/>
      <c r="Y97" s="288"/>
      <c r="Z97" s="291">
        <f t="shared" ref="Z97:Z111" si="46">SUM(D97:Y97)</f>
        <v>0</v>
      </c>
      <c r="AA97" s="319"/>
      <c r="AB97" s="33"/>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BA97" s="74">
        <f t="shared" si="37"/>
        <v>0</v>
      </c>
    </row>
    <row r="98" spans="2:53" s="34" customFormat="1" ht="17.100000000000001" customHeight="1">
      <c r="B98" s="44"/>
      <c r="C98" s="45" t="s">
        <v>59</v>
      </c>
      <c r="D98" s="288"/>
      <c r="E98" s="288"/>
      <c r="F98" s="288"/>
      <c r="G98" s="288"/>
      <c r="H98" s="288"/>
      <c r="I98" s="288">
        <v>7.391229</v>
      </c>
      <c r="J98" s="288"/>
      <c r="K98" s="288"/>
      <c r="L98" s="288"/>
      <c r="M98" s="288">
        <v>5.0353430000000001</v>
      </c>
      <c r="N98" s="288"/>
      <c r="O98" s="288"/>
      <c r="P98" s="288"/>
      <c r="Q98" s="288"/>
      <c r="R98" s="288"/>
      <c r="S98" s="288"/>
      <c r="T98" s="288"/>
      <c r="U98" s="288"/>
      <c r="V98" s="288"/>
      <c r="W98" s="288"/>
      <c r="X98" s="288"/>
      <c r="Y98" s="288"/>
      <c r="Z98" s="291">
        <f t="shared" si="46"/>
        <v>12.426572</v>
      </c>
      <c r="AA98" s="319"/>
      <c r="AB98" s="33"/>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BA98" s="74">
        <f t="shared" si="37"/>
        <v>0</v>
      </c>
    </row>
    <row r="99" spans="2:53" s="34" customFormat="1" ht="30" customHeight="1">
      <c r="B99" s="41"/>
      <c r="C99" s="42" t="s">
        <v>11</v>
      </c>
      <c r="D99" s="288"/>
      <c r="E99" s="288"/>
      <c r="F99" s="288"/>
      <c r="G99" s="288"/>
      <c r="H99" s="288"/>
      <c r="I99" s="288">
        <v>14.314907</v>
      </c>
      <c r="J99" s="288"/>
      <c r="K99" s="288"/>
      <c r="L99" s="288"/>
      <c r="M99" s="288"/>
      <c r="N99" s="288"/>
      <c r="O99" s="288"/>
      <c r="P99" s="288"/>
      <c r="Q99" s="288"/>
      <c r="R99" s="288"/>
      <c r="S99" s="288"/>
      <c r="T99" s="288"/>
      <c r="U99" s="288"/>
      <c r="V99" s="288"/>
      <c r="W99" s="288"/>
      <c r="X99" s="288"/>
      <c r="Y99" s="288"/>
      <c r="Z99" s="291">
        <f t="shared" si="46"/>
        <v>14.314907</v>
      </c>
      <c r="AA99" s="319"/>
      <c r="AB99" s="33"/>
      <c r="AC99" s="74">
        <f t="shared" ref="AC99:AY99" si="47">+D99-SUM(D100:D101)</f>
        <v>0</v>
      </c>
      <c r="AD99" s="74">
        <f t="shared" si="47"/>
        <v>0</v>
      </c>
      <c r="AE99" s="74">
        <f t="shared" si="47"/>
        <v>0</v>
      </c>
      <c r="AF99" s="74">
        <f t="shared" si="47"/>
        <v>0</v>
      </c>
      <c r="AG99" s="74">
        <f t="shared" si="47"/>
        <v>0</v>
      </c>
      <c r="AH99" s="74">
        <f t="shared" si="47"/>
        <v>0</v>
      </c>
      <c r="AI99" s="74">
        <f t="shared" si="47"/>
        <v>0</v>
      </c>
      <c r="AJ99" s="74">
        <f t="shared" si="47"/>
        <v>0</v>
      </c>
      <c r="AK99" s="74">
        <f t="shared" si="47"/>
        <v>0</v>
      </c>
      <c r="AL99" s="74">
        <f t="shared" si="47"/>
        <v>0</v>
      </c>
      <c r="AM99" s="74">
        <f t="shared" si="47"/>
        <v>0</v>
      </c>
      <c r="AN99" s="74">
        <f t="shared" si="47"/>
        <v>0</v>
      </c>
      <c r="AO99" s="74">
        <f t="shared" si="47"/>
        <v>0</v>
      </c>
      <c r="AP99" s="74">
        <f t="shared" si="47"/>
        <v>0</v>
      </c>
      <c r="AQ99" s="74">
        <f t="shared" si="47"/>
        <v>0</v>
      </c>
      <c r="AR99" s="74">
        <f t="shared" si="47"/>
        <v>0</v>
      </c>
      <c r="AS99" s="74">
        <f t="shared" si="47"/>
        <v>0</v>
      </c>
      <c r="AT99" s="74">
        <f t="shared" si="47"/>
        <v>0</v>
      </c>
      <c r="AU99" s="74">
        <f t="shared" si="47"/>
        <v>0</v>
      </c>
      <c r="AV99" s="74">
        <f t="shared" si="47"/>
        <v>0</v>
      </c>
      <c r="AW99" s="74">
        <f t="shared" si="47"/>
        <v>0</v>
      </c>
      <c r="AX99" s="74">
        <f t="shared" si="47"/>
        <v>0</v>
      </c>
      <c r="AY99" s="74">
        <f t="shared" si="47"/>
        <v>0</v>
      </c>
      <c r="BA99" s="74">
        <f t="shared" si="37"/>
        <v>0</v>
      </c>
    </row>
    <row r="100" spans="2:53" s="34" customFormat="1" ht="17.100000000000001" customHeight="1">
      <c r="B100" s="41"/>
      <c r="C100" s="45" t="s">
        <v>58</v>
      </c>
      <c r="D100" s="288"/>
      <c r="E100" s="288"/>
      <c r="F100" s="288"/>
      <c r="G100" s="288"/>
      <c r="H100" s="288"/>
      <c r="I100" s="288">
        <v>14.314907</v>
      </c>
      <c r="J100" s="288"/>
      <c r="K100" s="288"/>
      <c r="L100" s="288"/>
      <c r="M100" s="288"/>
      <c r="N100" s="288"/>
      <c r="O100" s="288"/>
      <c r="P100" s="288"/>
      <c r="Q100" s="288"/>
      <c r="R100" s="288"/>
      <c r="S100" s="288"/>
      <c r="T100" s="288"/>
      <c r="U100" s="288"/>
      <c r="V100" s="288"/>
      <c r="W100" s="288"/>
      <c r="X100" s="288"/>
      <c r="Y100" s="288"/>
      <c r="Z100" s="291">
        <f t="shared" si="46"/>
        <v>14.314907</v>
      </c>
      <c r="AA100" s="319"/>
      <c r="AB100" s="33"/>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BA100" s="74">
        <f t="shared" si="37"/>
        <v>0</v>
      </c>
    </row>
    <row r="101" spans="2:53" s="34" customFormat="1" ht="17.100000000000001" customHeight="1">
      <c r="B101" s="41"/>
      <c r="C101" s="45" t="s">
        <v>59</v>
      </c>
      <c r="D101" s="288"/>
      <c r="E101" s="288"/>
      <c r="F101" s="288"/>
      <c r="G101" s="288"/>
      <c r="H101" s="288"/>
      <c r="I101" s="288"/>
      <c r="J101" s="288"/>
      <c r="K101" s="288"/>
      <c r="L101" s="288"/>
      <c r="M101" s="288"/>
      <c r="N101" s="288"/>
      <c r="O101" s="288"/>
      <c r="P101" s="288"/>
      <c r="Q101" s="288"/>
      <c r="R101" s="288"/>
      <c r="S101" s="288"/>
      <c r="T101" s="288"/>
      <c r="U101" s="288"/>
      <c r="V101" s="288"/>
      <c r="W101" s="288"/>
      <c r="X101" s="288"/>
      <c r="Y101" s="288"/>
      <c r="Z101" s="291">
        <f t="shared" si="46"/>
        <v>0</v>
      </c>
      <c r="AA101" s="319"/>
      <c r="AB101" s="33"/>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BA101" s="74">
        <f t="shared" si="37"/>
        <v>0</v>
      </c>
    </row>
    <row r="102" spans="2:53" s="40" customFormat="1" ht="30" customHeight="1">
      <c r="B102" s="263"/>
      <c r="C102" s="264" t="s">
        <v>99</v>
      </c>
      <c r="D102" s="292"/>
      <c r="E102" s="292"/>
      <c r="F102" s="292"/>
      <c r="G102" s="292"/>
      <c r="H102" s="292"/>
      <c r="I102" s="292">
        <v>14.314907</v>
      </c>
      <c r="J102" s="292"/>
      <c r="K102" s="292"/>
      <c r="L102" s="292"/>
      <c r="M102" s="292"/>
      <c r="N102" s="292"/>
      <c r="O102" s="292"/>
      <c r="P102" s="292"/>
      <c r="Q102" s="292"/>
      <c r="R102" s="292"/>
      <c r="S102" s="292"/>
      <c r="T102" s="292"/>
      <c r="U102" s="292"/>
      <c r="V102" s="292"/>
      <c r="W102" s="292"/>
      <c r="X102" s="292"/>
      <c r="Y102" s="292"/>
      <c r="Z102" s="291">
        <f t="shared" si="46"/>
        <v>14.314907</v>
      </c>
      <c r="AA102" s="320"/>
      <c r="AB102" s="39"/>
      <c r="AC102" s="76">
        <f t="shared" ref="AC102:AY102" si="48">+D99-SUM(D102:D107)</f>
        <v>0</v>
      </c>
      <c r="AD102" s="76">
        <f t="shared" si="48"/>
        <v>0</v>
      </c>
      <c r="AE102" s="76">
        <f t="shared" si="48"/>
        <v>0</v>
      </c>
      <c r="AF102" s="76">
        <f t="shared" si="48"/>
        <v>0</v>
      </c>
      <c r="AG102" s="76">
        <f t="shared" si="48"/>
        <v>0</v>
      </c>
      <c r="AH102" s="76">
        <f t="shared" si="48"/>
        <v>0</v>
      </c>
      <c r="AI102" s="76">
        <f t="shared" si="48"/>
        <v>0</v>
      </c>
      <c r="AJ102" s="76">
        <f t="shared" si="48"/>
        <v>0</v>
      </c>
      <c r="AK102" s="76">
        <f t="shared" si="48"/>
        <v>0</v>
      </c>
      <c r="AL102" s="76">
        <f t="shared" si="48"/>
        <v>0</v>
      </c>
      <c r="AM102" s="76">
        <f t="shared" si="48"/>
        <v>0</v>
      </c>
      <c r="AN102" s="76">
        <f t="shared" si="48"/>
        <v>0</v>
      </c>
      <c r="AO102" s="76">
        <f t="shared" si="48"/>
        <v>0</v>
      </c>
      <c r="AP102" s="76">
        <f t="shared" si="48"/>
        <v>0</v>
      </c>
      <c r="AQ102" s="76">
        <f t="shared" si="48"/>
        <v>0</v>
      </c>
      <c r="AR102" s="76">
        <f t="shared" si="48"/>
        <v>0</v>
      </c>
      <c r="AS102" s="76">
        <f t="shared" si="48"/>
        <v>0</v>
      </c>
      <c r="AT102" s="76">
        <f t="shared" si="48"/>
        <v>0</v>
      </c>
      <c r="AU102" s="76">
        <f t="shared" si="48"/>
        <v>0</v>
      </c>
      <c r="AV102" s="76">
        <f t="shared" si="48"/>
        <v>0</v>
      </c>
      <c r="AW102" s="76">
        <f t="shared" si="48"/>
        <v>0</v>
      </c>
      <c r="AX102" s="76">
        <f t="shared" si="48"/>
        <v>0</v>
      </c>
      <c r="AY102" s="76">
        <f t="shared" si="48"/>
        <v>0</v>
      </c>
      <c r="BA102" s="76">
        <f t="shared" si="37"/>
        <v>0</v>
      </c>
    </row>
    <row r="103" spans="2:53" s="34" customFormat="1" ht="17.100000000000001" customHeight="1">
      <c r="B103" s="270"/>
      <c r="C103" s="271" t="s">
        <v>73</v>
      </c>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91">
        <f t="shared" si="46"/>
        <v>0</v>
      </c>
      <c r="AA103" s="319"/>
      <c r="AB103" s="33"/>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BA103" s="74">
        <f t="shared" si="37"/>
        <v>0</v>
      </c>
    </row>
    <row r="104" spans="2:53" s="34" customFormat="1" ht="17.100000000000001" customHeight="1">
      <c r="B104" s="270"/>
      <c r="C104" s="271" t="s">
        <v>199</v>
      </c>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91">
        <f t="shared" si="46"/>
        <v>0</v>
      </c>
      <c r="AA104" s="319"/>
      <c r="AB104" s="33"/>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BA104" s="74">
        <f t="shared" si="37"/>
        <v>0</v>
      </c>
    </row>
    <row r="105" spans="2:53" s="34" customFormat="1" ht="17.100000000000001" customHeight="1">
      <c r="B105" s="270"/>
      <c r="C105" s="271" t="s">
        <v>100</v>
      </c>
      <c r="D105" s="288"/>
      <c r="E105" s="288"/>
      <c r="F105" s="288"/>
      <c r="G105" s="288"/>
      <c r="H105" s="288"/>
      <c r="I105" s="288"/>
      <c r="J105" s="288"/>
      <c r="K105" s="288"/>
      <c r="L105" s="288"/>
      <c r="M105" s="288"/>
      <c r="N105" s="288"/>
      <c r="O105" s="288"/>
      <c r="P105" s="288"/>
      <c r="Q105" s="288"/>
      <c r="R105" s="288"/>
      <c r="S105" s="288"/>
      <c r="T105" s="288"/>
      <c r="U105" s="288"/>
      <c r="V105" s="288"/>
      <c r="W105" s="288"/>
      <c r="X105" s="288"/>
      <c r="Y105" s="288"/>
      <c r="Z105" s="291">
        <f t="shared" si="46"/>
        <v>0</v>
      </c>
      <c r="AA105" s="319"/>
      <c r="AB105" s="33"/>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BA105" s="74">
        <f t="shared" si="37"/>
        <v>0</v>
      </c>
    </row>
    <row r="106" spans="2:53" s="34" customFormat="1" ht="17.100000000000001" customHeight="1">
      <c r="B106" s="270"/>
      <c r="C106" s="272" t="s">
        <v>50</v>
      </c>
      <c r="D106" s="288"/>
      <c r="E106" s="288"/>
      <c r="F106" s="288"/>
      <c r="G106" s="288"/>
      <c r="H106" s="288"/>
      <c r="I106" s="288"/>
      <c r="J106" s="288"/>
      <c r="K106" s="288"/>
      <c r="L106" s="288"/>
      <c r="M106" s="288"/>
      <c r="N106" s="288"/>
      <c r="O106" s="288"/>
      <c r="P106" s="288"/>
      <c r="Q106" s="288"/>
      <c r="R106" s="288"/>
      <c r="S106" s="288"/>
      <c r="T106" s="288"/>
      <c r="U106" s="288"/>
      <c r="V106" s="288"/>
      <c r="W106" s="288"/>
      <c r="X106" s="288"/>
      <c r="Y106" s="288"/>
      <c r="Z106" s="291">
        <f t="shared" si="46"/>
        <v>0</v>
      </c>
      <c r="AA106" s="319"/>
      <c r="AB106" s="33"/>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BA106" s="74">
        <f t="shared" si="37"/>
        <v>0</v>
      </c>
    </row>
    <row r="107" spans="2:53" s="34" customFormat="1" ht="17.100000000000001" customHeight="1">
      <c r="B107" s="270"/>
      <c r="C107" s="265" t="s">
        <v>170</v>
      </c>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91">
        <f t="shared" si="46"/>
        <v>0</v>
      </c>
      <c r="AA107" s="319"/>
      <c r="AB107" s="33"/>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BA107" s="74">
        <f t="shared" si="37"/>
        <v>0</v>
      </c>
    </row>
    <row r="108" spans="2:53" s="40" customFormat="1" ht="24.95" customHeight="1">
      <c r="B108" s="101"/>
      <c r="C108" s="104" t="s">
        <v>12</v>
      </c>
      <c r="D108" s="292">
        <v>1.2548299999999999</v>
      </c>
      <c r="E108" s="292"/>
      <c r="F108" s="292"/>
      <c r="G108" s="292"/>
      <c r="H108" s="292"/>
      <c r="I108" s="292">
        <v>4.5532789999999999</v>
      </c>
      <c r="J108" s="292">
        <v>3.6633789999999999</v>
      </c>
      <c r="K108" s="292"/>
      <c r="L108" s="292"/>
      <c r="M108" s="292"/>
      <c r="N108" s="292"/>
      <c r="O108" s="292"/>
      <c r="P108" s="292"/>
      <c r="Q108" s="292"/>
      <c r="R108" s="292"/>
      <c r="S108" s="292"/>
      <c r="T108" s="292"/>
      <c r="U108" s="292"/>
      <c r="V108" s="292"/>
      <c r="W108" s="292"/>
      <c r="X108" s="292"/>
      <c r="Y108" s="292"/>
      <c r="Z108" s="291">
        <f t="shared" si="46"/>
        <v>9.4714880000000008</v>
      </c>
      <c r="AA108" s="320"/>
      <c r="AB108" s="39"/>
      <c r="AC108" s="76">
        <f t="shared" ref="AC108:AY108" si="49">+D108-SUM(D109:D110)</f>
        <v>0</v>
      </c>
      <c r="AD108" s="76">
        <f t="shared" si="49"/>
        <v>0</v>
      </c>
      <c r="AE108" s="76">
        <f t="shared" si="49"/>
        <v>0</v>
      </c>
      <c r="AF108" s="76">
        <f t="shared" si="49"/>
        <v>0</v>
      </c>
      <c r="AG108" s="76">
        <f t="shared" si="49"/>
        <v>0</v>
      </c>
      <c r="AH108" s="76">
        <f t="shared" si="49"/>
        <v>0</v>
      </c>
      <c r="AI108" s="76">
        <f t="shared" si="49"/>
        <v>0</v>
      </c>
      <c r="AJ108" s="76">
        <f t="shared" si="49"/>
        <v>0</v>
      </c>
      <c r="AK108" s="76">
        <f t="shared" si="49"/>
        <v>0</v>
      </c>
      <c r="AL108" s="76">
        <f t="shared" si="49"/>
        <v>0</v>
      </c>
      <c r="AM108" s="76">
        <f t="shared" si="49"/>
        <v>0</v>
      </c>
      <c r="AN108" s="76">
        <f t="shared" si="49"/>
        <v>0</v>
      </c>
      <c r="AO108" s="76">
        <f t="shared" si="49"/>
        <v>0</v>
      </c>
      <c r="AP108" s="76">
        <f t="shared" si="49"/>
        <v>0</v>
      </c>
      <c r="AQ108" s="76">
        <f t="shared" si="49"/>
        <v>0</v>
      </c>
      <c r="AR108" s="76">
        <f t="shared" si="49"/>
        <v>0</v>
      </c>
      <c r="AS108" s="76">
        <f t="shared" si="49"/>
        <v>0</v>
      </c>
      <c r="AT108" s="76">
        <f t="shared" si="49"/>
        <v>0</v>
      </c>
      <c r="AU108" s="76">
        <f t="shared" si="49"/>
        <v>0</v>
      </c>
      <c r="AV108" s="76">
        <f t="shared" si="49"/>
        <v>0</v>
      </c>
      <c r="AW108" s="76">
        <f t="shared" si="49"/>
        <v>0</v>
      </c>
      <c r="AX108" s="76">
        <f t="shared" si="49"/>
        <v>0</v>
      </c>
      <c r="AY108" s="76">
        <f t="shared" si="49"/>
        <v>0</v>
      </c>
      <c r="BA108" s="76">
        <f t="shared" si="37"/>
        <v>0</v>
      </c>
    </row>
    <row r="109" spans="2:53" s="34" customFormat="1" ht="17.100000000000001" customHeight="1">
      <c r="B109" s="44"/>
      <c r="C109" s="45" t="s">
        <v>58</v>
      </c>
      <c r="D109" s="288">
        <v>1.2548299999999999</v>
      </c>
      <c r="E109" s="288"/>
      <c r="F109" s="288"/>
      <c r="G109" s="288"/>
      <c r="H109" s="288"/>
      <c r="I109" s="288">
        <v>4.5532789999999999</v>
      </c>
      <c r="J109" s="288">
        <v>3.6633789999999999</v>
      </c>
      <c r="K109" s="288"/>
      <c r="L109" s="288"/>
      <c r="M109" s="288"/>
      <c r="N109" s="288"/>
      <c r="O109" s="288"/>
      <c r="P109" s="288"/>
      <c r="Q109" s="288"/>
      <c r="R109" s="288"/>
      <c r="S109" s="288"/>
      <c r="T109" s="288"/>
      <c r="U109" s="288"/>
      <c r="V109" s="288"/>
      <c r="W109" s="288"/>
      <c r="X109" s="288"/>
      <c r="Y109" s="288"/>
      <c r="Z109" s="291">
        <f t="shared" si="46"/>
        <v>9.4714880000000008</v>
      </c>
      <c r="AA109" s="319"/>
      <c r="AB109" s="33"/>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BA109" s="74">
        <f t="shared" si="37"/>
        <v>0</v>
      </c>
    </row>
    <row r="110" spans="2:53" s="34" customFormat="1" ht="17.100000000000001" customHeight="1">
      <c r="B110" s="44"/>
      <c r="C110" s="45" t="s">
        <v>59</v>
      </c>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91">
        <f t="shared" si="46"/>
        <v>0</v>
      </c>
      <c r="AA110" s="319"/>
      <c r="AB110" s="33"/>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BA110" s="74">
        <f t="shared" si="37"/>
        <v>0</v>
      </c>
    </row>
    <row r="111" spans="2:53" s="40" customFormat="1" ht="30" customHeight="1">
      <c r="B111" s="103"/>
      <c r="C111" s="104" t="s">
        <v>45</v>
      </c>
      <c r="D111" s="293">
        <f>+SUM(D108,D99,D96)</f>
        <v>1.2548299999999999</v>
      </c>
      <c r="E111" s="293">
        <f t="shared" ref="E111:L111" si="50">+SUM(E108,E99,E96)</f>
        <v>0</v>
      </c>
      <c r="F111" s="293">
        <f t="shared" si="50"/>
        <v>0</v>
      </c>
      <c r="G111" s="293">
        <f t="shared" si="50"/>
        <v>0</v>
      </c>
      <c r="H111" s="293">
        <f t="shared" si="50"/>
        <v>0</v>
      </c>
      <c r="I111" s="293">
        <f t="shared" si="50"/>
        <v>26.259415000000001</v>
      </c>
      <c r="J111" s="293">
        <f t="shared" si="50"/>
        <v>3.6633789999999999</v>
      </c>
      <c r="K111" s="293">
        <f t="shared" si="50"/>
        <v>0</v>
      </c>
      <c r="L111" s="293">
        <f t="shared" si="50"/>
        <v>0</v>
      </c>
      <c r="M111" s="293">
        <f t="shared" ref="M111:Y111" si="51">+SUM(M108,M99,M96)</f>
        <v>5.0353430000000001</v>
      </c>
      <c r="N111" s="293">
        <f t="shared" si="51"/>
        <v>0</v>
      </c>
      <c r="O111" s="293">
        <f t="shared" si="51"/>
        <v>0</v>
      </c>
      <c r="P111" s="293">
        <f t="shared" si="51"/>
        <v>0</v>
      </c>
      <c r="Q111" s="293">
        <f t="shared" si="51"/>
        <v>0</v>
      </c>
      <c r="R111" s="293">
        <f t="shared" si="51"/>
        <v>0</v>
      </c>
      <c r="S111" s="293">
        <f t="shared" si="51"/>
        <v>0</v>
      </c>
      <c r="T111" s="293">
        <f t="shared" si="51"/>
        <v>0</v>
      </c>
      <c r="U111" s="293">
        <f t="shared" si="51"/>
        <v>0</v>
      </c>
      <c r="V111" s="293">
        <f t="shared" si="51"/>
        <v>0</v>
      </c>
      <c r="W111" s="293">
        <f t="shared" si="51"/>
        <v>0</v>
      </c>
      <c r="X111" s="293">
        <f t="shared" si="51"/>
        <v>0</v>
      </c>
      <c r="Y111" s="293">
        <f t="shared" si="51"/>
        <v>0</v>
      </c>
      <c r="Z111" s="291">
        <f t="shared" si="46"/>
        <v>36.212966999999999</v>
      </c>
      <c r="AA111" s="318"/>
      <c r="AB111" s="39"/>
      <c r="AC111" s="76">
        <f t="shared" ref="AC111:AY111" si="52">+D111-D96-D99-D108</f>
        <v>0</v>
      </c>
      <c r="AD111" s="76">
        <f t="shared" si="52"/>
        <v>0</v>
      </c>
      <c r="AE111" s="76">
        <f t="shared" si="52"/>
        <v>0</v>
      </c>
      <c r="AF111" s="76">
        <f t="shared" si="52"/>
        <v>0</v>
      </c>
      <c r="AG111" s="76">
        <f t="shared" si="52"/>
        <v>0</v>
      </c>
      <c r="AH111" s="76">
        <f t="shared" si="52"/>
        <v>0</v>
      </c>
      <c r="AI111" s="76">
        <f t="shared" si="52"/>
        <v>0</v>
      </c>
      <c r="AJ111" s="76">
        <f t="shared" si="52"/>
        <v>0</v>
      </c>
      <c r="AK111" s="76">
        <f t="shared" si="52"/>
        <v>0</v>
      </c>
      <c r="AL111" s="76">
        <f t="shared" si="52"/>
        <v>0</v>
      </c>
      <c r="AM111" s="76">
        <f t="shared" si="52"/>
        <v>0</v>
      </c>
      <c r="AN111" s="76">
        <f t="shared" si="52"/>
        <v>0</v>
      </c>
      <c r="AO111" s="76">
        <f t="shared" si="52"/>
        <v>0</v>
      </c>
      <c r="AP111" s="76">
        <f t="shared" si="52"/>
        <v>0</v>
      </c>
      <c r="AQ111" s="76">
        <f t="shared" si="52"/>
        <v>0</v>
      </c>
      <c r="AR111" s="76">
        <f t="shared" si="52"/>
        <v>0</v>
      </c>
      <c r="AS111" s="76">
        <f t="shared" si="52"/>
        <v>0</v>
      </c>
      <c r="AT111" s="76">
        <f t="shared" si="52"/>
        <v>0</v>
      </c>
      <c r="AU111" s="76">
        <f t="shared" si="52"/>
        <v>0</v>
      </c>
      <c r="AV111" s="76">
        <f t="shared" si="52"/>
        <v>0</v>
      </c>
      <c r="AW111" s="76">
        <f t="shared" si="52"/>
        <v>0</v>
      </c>
      <c r="AX111" s="76">
        <f t="shared" si="52"/>
        <v>0</v>
      </c>
      <c r="AY111" s="76">
        <f t="shared" si="52"/>
        <v>0</v>
      </c>
      <c r="BA111" s="76">
        <f t="shared" si="37"/>
        <v>0</v>
      </c>
    </row>
    <row r="112" spans="2:53" s="89" customFormat="1" ht="17.100000000000001" customHeight="1">
      <c r="B112" s="266"/>
      <c r="C112" s="267" t="s">
        <v>182</v>
      </c>
      <c r="D112" s="294"/>
      <c r="E112" s="294"/>
      <c r="F112" s="294"/>
      <c r="G112" s="294"/>
      <c r="H112" s="294"/>
      <c r="I112" s="294"/>
      <c r="J112" s="294"/>
      <c r="K112" s="294"/>
      <c r="L112" s="294"/>
      <c r="M112" s="294"/>
      <c r="N112" s="294"/>
      <c r="O112" s="294"/>
      <c r="P112" s="294"/>
      <c r="Q112" s="294"/>
      <c r="R112" s="294"/>
      <c r="S112" s="294"/>
      <c r="T112" s="294"/>
      <c r="U112" s="294"/>
      <c r="V112" s="294"/>
      <c r="W112" s="294"/>
      <c r="X112" s="294"/>
      <c r="Y112" s="294"/>
      <c r="Z112" s="295">
        <f>SUM(D112:Y112)</f>
        <v>0</v>
      </c>
      <c r="AA112" s="321"/>
      <c r="AB112" s="88"/>
      <c r="AC112" s="85">
        <f t="shared" ref="AC112:AY112" si="53">+IF((D112&gt;D111),111,0)</f>
        <v>0</v>
      </c>
      <c r="AD112" s="85">
        <f t="shared" si="53"/>
        <v>0</v>
      </c>
      <c r="AE112" s="85">
        <f t="shared" si="53"/>
        <v>0</v>
      </c>
      <c r="AF112" s="85">
        <f t="shared" si="53"/>
        <v>0</v>
      </c>
      <c r="AG112" s="85">
        <f t="shared" si="53"/>
        <v>0</v>
      </c>
      <c r="AH112" s="85">
        <f t="shared" si="53"/>
        <v>0</v>
      </c>
      <c r="AI112" s="85">
        <f t="shared" si="53"/>
        <v>0</v>
      </c>
      <c r="AJ112" s="85">
        <f t="shared" si="53"/>
        <v>0</v>
      </c>
      <c r="AK112" s="85">
        <f t="shared" si="53"/>
        <v>0</v>
      </c>
      <c r="AL112" s="85">
        <f t="shared" si="53"/>
        <v>0</v>
      </c>
      <c r="AM112" s="85">
        <f t="shared" si="53"/>
        <v>0</v>
      </c>
      <c r="AN112" s="85">
        <f t="shared" si="53"/>
        <v>0</v>
      </c>
      <c r="AO112" s="85">
        <f t="shared" si="53"/>
        <v>0</v>
      </c>
      <c r="AP112" s="85">
        <f t="shared" si="53"/>
        <v>0</v>
      </c>
      <c r="AQ112" s="85">
        <f t="shared" si="53"/>
        <v>0</v>
      </c>
      <c r="AR112" s="85">
        <f t="shared" si="53"/>
        <v>0</v>
      </c>
      <c r="AS112" s="85">
        <f t="shared" si="53"/>
        <v>0</v>
      </c>
      <c r="AT112" s="85">
        <f t="shared" si="53"/>
        <v>0</v>
      </c>
      <c r="AU112" s="85">
        <f t="shared" si="53"/>
        <v>0</v>
      </c>
      <c r="AV112" s="85">
        <f t="shared" si="53"/>
        <v>0</v>
      </c>
      <c r="AW112" s="85">
        <f t="shared" si="53"/>
        <v>0</v>
      </c>
      <c r="AX112" s="85">
        <f t="shared" si="53"/>
        <v>0</v>
      </c>
      <c r="AY112" s="85">
        <f t="shared" si="53"/>
        <v>0</v>
      </c>
      <c r="BA112" s="85">
        <f t="shared" si="37"/>
        <v>0</v>
      </c>
    </row>
    <row r="113" spans="2:53" s="89" customFormat="1" ht="17.100000000000001" customHeight="1">
      <c r="B113" s="268"/>
      <c r="C113" s="269" t="s">
        <v>183</v>
      </c>
      <c r="D113" s="296"/>
      <c r="E113" s="296"/>
      <c r="F113" s="296"/>
      <c r="G113" s="296"/>
      <c r="H113" s="296"/>
      <c r="I113" s="296"/>
      <c r="J113" s="296"/>
      <c r="K113" s="296"/>
      <c r="L113" s="296"/>
      <c r="M113" s="296"/>
      <c r="N113" s="296"/>
      <c r="O113" s="296"/>
      <c r="P113" s="296"/>
      <c r="Q113" s="296"/>
      <c r="R113" s="296"/>
      <c r="S113" s="296"/>
      <c r="T113" s="296"/>
      <c r="U113" s="296"/>
      <c r="V113" s="296"/>
      <c r="W113" s="296"/>
      <c r="X113" s="296"/>
      <c r="Y113" s="296"/>
      <c r="Z113" s="295">
        <f>SUM(D113:Y113)</f>
        <v>0</v>
      </c>
      <c r="AA113" s="322"/>
      <c r="AB113" s="88"/>
      <c r="AC113" s="85">
        <f t="shared" ref="AC113:AY113" si="54">+IF((D113&gt;D111),111,0)</f>
        <v>0</v>
      </c>
      <c r="AD113" s="85">
        <f t="shared" si="54"/>
        <v>0</v>
      </c>
      <c r="AE113" s="85">
        <f t="shared" si="54"/>
        <v>0</v>
      </c>
      <c r="AF113" s="85">
        <f t="shared" si="54"/>
        <v>0</v>
      </c>
      <c r="AG113" s="85">
        <f t="shared" si="54"/>
        <v>0</v>
      </c>
      <c r="AH113" s="85">
        <f t="shared" si="54"/>
        <v>0</v>
      </c>
      <c r="AI113" s="85">
        <f t="shared" si="54"/>
        <v>0</v>
      </c>
      <c r="AJ113" s="85">
        <f t="shared" si="54"/>
        <v>0</v>
      </c>
      <c r="AK113" s="85">
        <f t="shared" si="54"/>
        <v>0</v>
      </c>
      <c r="AL113" s="85">
        <f t="shared" si="54"/>
        <v>0</v>
      </c>
      <c r="AM113" s="85">
        <f t="shared" si="54"/>
        <v>0</v>
      </c>
      <c r="AN113" s="85">
        <f t="shared" si="54"/>
        <v>0</v>
      </c>
      <c r="AO113" s="85">
        <f t="shared" si="54"/>
        <v>0</v>
      </c>
      <c r="AP113" s="85">
        <f t="shared" si="54"/>
        <v>0</v>
      </c>
      <c r="AQ113" s="85">
        <f t="shared" si="54"/>
        <v>0</v>
      </c>
      <c r="AR113" s="85">
        <f t="shared" si="54"/>
        <v>0</v>
      </c>
      <c r="AS113" s="85">
        <f t="shared" si="54"/>
        <v>0</v>
      </c>
      <c r="AT113" s="85">
        <f t="shared" si="54"/>
        <v>0</v>
      </c>
      <c r="AU113" s="85">
        <f t="shared" si="54"/>
        <v>0</v>
      </c>
      <c r="AV113" s="85">
        <f t="shared" si="54"/>
        <v>0</v>
      </c>
      <c r="AW113" s="85">
        <f t="shared" si="54"/>
        <v>0</v>
      </c>
      <c r="AX113" s="85">
        <f t="shared" si="54"/>
        <v>0</v>
      </c>
      <c r="AY113" s="85">
        <f t="shared" si="54"/>
        <v>0</v>
      </c>
      <c r="BA113" s="85">
        <f t="shared" si="37"/>
        <v>0</v>
      </c>
    </row>
    <row r="114" spans="2:53" s="40" customFormat="1" ht="30" customHeight="1">
      <c r="B114" s="46"/>
      <c r="C114" s="47" t="s">
        <v>18</v>
      </c>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1"/>
      <c r="AA114" s="318"/>
      <c r="AB114" s="39"/>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BA114" s="80">
        <f t="shared" si="37"/>
        <v>0</v>
      </c>
    </row>
    <row r="115" spans="2:53" s="34" customFormat="1" ht="17.100000000000001" customHeight="1">
      <c r="B115" s="41"/>
      <c r="C115" s="42" t="s">
        <v>10</v>
      </c>
      <c r="D115" s="288"/>
      <c r="E115" s="288"/>
      <c r="F115" s="288"/>
      <c r="G115" s="288"/>
      <c r="H115" s="288"/>
      <c r="I115" s="288">
        <v>64.814982000000001</v>
      </c>
      <c r="J115" s="288"/>
      <c r="K115" s="288"/>
      <c r="L115" s="288"/>
      <c r="M115" s="288">
        <v>4.9821910000000003</v>
      </c>
      <c r="N115" s="288"/>
      <c r="O115" s="288"/>
      <c r="P115" s="288"/>
      <c r="Q115" s="288"/>
      <c r="R115" s="288"/>
      <c r="S115" s="288"/>
      <c r="T115" s="288"/>
      <c r="U115" s="288"/>
      <c r="V115" s="288"/>
      <c r="W115" s="288"/>
      <c r="X115" s="288"/>
      <c r="Y115" s="288"/>
      <c r="Z115" s="291">
        <f>SUM(D115:Y115)</f>
        <v>69.797173000000001</v>
      </c>
      <c r="AA115" s="319"/>
      <c r="AB115" s="33"/>
      <c r="AC115" s="74">
        <f t="shared" ref="AC115:AY115" si="55">+D115-SUM(D116:D117)</f>
        <v>0</v>
      </c>
      <c r="AD115" s="74">
        <f t="shared" si="55"/>
        <v>0</v>
      </c>
      <c r="AE115" s="74">
        <f t="shared" si="55"/>
        <v>0</v>
      </c>
      <c r="AF115" s="74">
        <f t="shared" si="55"/>
        <v>0</v>
      </c>
      <c r="AG115" s="74">
        <f t="shared" si="55"/>
        <v>0</v>
      </c>
      <c r="AH115" s="74">
        <f t="shared" si="55"/>
        <v>0</v>
      </c>
      <c r="AI115" s="74">
        <f t="shared" si="55"/>
        <v>0</v>
      </c>
      <c r="AJ115" s="74">
        <f t="shared" si="55"/>
        <v>0</v>
      </c>
      <c r="AK115" s="74">
        <f t="shared" si="55"/>
        <v>0</v>
      </c>
      <c r="AL115" s="74">
        <f t="shared" si="55"/>
        <v>0</v>
      </c>
      <c r="AM115" s="74">
        <f t="shared" si="55"/>
        <v>0</v>
      </c>
      <c r="AN115" s="74">
        <f t="shared" si="55"/>
        <v>0</v>
      </c>
      <c r="AO115" s="74">
        <f t="shared" si="55"/>
        <v>0</v>
      </c>
      <c r="AP115" s="74">
        <f t="shared" si="55"/>
        <v>0</v>
      </c>
      <c r="AQ115" s="74">
        <f t="shared" si="55"/>
        <v>0</v>
      </c>
      <c r="AR115" s="74">
        <f t="shared" si="55"/>
        <v>0</v>
      </c>
      <c r="AS115" s="74">
        <f t="shared" si="55"/>
        <v>0</v>
      </c>
      <c r="AT115" s="74">
        <f t="shared" si="55"/>
        <v>0</v>
      </c>
      <c r="AU115" s="74">
        <f t="shared" si="55"/>
        <v>0</v>
      </c>
      <c r="AV115" s="74">
        <f t="shared" si="55"/>
        <v>0</v>
      </c>
      <c r="AW115" s="74">
        <f t="shared" si="55"/>
        <v>0</v>
      </c>
      <c r="AX115" s="74">
        <f t="shared" si="55"/>
        <v>0</v>
      </c>
      <c r="AY115" s="74">
        <f t="shared" si="55"/>
        <v>0</v>
      </c>
      <c r="BA115" s="74">
        <f t="shared" si="37"/>
        <v>0</v>
      </c>
    </row>
    <row r="116" spans="2:53" s="34" customFormat="1" ht="17.100000000000001" customHeight="1">
      <c r="B116" s="44"/>
      <c r="C116" s="45" t="s">
        <v>58</v>
      </c>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91">
        <f t="shared" ref="Z116:Z130" si="56">SUM(D116:Y116)</f>
        <v>0</v>
      </c>
      <c r="AA116" s="319"/>
      <c r="AB116" s="33"/>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BA116" s="74">
        <f t="shared" si="37"/>
        <v>0</v>
      </c>
    </row>
    <row r="117" spans="2:53" s="34" customFormat="1" ht="17.100000000000001" customHeight="1">
      <c r="B117" s="44"/>
      <c r="C117" s="45" t="s">
        <v>59</v>
      </c>
      <c r="D117" s="288"/>
      <c r="E117" s="288"/>
      <c r="F117" s="288"/>
      <c r="G117" s="288"/>
      <c r="H117" s="288"/>
      <c r="I117" s="288">
        <v>64.814982000000001</v>
      </c>
      <c r="J117" s="288"/>
      <c r="K117" s="288"/>
      <c r="L117" s="288"/>
      <c r="M117" s="288">
        <v>4.9821910000000003</v>
      </c>
      <c r="N117" s="288"/>
      <c r="O117" s="288"/>
      <c r="P117" s="288"/>
      <c r="Q117" s="288"/>
      <c r="R117" s="288"/>
      <c r="S117" s="288"/>
      <c r="T117" s="288"/>
      <c r="U117" s="288"/>
      <c r="V117" s="288"/>
      <c r="W117" s="288"/>
      <c r="X117" s="288"/>
      <c r="Y117" s="288"/>
      <c r="Z117" s="291">
        <f t="shared" si="56"/>
        <v>69.797173000000001</v>
      </c>
      <c r="AA117" s="319"/>
      <c r="AB117" s="33"/>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BA117" s="74">
        <f t="shared" si="37"/>
        <v>0</v>
      </c>
    </row>
    <row r="118" spans="2:53" s="34" customFormat="1" ht="30" customHeight="1">
      <c r="B118" s="41"/>
      <c r="C118" s="42" t="s">
        <v>11</v>
      </c>
      <c r="D118" s="288"/>
      <c r="E118" s="288"/>
      <c r="F118" s="288"/>
      <c r="G118" s="288"/>
      <c r="H118" s="288"/>
      <c r="I118" s="288"/>
      <c r="J118" s="288"/>
      <c r="K118" s="288"/>
      <c r="L118" s="288"/>
      <c r="M118" s="288"/>
      <c r="N118" s="288"/>
      <c r="O118" s="288"/>
      <c r="P118" s="288"/>
      <c r="Q118" s="288"/>
      <c r="R118" s="288"/>
      <c r="S118" s="288"/>
      <c r="T118" s="288"/>
      <c r="U118" s="288"/>
      <c r="V118" s="288"/>
      <c r="W118" s="288"/>
      <c r="X118" s="288"/>
      <c r="Y118" s="288"/>
      <c r="Z118" s="291">
        <f t="shared" si="56"/>
        <v>0</v>
      </c>
      <c r="AA118" s="319"/>
      <c r="AB118" s="33"/>
      <c r="AC118" s="74">
        <f t="shared" ref="AC118:AY118" si="57">+D118-SUM(D119:D120)</f>
        <v>0</v>
      </c>
      <c r="AD118" s="74">
        <f t="shared" si="57"/>
        <v>0</v>
      </c>
      <c r="AE118" s="74">
        <f t="shared" si="57"/>
        <v>0</v>
      </c>
      <c r="AF118" s="74">
        <f t="shared" si="57"/>
        <v>0</v>
      </c>
      <c r="AG118" s="74">
        <f t="shared" si="57"/>
        <v>0</v>
      </c>
      <c r="AH118" s="74">
        <f t="shared" si="57"/>
        <v>0</v>
      </c>
      <c r="AI118" s="74">
        <f t="shared" si="57"/>
        <v>0</v>
      </c>
      <c r="AJ118" s="74">
        <f t="shared" si="57"/>
        <v>0</v>
      </c>
      <c r="AK118" s="74">
        <f t="shared" si="57"/>
        <v>0</v>
      </c>
      <c r="AL118" s="74">
        <f t="shared" si="57"/>
        <v>0</v>
      </c>
      <c r="AM118" s="74">
        <f t="shared" si="57"/>
        <v>0</v>
      </c>
      <c r="AN118" s="74">
        <f t="shared" si="57"/>
        <v>0</v>
      </c>
      <c r="AO118" s="74">
        <f t="shared" si="57"/>
        <v>0</v>
      </c>
      <c r="AP118" s="74">
        <f t="shared" si="57"/>
        <v>0</v>
      </c>
      <c r="AQ118" s="74">
        <f t="shared" si="57"/>
        <v>0</v>
      </c>
      <c r="AR118" s="74">
        <f t="shared" si="57"/>
        <v>0</v>
      </c>
      <c r="AS118" s="74">
        <f t="shared" si="57"/>
        <v>0</v>
      </c>
      <c r="AT118" s="74">
        <f t="shared" si="57"/>
        <v>0</v>
      </c>
      <c r="AU118" s="74">
        <f t="shared" si="57"/>
        <v>0</v>
      </c>
      <c r="AV118" s="74">
        <f t="shared" si="57"/>
        <v>0</v>
      </c>
      <c r="AW118" s="74">
        <f t="shared" si="57"/>
        <v>0</v>
      </c>
      <c r="AX118" s="74">
        <f t="shared" si="57"/>
        <v>0</v>
      </c>
      <c r="AY118" s="74">
        <f t="shared" si="57"/>
        <v>0</v>
      </c>
      <c r="BA118" s="74">
        <f t="shared" si="37"/>
        <v>0</v>
      </c>
    </row>
    <row r="119" spans="2:53" s="34" customFormat="1" ht="17.100000000000001" customHeight="1">
      <c r="B119" s="41"/>
      <c r="C119" s="45" t="s">
        <v>58</v>
      </c>
      <c r="D119" s="288"/>
      <c r="E119" s="288"/>
      <c r="F119" s="288"/>
      <c r="G119" s="288"/>
      <c r="H119" s="288"/>
      <c r="I119" s="288"/>
      <c r="J119" s="288"/>
      <c r="K119" s="288"/>
      <c r="L119" s="288"/>
      <c r="M119" s="288"/>
      <c r="N119" s="288"/>
      <c r="O119" s="288"/>
      <c r="P119" s="288"/>
      <c r="Q119" s="288"/>
      <c r="R119" s="288"/>
      <c r="S119" s="288"/>
      <c r="T119" s="288"/>
      <c r="U119" s="288"/>
      <c r="V119" s="288"/>
      <c r="W119" s="288"/>
      <c r="X119" s="288"/>
      <c r="Y119" s="288"/>
      <c r="Z119" s="291">
        <f t="shared" si="56"/>
        <v>0</v>
      </c>
      <c r="AA119" s="319"/>
      <c r="AB119" s="33"/>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BA119" s="74">
        <f t="shared" si="37"/>
        <v>0</v>
      </c>
    </row>
    <row r="120" spans="2:53" s="34" customFormat="1" ht="17.100000000000001" customHeight="1">
      <c r="B120" s="41"/>
      <c r="C120" s="45" t="s">
        <v>59</v>
      </c>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91">
        <f t="shared" si="56"/>
        <v>0</v>
      </c>
      <c r="AA120" s="319"/>
      <c r="AB120" s="33"/>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BA120" s="74">
        <f t="shared" si="37"/>
        <v>0</v>
      </c>
    </row>
    <row r="121" spans="2:53" s="40" customFormat="1" ht="30" customHeight="1">
      <c r="B121" s="263"/>
      <c r="C121" s="264" t="s">
        <v>99</v>
      </c>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1">
        <f t="shared" si="56"/>
        <v>0</v>
      </c>
      <c r="AA121" s="320"/>
      <c r="AB121" s="39"/>
      <c r="AC121" s="76">
        <f t="shared" ref="AC121:AY121" si="58">+D118-SUM(D121:D126)</f>
        <v>0</v>
      </c>
      <c r="AD121" s="76">
        <f t="shared" si="58"/>
        <v>0</v>
      </c>
      <c r="AE121" s="76">
        <f t="shared" si="58"/>
        <v>0</v>
      </c>
      <c r="AF121" s="76">
        <f t="shared" si="58"/>
        <v>0</v>
      </c>
      <c r="AG121" s="76">
        <f t="shared" si="58"/>
        <v>0</v>
      </c>
      <c r="AH121" s="76">
        <f t="shared" si="58"/>
        <v>0</v>
      </c>
      <c r="AI121" s="76">
        <f t="shared" si="58"/>
        <v>0</v>
      </c>
      <c r="AJ121" s="76">
        <f t="shared" si="58"/>
        <v>0</v>
      </c>
      <c r="AK121" s="76">
        <f t="shared" si="58"/>
        <v>0</v>
      </c>
      <c r="AL121" s="76">
        <f t="shared" si="58"/>
        <v>0</v>
      </c>
      <c r="AM121" s="76">
        <f t="shared" si="58"/>
        <v>0</v>
      </c>
      <c r="AN121" s="76">
        <f t="shared" si="58"/>
        <v>0</v>
      </c>
      <c r="AO121" s="76">
        <f t="shared" si="58"/>
        <v>0</v>
      </c>
      <c r="AP121" s="76">
        <f t="shared" si="58"/>
        <v>0</v>
      </c>
      <c r="AQ121" s="76">
        <f t="shared" si="58"/>
        <v>0</v>
      </c>
      <c r="AR121" s="76">
        <f t="shared" si="58"/>
        <v>0</v>
      </c>
      <c r="AS121" s="76">
        <f t="shared" si="58"/>
        <v>0</v>
      </c>
      <c r="AT121" s="76">
        <f t="shared" si="58"/>
        <v>0</v>
      </c>
      <c r="AU121" s="76">
        <f t="shared" si="58"/>
        <v>0</v>
      </c>
      <c r="AV121" s="76">
        <f t="shared" si="58"/>
        <v>0</v>
      </c>
      <c r="AW121" s="76">
        <f t="shared" si="58"/>
        <v>0</v>
      </c>
      <c r="AX121" s="76">
        <f t="shared" si="58"/>
        <v>0</v>
      </c>
      <c r="AY121" s="76">
        <f t="shared" si="58"/>
        <v>0</v>
      </c>
      <c r="BA121" s="76">
        <f t="shared" si="37"/>
        <v>0</v>
      </c>
    </row>
    <row r="122" spans="2:53" s="34" customFormat="1" ht="17.100000000000001" customHeight="1">
      <c r="B122" s="270"/>
      <c r="C122" s="271" t="s">
        <v>73</v>
      </c>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c r="Z122" s="291">
        <f t="shared" si="56"/>
        <v>0</v>
      </c>
      <c r="AA122" s="319"/>
      <c r="AB122" s="33"/>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BA122" s="74">
        <f t="shared" si="37"/>
        <v>0</v>
      </c>
    </row>
    <row r="123" spans="2:53" s="34" customFormat="1" ht="17.100000000000001" customHeight="1">
      <c r="B123" s="270"/>
      <c r="C123" s="271" t="s">
        <v>199</v>
      </c>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91">
        <f t="shared" si="56"/>
        <v>0</v>
      </c>
      <c r="AA123" s="319"/>
      <c r="AB123" s="33"/>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BA123" s="74">
        <f t="shared" si="37"/>
        <v>0</v>
      </c>
    </row>
    <row r="124" spans="2:53" s="34" customFormat="1" ht="17.100000000000001" customHeight="1">
      <c r="B124" s="270"/>
      <c r="C124" s="271" t="s">
        <v>100</v>
      </c>
      <c r="D124" s="288"/>
      <c r="E124" s="288"/>
      <c r="F124" s="288"/>
      <c r="G124" s="288"/>
      <c r="H124" s="288"/>
      <c r="I124" s="288"/>
      <c r="J124" s="288"/>
      <c r="K124" s="288"/>
      <c r="L124" s="288"/>
      <c r="M124" s="288"/>
      <c r="N124" s="288"/>
      <c r="O124" s="288"/>
      <c r="P124" s="288"/>
      <c r="Q124" s="288"/>
      <c r="R124" s="288"/>
      <c r="S124" s="288"/>
      <c r="T124" s="288"/>
      <c r="U124" s="288"/>
      <c r="V124" s="288"/>
      <c r="W124" s="288"/>
      <c r="X124" s="288"/>
      <c r="Y124" s="288"/>
      <c r="Z124" s="291">
        <f t="shared" si="56"/>
        <v>0</v>
      </c>
      <c r="AA124" s="319"/>
      <c r="AB124" s="33"/>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BA124" s="74">
        <f t="shared" si="37"/>
        <v>0</v>
      </c>
    </row>
    <row r="125" spans="2:53" s="34" customFormat="1" ht="17.100000000000001" customHeight="1">
      <c r="B125" s="270"/>
      <c r="C125" s="272" t="s">
        <v>50</v>
      </c>
      <c r="D125" s="288"/>
      <c r="E125" s="288"/>
      <c r="F125" s="288"/>
      <c r="G125" s="288"/>
      <c r="H125" s="288"/>
      <c r="I125" s="288"/>
      <c r="J125" s="288"/>
      <c r="K125" s="288"/>
      <c r="L125" s="288"/>
      <c r="M125" s="288"/>
      <c r="N125" s="288"/>
      <c r="O125" s="288"/>
      <c r="P125" s="288"/>
      <c r="Q125" s="288"/>
      <c r="R125" s="288"/>
      <c r="S125" s="288"/>
      <c r="T125" s="288"/>
      <c r="U125" s="288"/>
      <c r="V125" s="288"/>
      <c r="W125" s="288"/>
      <c r="X125" s="288"/>
      <c r="Y125" s="288"/>
      <c r="Z125" s="291">
        <f t="shared" si="56"/>
        <v>0</v>
      </c>
      <c r="AA125" s="319"/>
      <c r="AB125" s="33"/>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BA125" s="74">
        <f t="shared" si="37"/>
        <v>0</v>
      </c>
    </row>
    <row r="126" spans="2:53" s="34" customFormat="1" ht="17.100000000000001" customHeight="1">
      <c r="B126" s="270"/>
      <c r="C126" s="265" t="s">
        <v>170</v>
      </c>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288"/>
      <c r="Z126" s="291">
        <f t="shared" si="56"/>
        <v>0</v>
      </c>
      <c r="AA126" s="319"/>
      <c r="AB126" s="33"/>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BA126" s="74">
        <f t="shared" si="37"/>
        <v>0</v>
      </c>
    </row>
    <row r="127" spans="2:53" s="40" customFormat="1" ht="24.95" customHeight="1">
      <c r="B127" s="101"/>
      <c r="C127" s="104" t="s">
        <v>12</v>
      </c>
      <c r="D127" s="292"/>
      <c r="E127" s="292"/>
      <c r="F127" s="292"/>
      <c r="G127" s="292"/>
      <c r="H127" s="292"/>
      <c r="I127" s="292">
        <v>4.2570550000000003</v>
      </c>
      <c r="J127" s="292"/>
      <c r="K127" s="292"/>
      <c r="L127" s="292"/>
      <c r="M127" s="292"/>
      <c r="N127" s="292"/>
      <c r="O127" s="292"/>
      <c r="P127" s="292"/>
      <c r="Q127" s="292"/>
      <c r="R127" s="292"/>
      <c r="S127" s="292"/>
      <c r="T127" s="292"/>
      <c r="U127" s="292"/>
      <c r="V127" s="292"/>
      <c r="W127" s="292"/>
      <c r="X127" s="292"/>
      <c r="Y127" s="292"/>
      <c r="Z127" s="291">
        <f t="shared" si="56"/>
        <v>4.2570550000000003</v>
      </c>
      <c r="AA127" s="320"/>
      <c r="AB127" s="39"/>
      <c r="AC127" s="76">
        <f t="shared" ref="AC127:AY127" si="59">+D127-SUM(D128:D129)</f>
        <v>0</v>
      </c>
      <c r="AD127" s="76">
        <f t="shared" si="59"/>
        <v>0</v>
      </c>
      <c r="AE127" s="76">
        <f t="shared" si="59"/>
        <v>0</v>
      </c>
      <c r="AF127" s="76">
        <f t="shared" si="59"/>
        <v>0</v>
      </c>
      <c r="AG127" s="76">
        <f t="shared" si="59"/>
        <v>0</v>
      </c>
      <c r="AH127" s="76">
        <f t="shared" si="59"/>
        <v>0</v>
      </c>
      <c r="AI127" s="76">
        <f t="shared" si="59"/>
        <v>0</v>
      </c>
      <c r="AJ127" s="76">
        <f t="shared" si="59"/>
        <v>0</v>
      </c>
      <c r="AK127" s="76">
        <f t="shared" si="59"/>
        <v>0</v>
      </c>
      <c r="AL127" s="76">
        <f t="shared" si="59"/>
        <v>0</v>
      </c>
      <c r="AM127" s="76">
        <f t="shared" si="59"/>
        <v>0</v>
      </c>
      <c r="AN127" s="76">
        <f t="shared" si="59"/>
        <v>0</v>
      </c>
      <c r="AO127" s="76">
        <f t="shared" si="59"/>
        <v>0</v>
      </c>
      <c r="AP127" s="76">
        <f t="shared" si="59"/>
        <v>0</v>
      </c>
      <c r="AQ127" s="76">
        <f t="shared" si="59"/>
        <v>0</v>
      </c>
      <c r="AR127" s="76">
        <f t="shared" si="59"/>
        <v>0</v>
      </c>
      <c r="AS127" s="76">
        <f t="shared" si="59"/>
        <v>0</v>
      </c>
      <c r="AT127" s="76">
        <f t="shared" si="59"/>
        <v>0</v>
      </c>
      <c r="AU127" s="76">
        <f t="shared" si="59"/>
        <v>0</v>
      </c>
      <c r="AV127" s="76">
        <f t="shared" si="59"/>
        <v>0</v>
      </c>
      <c r="AW127" s="76">
        <f t="shared" si="59"/>
        <v>0</v>
      </c>
      <c r="AX127" s="76">
        <f t="shared" si="59"/>
        <v>0</v>
      </c>
      <c r="AY127" s="76">
        <f t="shared" si="59"/>
        <v>0</v>
      </c>
      <c r="BA127" s="76">
        <f t="shared" si="37"/>
        <v>0</v>
      </c>
    </row>
    <row r="128" spans="2:53" s="89" customFormat="1" ht="17.100000000000001" customHeight="1">
      <c r="B128" s="83"/>
      <c r="C128" s="45" t="s">
        <v>58</v>
      </c>
      <c r="D128" s="294"/>
      <c r="E128" s="294"/>
      <c r="F128" s="294"/>
      <c r="G128" s="294"/>
      <c r="H128" s="294"/>
      <c r="I128" s="294">
        <v>4.2570550000000003</v>
      </c>
      <c r="J128" s="294"/>
      <c r="K128" s="294"/>
      <c r="L128" s="294"/>
      <c r="M128" s="294"/>
      <c r="N128" s="294"/>
      <c r="O128" s="294"/>
      <c r="P128" s="294"/>
      <c r="Q128" s="294"/>
      <c r="R128" s="294"/>
      <c r="S128" s="294"/>
      <c r="T128" s="294"/>
      <c r="U128" s="294"/>
      <c r="V128" s="294"/>
      <c r="W128" s="294"/>
      <c r="X128" s="294"/>
      <c r="Y128" s="294"/>
      <c r="Z128" s="291">
        <f t="shared" si="56"/>
        <v>4.2570550000000003</v>
      </c>
      <c r="AA128" s="322"/>
      <c r="AB128" s="88"/>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BA128" s="74">
        <f t="shared" si="37"/>
        <v>0</v>
      </c>
    </row>
    <row r="129" spans="2:53" s="34" customFormat="1" ht="17.100000000000001" customHeight="1">
      <c r="B129" s="44"/>
      <c r="C129" s="45" t="s">
        <v>59</v>
      </c>
      <c r="D129" s="288"/>
      <c r="E129" s="288"/>
      <c r="F129" s="288"/>
      <c r="G129" s="288"/>
      <c r="H129" s="288"/>
      <c r="I129" s="288"/>
      <c r="J129" s="288"/>
      <c r="K129" s="288"/>
      <c r="L129" s="288"/>
      <c r="M129" s="288"/>
      <c r="N129" s="288"/>
      <c r="O129" s="288"/>
      <c r="P129" s="288"/>
      <c r="Q129" s="288"/>
      <c r="R129" s="288"/>
      <c r="S129" s="288"/>
      <c r="T129" s="288"/>
      <c r="U129" s="288"/>
      <c r="V129" s="288"/>
      <c r="W129" s="288"/>
      <c r="X129" s="288"/>
      <c r="Y129" s="288"/>
      <c r="Z129" s="291">
        <f t="shared" si="56"/>
        <v>0</v>
      </c>
      <c r="AA129" s="319"/>
      <c r="AB129" s="33"/>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BA129" s="74">
        <f t="shared" si="37"/>
        <v>0</v>
      </c>
    </row>
    <row r="130" spans="2:53" s="40" customFormat="1" ht="30" customHeight="1">
      <c r="B130" s="103"/>
      <c r="C130" s="104" t="s">
        <v>46</v>
      </c>
      <c r="D130" s="293">
        <f t="shared" ref="D130:L130" si="60">+SUM(D127,D118,D115)</f>
        <v>0</v>
      </c>
      <c r="E130" s="293">
        <f t="shared" si="60"/>
        <v>0</v>
      </c>
      <c r="F130" s="293">
        <f t="shared" si="60"/>
        <v>0</v>
      </c>
      <c r="G130" s="293">
        <f t="shared" si="60"/>
        <v>0</v>
      </c>
      <c r="H130" s="293">
        <f t="shared" si="60"/>
        <v>0</v>
      </c>
      <c r="I130" s="293">
        <f t="shared" si="60"/>
        <v>69.072036999999995</v>
      </c>
      <c r="J130" s="293">
        <f t="shared" si="60"/>
        <v>0</v>
      </c>
      <c r="K130" s="293">
        <f t="shared" si="60"/>
        <v>0</v>
      </c>
      <c r="L130" s="293">
        <f t="shared" si="60"/>
        <v>0</v>
      </c>
      <c r="M130" s="293">
        <f t="shared" ref="M130:Y130" si="61">+SUM(M127,M118,M115)</f>
        <v>4.9821910000000003</v>
      </c>
      <c r="N130" s="293">
        <f t="shared" si="61"/>
        <v>0</v>
      </c>
      <c r="O130" s="293">
        <f t="shared" si="61"/>
        <v>0</v>
      </c>
      <c r="P130" s="293">
        <f t="shared" si="61"/>
        <v>0</v>
      </c>
      <c r="Q130" s="293">
        <f t="shared" si="61"/>
        <v>0</v>
      </c>
      <c r="R130" s="293">
        <f t="shared" si="61"/>
        <v>0</v>
      </c>
      <c r="S130" s="293">
        <f t="shared" si="61"/>
        <v>0</v>
      </c>
      <c r="T130" s="293">
        <f t="shared" si="61"/>
        <v>0</v>
      </c>
      <c r="U130" s="293">
        <f t="shared" si="61"/>
        <v>0</v>
      </c>
      <c r="V130" s="293">
        <f t="shared" si="61"/>
        <v>0</v>
      </c>
      <c r="W130" s="293">
        <f t="shared" si="61"/>
        <v>0</v>
      </c>
      <c r="X130" s="293">
        <f t="shared" si="61"/>
        <v>0</v>
      </c>
      <c r="Y130" s="293">
        <f t="shared" si="61"/>
        <v>0</v>
      </c>
      <c r="Z130" s="291">
        <f t="shared" si="56"/>
        <v>74.054227999999995</v>
      </c>
      <c r="AA130" s="318"/>
      <c r="AB130" s="39"/>
      <c r="AC130" s="76">
        <f t="shared" ref="AC130:AY130" si="62">+D130-D115-D118-D127</f>
        <v>0</v>
      </c>
      <c r="AD130" s="76">
        <f t="shared" si="62"/>
        <v>0</v>
      </c>
      <c r="AE130" s="76">
        <f t="shared" si="62"/>
        <v>0</v>
      </c>
      <c r="AF130" s="76">
        <f t="shared" si="62"/>
        <v>0</v>
      </c>
      <c r="AG130" s="76">
        <f t="shared" si="62"/>
        <v>0</v>
      </c>
      <c r="AH130" s="76">
        <f t="shared" si="62"/>
        <v>0</v>
      </c>
      <c r="AI130" s="76">
        <f t="shared" si="62"/>
        <v>0</v>
      </c>
      <c r="AJ130" s="76">
        <f t="shared" si="62"/>
        <v>0</v>
      </c>
      <c r="AK130" s="76">
        <f t="shared" si="62"/>
        <v>0</v>
      </c>
      <c r="AL130" s="76">
        <f t="shared" si="62"/>
        <v>0</v>
      </c>
      <c r="AM130" s="76">
        <f t="shared" si="62"/>
        <v>0</v>
      </c>
      <c r="AN130" s="76">
        <f t="shared" si="62"/>
        <v>0</v>
      </c>
      <c r="AO130" s="76">
        <f t="shared" si="62"/>
        <v>0</v>
      </c>
      <c r="AP130" s="76">
        <f t="shared" si="62"/>
        <v>0</v>
      </c>
      <c r="AQ130" s="76">
        <f t="shared" si="62"/>
        <v>0</v>
      </c>
      <c r="AR130" s="76">
        <f t="shared" si="62"/>
        <v>0</v>
      </c>
      <c r="AS130" s="76">
        <f t="shared" si="62"/>
        <v>0</v>
      </c>
      <c r="AT130" s="76">
        <f t="shared" si="62"/>
        <v>0</v>
      </c>
      <c r="AU130" s="76">
        <f t="shared" si="62"/>
        <v>0</v>
      </c>
      <c r="AV130" s="76">
        <f t="shared" si="62"/>
        <v>0</v>
      </c>
      <c r="AW130" s="76">
        <f t="shared" si="62"/>
        <v>0</v>
      </c>
      <c r="AX130" s="76">
        <f t="shared" si="62"/>
        <v>0</v>
      </c>
      <c r="AY130" s="76">
        <f t="shared" si="62"/>
        <v>0</v>
      </c>
      <c r="BA130" s="76">
        <f t="shared" si="37"/>
        <v>0</v>
      </c>
    </row>
    <row r="131" spans="2:53" s="89" customFormat="1" ht="17.100000000000001" customHeight="1">
      <c r="B131" s="266"/>
      <c r="C131" s="267" t="s">
        <v>182</v>
      </c>
      <c r="D131" s="294"/>
      <c r="E131" s="294"/>
      <c r="F131" s="294"/>
      <c r="G131" s="294"/>
      <c r="H131" s="294"/>
      <c r="I131" s="294"/>
      <c r="J131" s="294"/>
      <c r="K131" s="294"/>
      <c r="L131" s="294"/>
      <c r="M131" s="294"/>
      <c r="N131" s="294"/>
      <c r="O131" s="294"/>
      <c r="P131" s="294"/>
      <c r="Q131" s="294"/>
      <c r="R131" s="294"/>
      <c r="S131" s="294"/>
      <c r="T131" s="294"/>
      <c r="U131" s="294"/>
      <c r="V131" s="294"/>
      <c r="W131" s="294"/>
      <c r="X131" s="294"/>
      <c r="Y131" s="294"/>
      <c r="Z131" s="295">
        <f t="shared" ref="Z131:Z137" si="63">SUM(D131:Y131)</f>
        <v>0</v>
      </c>
      <c r="AA131" s="321"/>
      <c r="AB131" s="88"/>
      <c r="AC131" s="85">
        <f t="shared" ref="AC131:AY131" si="64">+IF((D131&gt;D130),111,0)</f>
        <v>0</v>
      </c>
      <c r="AD131" s="85">
        <f t="shared" si="64"/>
        <v>0</v>
      </c>
      <c r="AE131" s="85">
        <f t="shared" si="64"/>
        <v>0</v>
      </c>
      <c r="AF131" s="85">
        <f t="shared" si="64"/>
        <v>0</v>
      </c>
      <c r="AG131" s="85">
        <f t="shared" si="64"/>
        <v>0</v>
      </c>
      <c r="AH131" s="85">
        <f t="shared" si="64"/>
        <v>0</v>
      </c>
      <c r="AI131" s="85">
        <f t="shared" si="64"/>
        <v>0</v>
      </c>
      <c r="AJ131" s="85">
        <f t="shared" si="64"/>
        <v>0</v>
      </c>
      <c r="AK131" s="85">
        <f t="shared" si="64"/>
        <v>0</v>
      </c>
      <c r="AL131" s="85">
        <f t="shared" si="64"/>
        <v>0</v>
      </c>
      <c r="AM131" s="85">
        <f t="shared" si="64"/>
        <v>0</v>
      </c>
      <c r="AN131" s="85">
        <f t="shared" si="64"/>
        <v>0</v>
      </c>
      <c r="AO131" s="85">
        <f t="shared" si="64"/>
        <v>0</v>
      </c>
      <c r="AP131" s="85">
        <f t="shared" si="64"/>
        <v>0</v>
      </c>
      <c r="AQ131" s="85">
        <f t="shared" si="64"/>
        <v>0</v>
      </c>
      <c r="AR131" s="85">
        <f t="shared" si="64"/>
        <v>0</v>
      </c>
      <c r="AS131" s="85">
        <f t="shared" si="64"/>
        <v>0</v>
      </c>
      <c r="AT131" s="85">
        <f t="shared" si="64"/>
        <v>0</v>
      </c>
      <c r="AU131" s="85">
        <f t="shared" si="64"/>
        <v>0</v>
      </c>
      <c r="AV131" s="85">
        <f t="shared" si="64"/>
        <v>0</v>
      </c>
      <c r="AW131" s="85">
        <f t="shared" si="64"/>
        <v>0</v>
      </c>
      <c r="AX131" s="85">
        <f t="shared" si="64"/>
        <v>0</v>
      </c>
      <c r="AY131" s="85">
        <f t="shared" si="64"/>
        <v>0</v>
      </c>
      <c r="BA131" s="85">
        <f t="shared" si="37"/>
        <v>0</v>
      </c>
    </row>
    <row r="132" spans="2:53" s="89" customFormat="1" ht="17.100000000000001" customHeight="1">
      <c r="B132" s="268"/>
      <c r="C132" s="269" t="s">
        <v>183</v>
      </c>
      <c r="D132" s="296"/>
      <c r="E132" s="296"/>
      <c r="F132" s="296"/>
      <c r="G132" s="296"/>
      <c r="H132" s="296"/>
      <c r="I132" s="296"/>
      <c r="J132" s="296"/>
      <c r="K132" s="296"/>
      <c r="L132" s="296"/>
      <c r="M132" s="296"/>
      <c r="N132" s="296"/>
      <c r="O132" s="296"/>
      <c r="P132" s="296"/>
      <c r="Q132" s="296"/>
      <c r="R132" s="296"/>
      <c r="S132" s="296"/>
      <c r="T132" s="296"/>
      <c r="U132" s="296"/>
      <c r="V132" s="296"/>
      <c r="W132" s="296"/>
      <c r="X132" s="296"/>
      <c r="Y132" s="296"/>
      <c r="Z132" s="295">
        <f t="shared" si="63"/>
        <v>0</v>
      </c>
      <c r="AA132" s="322"/>
      <c r="AB132" s="88"/>
      <c r="AC132" s="85">
        <f t="shared" ref="AC132:AY132" si="65">+IF((D132&gt;D130),111,0)</f>
        <v>0</v>
      </c>
      <c r="AD132" s="85">
        <f t="shared" si="65"/>
        <v>0</v>
      </c>
      <c r="AE132" s="85">
        <f t="shared" si="65"/>
        <v>0</v>
      </c>
      <c r="AF132" s="85">
        <f t="shared" si="65"/>
        <v>0</v>
      </c>
      <c r="AG132" s="85">
        <f t="shared" si="65"/>
        <v>0</v>
      </c>
      <c r="AH132" s="85">
        <f t="shared" si="65"/>
        <v>0</v>
      </c>
      <c r="AI132" s="85">
        <f t="shared" si="65"/>
        <v>0</v>
      </c>
      <c r="AJ132" s="85">
        <f t="shared" si="65"/>
        <v>0</v>
      </c>
      <c r="AK132" s="85">
        <f t="shared" si="65"/>
        <v>0</v>
      </c>
      <c r="AL132" s="85">
        <f t="shared" si="65"/>
        <v>0</v>
      </c>
      <c r="AM132" s="85">
        <f t="shared" si="65"/>
        <v>0</v>
      </c>
      <c r="AN132" s="85">
        <f t="shared" si="65"/>
        <v>0</v>
      </c>
      <c r="AO132" s="85">
        <f t="shared" si="65"/>
        <v>0</v>
      </c>
      <c r="AP132" s="85">
        <f t="shared" si="65"/>
        <v>0</v>
      </c>
      <c r="AQ132" s="85">
        <f t="shared" si="65"/>
        <v>0</v>
      </c>
      <c r="AR132" s="85">
        <f t="shared" si="65"/>
        <v>0</v>
      </c>
      <c r="AS132" s="85">
        <f t="shared" si="65"/>
        <v>0</v>
      </c>
      <c r="AT132" s="85">
        <f t="shared" si="65"/>
        <v>0</v>
      </c>
      <c r="AU132" s="85">
        <f t="shared" si="65"/>
        <v>0</v>
      </c>
      <c r="AV132" s="85">
        <f t="shared" si="65"/>
        <v>0</v>
      </c>
      <c r="AW132" s="85">
        <f t="shared" si="65"/>
        <v>0</v>
      </c>
      <c r="AX132" s="85">
        <f t="shared" si="65"/>
        <v>0</v>
      </c>
      <c r="AY132" s="85">
        <f t="shared" si="65"/>
        <v>0</v>
      </c>
      <c r="BA132" s="85">
        <f t="shared" si="37"/>
        <v>0</v>
      </c>
    </row>
    <row r="133" spans="2:53" s="40" customFormat="1" ht="30" customHeight="1">
      <c r="B133" s="46"/>
      <c r="C133" s="47" t="s">
        <v>19</v>
      </c>
      <c r="D133" s="302">
        <f>+D130+D111</f>
        <v>1.2548299999999999</v>
      </c>
      <c r="E133" s="302">
        <f t="shared" ref="E133:Y133" si="66">+E130+E111</f>
        <v>0</v>
      </c>
      <c r="F133" s="302">
        <f t="shared" si="66"/>
        <v>0</v>
      </c>
      <c r="G133" s="302">
        <f t="shared" si="66"/>
        <v>0</v>
      </c>
      <c r="H133" s="302">
        <f t="shared" si="66"/>
        <v>0</v>
      </c>
      <c r="I133" s="302">
        <f t="shared" si="66"/>
        <v>95.331451999999999</v>
      </c>
      <c r="J133" s="302">
        <f t="shared" si="66"/>
        <v>3.6633789999999999</v>
      </c>
      <c r="K133" s="302">
        <f t="shared" si="66"/>
        <v>0</v>
      </c>
      <c r="L133" s="302">
        <f t="shared" si="66"/>
        <v>0</v>
      </c>
      <c r="M133" s="302">
        <f t="shared" si="66"/>
        <v>10.017534000000001</v>
      </c>
      <c r="N133" s="302">
        <f t="shared" si="66"/>
        <v>0</v>
      </c>
      <c r="O133" s="302">
        <f t="shared" si="66"/>
        <v>0</v>
      </c>
      <c r="P133" s="302">
        <f t="shared" si="66"/>
        <v>0</v>
      </c>
      <c r="Q133" s="302">
        <f t="shared" si="66"/>
        <v>0</v>
      </c>
      <c r="R133" s="302">
        <f t="shared" si="66"/>
        <v>0</v>
      </c>
      <c r="S133" s="302">
        <f t="shared" si="66"/>
        <v>0</v>
      </c>
      <c r="T133" s="302">
        <f t="shared" si="66"/>
        <v>0</v>
      </c>
      <c r="U133" s="302">
        <f t="shared" si="66"/>
        <v>0</v>
      </c>
      <c r="V133" s="302">
        <f t="shared" si="66"/>
        <v>0</v>
      </c>
      <c r="W133" s="302">
        <f t="shared" si="66"/>
        <v>0</v>
      </c>
      <c r="X133" s="302">
        <f t="shared" si="66"/>
        <v>0</v>
      </c>
      <c r="Y133" s="302">
        <f t="shared" si="66"/>
        <v>0</v>
      </c>
      <c r="Z133" s="295">
        <f t="shared" si="63"/>
        <v>110.267195</v>
      </c>
      <c r="AA133" s="318"/>
      <c r="AB133" s="39"/>
      <c r="AC133" s="76">
        <f t="shared" ref="AC133:AY133" si="67">+D133-D130-D111</f>
        <v>0</v>
      </c>
      <c r="AD133" s="76">
        <f t="shared" si="67"/>
        <v>0</v>
      </c>
      <c r="AE133" s="76">
        <f t="shared" si="67"/>
        <v>0</v>
      </c>
      <c r="AF133" s="76">
        <f t="shared" si="67"/>
        <v>0</v>
      </c>
      <c r="AG133" s="76">
        <f t="shared" si="67"/>
        <v>0</v>
      </c>
      <c r="AH133" s="76">
        <f t="shared" si="67"/>
        <v>0</v>
      </c>
      <c r="AI133" s="76">
        <f t="shared" si="67"/>
        <v>0</v>
      </c>
      <c r="AJ133" s="76">
        <f t="shared" si="67"/>
        <v>0</v>
      </c>
      <c r="AK133" s="76">
        <f t="shared" si="67"/>
        <v>0</v>
      </c>
      <c r="AL133" s="76">
        <f t="shared" si="67"/>
        <v>0</v>
      </c>
      <c r="AM133" s="76">
        <f t="shared" si="67"/>
        <v>0</v>
      </c>
      <c r="AN133" s="76">
        <f t="shared" si="67"/>
        <v>0</v>
      </c>
      <c r="AO133" s="76">
        <f t="shared" si="67"/>
        <v>0</v>
      </c>
      <c r="AP133" s="76">
        <f t="shared" si="67"/>
        <v>0</v>
      </c>
      <c r="AQ133" s="76">
        <f t="shared" si="67"/>
        <v>0</v>
      </c>
      <c r="AR133" s="76">
        <f t="shared" si="67"/>
        <v>0</v>
      </c>
      <c r="AS133" s="76">
        <f t="shared" si="67"/>
        <v>0</v>
      </c>
      <c r="AT133" s="76">
        <f t="shared" si="67"/>
        <v>0</v>
      </c>
      <c r="AU133" s="76">
        <f t="shared" si="67"/>
        <v>0</v>
      </c>
      <c r="AV133" s="76">
        <f t="shared" si="67"/>
        <v>0</v>
      </c>
      <c r="AW133" s="76">
        <f t="shared" si="67"/>
        <v>0</v>
      </c>
      <c r="AX133" s="76">
        <f t="shared" si="67"/>
        <v>0</v>
      </c>
      <c r="AY133" s="76">
        <f t="shared" si="67"/>
        <v>0</v>
      </c>
      <c r="BA133" s="76">
        <f t="shared" si="37"/>
        <v>0</v>
      </c>
    </row>
    <row r="134" spans="2:53" s="40" customFormat="1" ht="30" customHeight="1">
      <c r="B134" s="46"/>
      <c r="C134" s="47" t="s">
        <v>20</v>
      </c>
      <c r="D134" s="302">
        <f t="shared" ref="D134:Y134" si="68">+D25+D44+D68+D91+D133</f>
        <v>4073.4994019999999</v>
      </c>
      <c r="E134" s="302">
        <f t="shared" si="68"/>
        <v>0</v>
      </c>
      <c r="F134" s="302">
        <f t="shared" si="68"/>
        <v>7656.7417619999997</v>
      </c>
      <c r="G134" s="302">
        <f t="shared" si="68"/>
        <v>11474.245327000001</v>
      </c>
      <c r="H134" s="302">
        <f t="shared" si="68"/>
        <v>434.00552299999998</v>
      </c>
      <c r="I134" s="302">
        <f t="shared" si="68"/>
        <v>212832.07976700002</v>
      </c>
      <c r="J134" s="302">
        <f t="shared" si="68"/>
        <v>23124.677419000003</v>
      </c>
      <c r="K134" s="302">
        <f t="shared" si="68"/>
        <v>21.144628000000001</v>
      </c>
      <c r="L134" s="302">
        <f t="shared" si="68"/>
        <v>2.8570419999999999</v>
      </c>
      <c r="M134" s="302">
        <f t="shared" si="68"/>
        <v>16699.447853999998</v>
      </c>
      <c r="N134" s="302">
        <f t="shared" si="68"/>
        <v>20.054960999999999</v>
      </c>
      <c r="O134" s="302">
        <f t="shared" si="68"/>
        <v>0</v>
      </c>
      <c r="P134" s="302">
        <f t="shared" si="68"/>
        <v>296.90006099999999</v>
      </c>
      <c r="Q134" s="302">
        <f t="shared" si="68"/>
        <v>942.19876199999999</v>
      </c>
      <c r="R134" s="302">
        <f t="shared" si="68"/>
        <v>9.1215399999999995</v>
      </c>
      <c r="S134" s="302">
        <f t="shared" si="68"/>
        <v>0</v>
      </c>
      <c r="T134" s="302">
        <f t="shared" si="68"/>
        <v>376.27309400000001</v>
      </c>
      <c r="U134" s="302">
        <f t="shared" si="68"/>
        <v>16.268504</v>
      </c>
      <c r="V134" s="302">
        <f t="shared" si="68"/>
        <v>635.65849099999991</v>
      </c>
      <c r="W134" s="302">
        <f t="shared" si="68"/>
        <v>0</v>
      </c>
      <c r="X134" s="302">
        <f t="shared" si="68"/>
        <v>186.88063</v>
      </c>
      <c r="Y134" s="302">
        <f t="shared" si="68"/>
        <v>2757.8400689999999</v>
      </c>
      <c r="Z134" s="295">
        <f t="shared" si="63"/>
        <v>281559.89483600011</v>
      </c>
      <c r="AA134" s="318"/>
      <c r="AB134" s="39"/>
      <c r="AC134" s="76">
        <f t="shared" ref="AC134:AY134" si="69">+D134-D25-D44-D68-D91-D111-D130</f>
        <v>8.3710816056736803E-14</v>
      </c>
      <c r="AD134" s="76">
        <f t="shared" si="69"/>
        <v>0</v>
      </c>
      <c r="AE134" s="76">
        <f t="shared" si="69"/>
        <v>-9.0949470177292824E-13</v>
      </c>
      <c r="AF134" s="76">
        <f t="shared" si="69"/>
        <v>0</v>
      </c>
      <c r="AG134" s="76">
        <f t="shared" si="69"/>
        <v>0</v>
      </c>
      <c r="AH134" s="76">
        <f t="shared" si="69"/>
        <v>1.3088197192701045E-11</v>
      </c>
      <c r="AI134" s="76">
        <f t="shared" si="69"/>
        <v>3.2605029787191597E-12</v>
      </c>
      <c r="AJ134" s="76">
        <f t="shared" si="69"/>
        <v>1.4432899320127035E-15</v>
      </c>
      <c r="AK134" s="76">
        <f t="shared" si="69"/>
        <v>0</v>
      </c>
      <c r="AL134" s="76">
        <f t="shared" si="69"/>
        <v>-2.205347016115411E-12</v>
      </c>
      <c r="AM134" s="76">
        <f t="shared" si="69"/>
        <v>0</v>
      </c>
      <c r="AN134" s="76">
        <f t="shared" si="69"/>
        <v>0</v>
      </c>
      <c r="AO134" s="76">
        <f t="shared" si="69"/>
        <v>0</v>
      </c>
      <c r="AP134" s="76">
        <f t="shared" si="69"/>
        <v>0</v>
      </c>
      <c r="AQ134" s="76">
        <f t="shared" si="69"/>
        <v>-3.8857805861880479E-16</v>
      </c>
      <c r="AR134" s="76">
        <f t="shared" si="69"/>
        <v>0</v>
      </c>
      <c r="AS134" s="76">
        <f t="shared" si="69"/>
        <v>2.8421709430404007E-14</v>
      </c>
      <c r="AT134" s="76">
        <f t="shared" si="69"/>
        <v>0</v>
      </c>
      <c r="AU134" s="76">
        <f t="shared" si="69"/>
        <v>0</v>
      </c>
      <c r="AV134" s="76">
        <f t="shared" si="69"/>
        <v>0</v>
      </c>
      <c r="AW134" s="76">
        <f t="shared" si="69"/>
        <v>0</v>
      </c>
      <c r="AX134" s="76">
        <f t="shared" si="69"/>
        <v>0</v>
      </c>
      <c r="AY134" s="76">
        <f t="shared" si="69"/>
        <v>8.0405015978612937E-11</v>
      </c>
      <c r="BA134" s="76">
        <f t="shared" si="37"/>
        <v>0</v>
      </c>
    </row>
    <row r="135" spans="2:53" s="89" customFormat="1" ht="17.100000000000001" customHeight="1">
      <c r="B135" s="266"/>
      <c r="C135" s="267" t="s">
        <v>182</v>
      </c>
      <c r="D135" s="294">
        <f t="shared" ref="D135:Y135" si="70">+D26+D45+D69+D92+D112+D131</f>
        <v>0</v>
      </c>
      <c r="E135" s="294">
        <f t="shared" si="70"/>
        <v>0</v>
      </c>
      <c r="F135" s="294">
        <f t="shared" si="70"/>
        <v>0</v>
      </c>
      <c r="G135" s="294">
        <f t="shared" si="70"/>
        <v>0</v>
      </c>
      <c r="H135" s="294">
        <f t="shared" si="70"/>
        <v>0</v>
      </c>
      <c r="I135" s="294">
        <f t="shared" si="70"/>
        <v>0</v>
      </c>
      <c r="J135" s="294">
        <f t="shared" si="70"/>
        <v>0</v>
      </c>
      <c r="K135" s="294">
        <f t="shared" si="70"/>
        <v>0</v>
      </c>
      <c r="L135" s="294">
        <f t="shared" si="70"/>
        <v>0</v>
      </c>
      <c r="M135" s="294">
        <f t="shared" si="70"/>
        <v>0</v>
      </c>
      <c r="N135" s="294">
        <f t="shared" si="70"/>
        <v>0</v>
      </c>
      <c r="O135" s="294">
        <f t="shared" si="70"/>
        <v>0</v>
      </c>
      <c r="P135" s="294">
        <f t="shared" si="70"/>
        <v>0</v>
      </c>
      <c r="Q135" s="294">
        <f t="shared" si="70"/>
        <v>0</v>
      </c>
      <c r="R135" s="294">
        <f t="shared" si="70"/>
        <v>0</v>
      </c>
      <c r="S135" s="294">
        <f t="shared" si="70"/>
        <v>0</v>
      </c>
      <c r="T135" s="294">
        <f t="shared" si="70"/>
        <v>0</v>
      </c>
      <c r="U135" s="294">
        <f t="shared" si="70"/>
        <v>0</v>
      </c>
      <c r="V135" s="294">
        <f t="shared" si="70"/>
        <v>0</v>
      </c>
      <c r="W135" s="294">
        <f t="shared" si="70"/>
        <v>0</v>
      </c>
      <c r="X135" s="294">
        <f t="shared" si="70"/>
        <v>0</v>
      </c>
      <c r="Y135" s="294">
        <f t="shared" si="70"/>
        <v>0</v>
      </c>
      <c r="Z135" s="309">
        <f t="shared" si="63"/>
        <v>0</v>
      </c>
      <c r="AA135" s="321"/>
      <c r="AB135" s="88"/>
      <c r="AC135" s="85">
        <f>+D135-(D26+D45+D69+D92+D112+D131)</f>
        <v>0</v>
      </c>
      <c r="AD135" s="85">
        <f t="shared" ref="AD135:AY135" si="71">+E135-(E26+E45+E69+E92+E112+E131)</f>
        <v>0</v>
      </c>
      <c r="AE135" s="85">
        <f t="shared" si="71"/>
        <v>0</v>
      </c>
      <c r="AF135" s="85">
        <f t="shared" si="71"/>
        <v>0</v>
      </c>
      <c r="AG135" s="85">
        <f t="shared" si="71"/>
        <v>0</v>
      </c>
      <c r="AH135" s="85">
        <f t="shared" si="71"/>
        <v>0</v>
      </c>
      <c r="AI135" s="85">
        <f t="shared" si="71"/>
        <v>0</v>
      </c>
      <c r="AJ135" s="85">
        <f t="shared" si="71"/>
        <v>0</v>
      </c>
      <c r="AK135" s="85">
        <f t="shared" si="71"/>
        <v>0</v>
      </c>
      <c r="AL135" s="85">
        <f t="shared" si="71"/>
        <v>0</v>
      </c>
      <c r="AM135" s="85">
        <f t="shared" si="71"/>
        <v>0</v>
      </c>
      <c r="AN135" s="85">
        <f t="shared" si="71"/>
        <v>0</v>
      </c>
      <c r="AO135" s="85">
        <f t="shared" si="71"/>
        <v>0</v>
      </c>
      <c r="AP135" s="85">
        <f t="shared" si="71"/>
        <v>0</v>
      </c>
      <c r="AQ135" s="85">
        <f t="shared" si="71"/>
        <v>0</v>
      </c>
      <c r="AR135" s="85">
        <f t="shared" si="71"/>
        <v>0</v>
      </c>
      <c r="AS135" s="85">
        <f t="shared" si="71"/>
        <v>0</v>
      </c>
      <c r="AT135" s="85">
        <f t="shared" si="71"/>
        <v>0</v>
      </c>
      <c r="AU135" s="85">
        <f t="shared" si="71"/>
        <v>0</v>
      </c>
      <c r="AV135" s="85">
        <f t="shared" si="71"/>
        <v>0</v>
      </c>
      <c r="AW135" s="85">
        <f t="shared" si="71"/>
        <v>0</v>
      </c>
      <c r="AX135" s="85">
        <f t="shared" si="71"/>
        <v>0</v>
      </c>
      <c r="AY135" s="85">
        <f t="shared" si="71"/>
        <v>0</v>
      </c>
      <c r="BA135" s="202">
        <f t="shared" si="37"/>
        <v>0</v>
      </c>
    </row>
    <row r="136" spans="2:53" s="89" customFormat="1" ht="17.100000000000001" customHeight="1">
      <c r="B136" s="266"/>
      <c r="C136" s="269" t="s">
        <v>183</v>
      </c>
      <c r="D136" s="294">
        <f t="shared" ref="D136:Y136" si="72">+D27+D46+D70+D93+D113+D132</f>
        <v>0</v>
      </c>
      <c r="E136" s="294">
        <f t="shared" si="72"/>
        <v>0</v>
      </c>
      <c r="F136" s="294">
        <f t="shared" si="72"/>
        <v>0</v>
      </c>
      <c r="G136" s="294">
        <f t="shared" si="72"/>
        <v>0</v>
      </c>
      <c r="H136" s="294">
        <f t="shared" si="72"/>
        <v>0</v>
      </c>
      <c r="I136" s="294">
        <f t="shared" si="72"/>
        <v>0</v>
      </c>
      <c r="J136" s="294">
        <f t="shared" si="72"/>
        <v>0</v>
      </c>
      <c r="K136" s="294">
        <f t="shared" si="72"/>
        <v>0</v>
      </c>
      <c r="L136" s="294">
        <f t="shared" si="72"/>
        <v>0</v>
      </c>
      <c r="M136" s="294">
        <f t="shared" si="72"/>
        <v>0</v>
      </c>
      <c r="N136" s="294">
        <f t="shared" si="72"/>
        <v>0</v>
      </c>
      <c r="O136" s="294">
        <f t="shared" si="72"/>
        <v>0</v>
      </c>
      <c r="P136" s="294">
        <f t="shared" si="72"/>
        <v>0</v>
      </c>
      <c r="Q136" s="294">
        <f t="shared" si="72"/>
        <v>0</v>
      </c>
      <c r="R136" s="294">
        <f t="shared" si="72"/>
        <v>0</v>
      </c>
      <c r="S136" s="294">
        <f t="shared" si="72"/>
        <v>0</v>
      </c>
      <c r="T136" s="294">
        <f t="shared" si="72"/>
        <v>0</v>
      </c>
      <c r="U136" s="294">
        <f t="shared" si="72"/>
        <v>0</v>
      </c>
      <c r="V136" s="294">
        <f t="shared" si="72"/>
        <v>0</v>
      </c>
      <c r="W136" s="294">
        <f t="shared" si="72"/>
        <v>0</v>
      </c>
      <c r="X136" s="294">
        <f t="shared" si="72"/>
        <v>0</v>
      </c>
      <c r="Y136" s="294">
        <f t="shared" si="72"/>
        <v>0</v>
      </c>
      <c r="Z136" s="309">
        <f t="shared" si="63"/>
        <v>0</v>
      </c>
      <c r="AA136" s="321"/>
      <c r="AB136" s="88"/>
      <c r="AC136" s="85">
        <f>+D136-(D27+D46+D70+D93+D113+D132)</f>
        <v>0</v>
      </c>
      <c r="AD136" s="85">
        <f t="shared" ref="AD136:AY136" si="73">+E136-(E27+E46+E70+E93+E113+E132)</f>
        <v>0</v>
      </c>
      <c r="AE136" s="85">
        <f t="shared" si="73"/>
        <v>0</v>
      </c>
      <c r="AF136" s="85">
        <f t="shared" si="73"/>
        <v>0</v>
      </c>
      <c r="AG136" s="85">
        <f t="shared" si="73"/>
        <v>0</v>
      </c>
      <c r="AH136" s="85">
        <f t="shared" si="73"/>
        <v>0</v>
      </c>
      <c r="AI136" s="85">
        <f t="shared" si="73"/>
        <v>0</v>
      </c>
      <c r="AJ136" s="85">
        <f t="shared" si="73"/>
        <v>0</v>
      </c>
      <c r="AK136" s="85">
        <f t="shared" si="73"/>
        <v>0</v>
      </c>
      <c r="AL136" s="85">
        <f t="shared" si="73"/>
        <v>0</v>
      </c>
      <c r="AM136" s="85">
        <f t="shared" si="73"/>
        <v>0</v>
      </c>
      <c r="AN136" s="85">
        <f t="shared" si="73"/>
        <v>0</v>
      </c>
      <c r="AO136" s="85">
        <f t="shared" si="73"/>
        <v>0</v>
      </c>
      <c r="AP136" s="85">
        <f t="shared" si="73"/>
        <v>0</v>
      </c>
      <c r="AQ136" s="85">
        <f t="shared" si="73"/>
        <v>0</v>
      </c>
      <c r="AR136" s="85">
        <f t="shared" si="73"/>
        <v>0</v>
      </c>
      <c r="AS136" s="85">
        <f t="shared" si="73"/>
        <v>0</v>
      </c>
      <c r="AT136" s="85">
        <f t="shared" si="73"/>
        <v>0</v>
      </c>
      <c r="AU136" s="85">
        <f t="shared" si="73"/>
        <v>0</v>
      </c>
      <c r="AV136" s="85">
        <f t="shared" si="73"/>
        <v>0</v>
      </c>
      <c r="AW136" s="85">
        <f t="shared" si="73"/>
        <v>0</v>
      </c>
      <c r="AX136" s="85">
        <f t="shared" si="73"/>
        <v>0</v>
      </c>
      <c r="AY136" s="85">
        <f t="shared" si="73"/>
        <v>0</v>
      </c>
      <c r="BA136" s="202">
        <f t="shared" si="37"/>
        <v>0</v>
      </c>
    </row>
    <row r="137" spans="2:53" s="182" customFormat="1" ht="15.75" customHeight="1">
      <c r="B137" s="183"/>
      <c r="C137" s="186" t="s">
        <v>212</v>
      </c>
      <c r="D137" s="315">
        <v>308.17379</v>
      </c>
      <c r="E137" s="315"/>
      <c r="F137" s="315">
        <v>92.697000000000003</v>
      </c>
      <c r="G137" s="315">
        <v>1556.5050000000001</v>
      </c>
      <c r="H137" s="315">
        <v>130.52760000000001</v>
      </c>
      <c r="I137" s="315">
        <v>18578.807700000001</v>
      </c>
      <c r="J137" s="315">
        <v>2136.5259999999998</v>
      </c>
      <c r="K137" s="315">
        <v>11.934716</v>
      </c>
      <c r="L137" s="315"/>
      <c r="M137" s="315">
        <v>920.70407</v>
      </c>
      <c r="N137" s="315"/>
      <c r="O137" s="315"/>
      <c r="P137" s="315">
        <v>79.011348999999996</v>
      </c>
      <c r="Q137" s="315">
        <v>51.15</v>
      </c>
      <c r="R137" s="315">
        <v>3.8850821</v>
      </c>
      <c r="S137" s="315"/>
      <c r="T137" s="315">
        <v>174.299882</v>
      </c>
      <c r="U137" s="315"/>
      <c r="V137" s="315"/>
      <c r="W137" s="315"/>
      <c r="X137" s="315"/>
      <c r="Y137" s="315">
        <v>33.075000000000003</v>
      </c>
      <c r="Z137" s="309">
        <f t="shared" si="63"/>
        <v>24077.297189100005</v>
      </c>
      <c r="AA137" s="324"/>
      <c r="AB137" s="185"/>
      <c r="AC137" s="401"/>
      <c r="AD137" s="401"/>
      <c r="AE137" s="401"/>
      <c r="AF137" s="401"/>
      <c r="AG137" s="401"/>
      <c r="AH137" s="401"/>
      <c r="AI137" s="401"/>
      <c r="AJ137" s="401"/>
      <c r="AK137" s="401"/>
      <c r="AL137" s="401"/>
      <c r="AM137" s="401"/>
      <c r="AN137" s="401"/>
      <c r="AO137" s="401"/>
      <c r="AP137" s="401"/>
      <c r="AQ137" s="401"/>
      <c r="AR137" s="401"/>
      <c r="AS137" s="401"/>
      <c r="AT137" s="401"/>
      <c r="AU137" s="401"/>
      <c r="AV137" s="401"/>
      <c r="AW137" s="401"/>
      <c r="AX137" s="401"/>
      <c r="AY137" s="401"/>
      <c r="BA137" s="402"/>
    </row>
    <row r="138" spans="2:53" ht="99.95" customHeight="1">
      <c r="B138" s="56"/>
      <c r="C138" s="432" t="s">
        <v>164</v>
      </c>
      <c r="D138" s="432"/>
      <c r="E138" s="432"/>
      <c r="F138" s="432"/>
      <c r="G138" s="432"/>
      <c r="H138" s="432"/>
      <c r="I138" s="432"/>
      <c r="J138" s="432"/>
      <c r="K138" s="432"/>
      <c r="L138" s="432"/>
      <c r="M138" s="432"/>
      <c r="N138" s="432"/>
      <c r="O138" s="432"/>
      <c r="P138" s="432"/>
      <c r="Q138" s="432"/>
      <c r="R138" s="432"/>
      <c r="S138" s="432"/>
      <c r="T138" s="432"/>
      <c r="U138" s="432"/>
      <c r="V138" s="432"/>
      <c r="W138" s="432"/>
      <c r="X138" s="432"/>
      <c r="Y138" s="432"/>
      <c r="Z138" s="432"/>
      <c r="AA138" s="146"/>
      <c r="AC138" s="59"/>
      <c r="AD138" s="59"/>
      <c r="AE138" s="59"/>
      <c r="AF138" s="59"/>
      <c r="BA138" s="53"/>
    </row>
  </sheetData>
  <dataConsolidate/>
  <mergeCells count="9">
    <mergeCell ref="AC7:AY7"/>
    <mergeCell ref="AC5:BA5"/>
    <mergeCell ref="C138:Z138"/>
    <mergeCell ref="D7:Z7"/>
    <mergeCell ref="D6:AA6"/>
    <mergeCell ref="C2:Z2"/>
    <mergeCell ref="C3:Z3"/>
    <mergeCell ref="C4:Z4"/>
    <mergeCell ref="C5:Z5"/>
  </mergeCells>
  <phoneticPr fontId="0" type="noConversion"/>
  <conditionalFormatting sqref="D9:K9 D10:Z137">
    <cfRule type="expression" dxfId="71" priority="2" stopIfTrue="1">
      <formula>AND(D9&lt;&gt;"",OR(D9&lt;0,NOT(ISNUMBER(D9))))</formula>
    </cfRule>
  </conditionalFormatting>
  <conditionalFormatting sqref="AA132 AA113 AA93 AA70 AA115:AA129 AA27 AA46 AA53:AA67 AA96:AA110 AA76:AA90 AA10:AA24 AA29:AA43">
    <cfRule type="expression" dxfId="70" priority="3" stopIfTrue="1">
      <formula>AA10=1</formula>
    </cfRule>
  </conditionalFormatting>
  <conditionalFormatting sqref="D6:AA6">
    <cfRule type="expression" dxfId="69" priority="4" stopIfTrue="1">
      <formula>COUNTA(D10:Z136)&lt;&gt;COUNTIF(D10:Z136,"&gt;=0")</formula>
    </cfRule>
  </conditionalFormatting>
  <conditionalFormatting sqref="AC9:BA137">
    <cfRule type="expression" dxfId="68" priority="5" stopIfTrue="1">
      <formula>ABS(AC9)&gt;10</formula>
    </cfRule>
  </conditionalFormatting>
  <conditionalFormatting sqref="AA47">
    <cfRule type="expression" dxfId="67" priority="1" stopIfTrue="1">
      <formula>AND(AA47&lt;&gt;"",OR(AA47&lt;0,NOT(ISNUMBER(AA47))))</formula>
    </cfRule>
  </conditionalFormatting>
  <pageMargins left="0.74803149606299213" right="0.74803149606299213" top="0.98425196850393704" bottom="0.98425196850393704" header="0.51181102362204722" footer="0.51181102362204722"/>
  <pageSetup paperSize="9" scale="33" fitToHeight="0" orientation="portrait" r:id="rId1"/>
  <headerFooter alignWithMargins="0">
    <oddFooter>&amp;R2013 Triennial Central Bank Survey</oddFooter>
  </headerFooter>
  <rowBreaks count="1" manualBreakCount="1">
    <brk id="74" min="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pageSetUpPr fitToPage="1"/>
  </sheetPr>
  <dimension ref="B1:BF141"/>
  <sheetViews>
    <sheetView showGridLines="0" zoomScale="75" zoomScaleNormal="75" zoomScaleSheetLayoutView="70" workbookViewId="0">
      <pane xSplit="3" ySplit="8" topLeftCell="D129" activePane="bottomRight" state="frozen"/>
      <selection pane="topRight" activeCell="D1" sqref="D1"/>
      <selection pane="bottomLeft" activeCell="A9" sqref="A9"/>
      <selection pane="bottomRight" activeCell="C135" sqref="C135"/>
    </sheetView>
  </sheetViews>
  <sheetFormatPr defaultColWidth="0" defaultRowHeight="12"/>
  <cols>
    <col min="1" max="2" width="1.7109375" style="52" customWidth="1"/>
    <col min="3" max="3" width="50.7109375" style="52" customWidth="1"/>
    <col min="4" max="9" width="7.7109375" style="52" customWidth="1"/>
    <col min="10" max="10" width="7.7109375" customWidth="1"/>
    <col min="11" max="23" width="7.7109375" style="55" customWidth="1"/>
    <col min="24" max="25" width="8.85546875" style="52" customWidth="1"/>
    <col min="26" max="26" width="12.7109375" style="52" customWidth="1"/>
    <col min="27" max="27" width="11.7109375" style="55" customWidth="1"/>
    <col min="28" max="28" width="1.7109375" style="147" customWidth="1"/>
    <col min="29" max="29" width="1.7109375" style="52" hidden="1" customWidth="1"/>
    <col min="30" max="33" width="6.7109375" style="58" hidden="1" customWidth="1"/>
    <col min="34" max="53" width="6.7109375" style="52" hidden="1" customWidth="1"/>
    <col min="54" max="54" width="1.7109375" style="52" hidden="1" customWidth="1"/>
    <col min="55" max="57" width="6.7109375" style="52" hidden="1" customWidth="1"/>
    <col min="58" max="58" width="9.140625" style="52" hidden="1" customWidth="1"/>
    <col min="59" max="16384" width="0" style="52" hidden="1"/>
  </cols>
  <sheetData>
    <row r="1" spans="2:57" s="24" customFormat="1" ht="20.100000000000001" customHeight="1">
      <c r="B1" s="20" t="s">
        <v>15</v>
      </c>
      <c r="C1" s="21"/>
      <c r="D1" s="22"/>
      <c r="E1" s="22"/>
      <c r="F1" s="22"/>
      <c r="G1" s="22"/>
      <c r="H1" s="22"/>
      <c r="I1" s="22"/>
      <c r="K1" s="28"/>
      <c r="L1" s="28"/>
      <c r="M1" s="28"/>
      <c r="N1" s="28"/>
      <c r="O1" s="28"/>
      <c r="P1" s="28"/>
      <c r="Q1" s="28"/>
      <c r="R1" s="28"/>
      <c r="S1" s="28"/>
      <c r="T1" s="28"/>
      <c r="U1" s="28"/>
      <c r="V1" s="28"/>
      <c r="W1" s="28"/>
      <c r="X1" s="22"/>
      <c r="Y1" s="22"/>
      <c r="Z1" s="22"/>
      <c r="AA1" s="215"/>
      <c r="AB1" s="143"/>
      <c r="AC1" s="22"/>
      <c r="AD1" s="60"/>
      <c r="AE1" s="60"/>
      <c r="AF1" s="60"/>
      <c r="AG1" s="60"/>
      <c r="AH1" s="23"/>
      <c r="BC1" s="51"/>
      <c r="BD1" s="51"/>
      <c r="BE1" s="51"/>
    </row>
    <row r="2" spans="2:57" s="24" customFormat="1" ht="20.100000000000001" customHeight="1">
      <c r="B2" s="25"/>
      <c r="C2" s="408" t="s">
        <v>61</v>
      </c>
      <c r="D2" s="408"/>
      <c r="E2" s="408"/>
      <c r="F2" s="408"/>
      <c r="G2" s="408"/>
      <c r="H2" s="408"/>
      <c r="I2" s="408"/>
      <c r="J2" s="408"/>
      <c r="K2" s="408"/>
      <c r="L2" s="408"/>
      <c r="M2" s="408"/>
      <c r="N2" s="408"/>
      <c r="O2" s="408"/>
      <c r="P2" s="408"/>
      <c r="Q2" s="408"/>
      <c r="R2" s="408"/>
      <c r="S2" s="408"/>
      <c r="T2" s="408"/>
      <c r="U2" s="408"/>
      <c r="V2" s="408"/>
      <c r="W2" s="408"/>
      <c r="X2" s="408"/>
      <c r="Y2" s="408"/>
      <c r="Z2" s="408"/>
      <c r="AA2" s="408"/>
      <c r="AB2" s="143"/>
      <c r="AC2" s="15"/>
      <c r="AD2" s="191" t="s">
        <v>62</v>
      </c>
      <c r="AE2" s="192">
        <f>MAX(AD9:BE139)</f>
        <v>1.6254000016488135E-2</v>
      </c>
      <c r="AH2" s="23"/>
    </row>
    <row r="3" spans="2:57" s="24" customFormat="1" ht="20.100000000000001" customHeight="1">
      <c r="C3" s="408" t="s">
        <v>55</v>
      </c>
      <c r="D3" s="408"/>
      <c r="E3" s="408"/>
      <c r="F3" s="408"/>
      <c r="G3" s="408"/>
      <c r="H3" s="408"/>
      <c r="I3" s="408"/>
      <c r="J3" s="408"/>
      <c r="K3" s="408"/>
      <c r="L3" s="408"/>
      <c r="M3" s="408"/>
      <c r="N3" s="408"/>
      <c r="O3" s="408"/>
      <c r="P3" s="408"/>
      <c r="Q3" s="408"/>
      <c r="R3" s="408"/>
      <c r="S3" s="408"/>
      <c r="T3" s="408"/>
      <c r="U3" s="408"/>
      <c r="V3" s="408"/>
      <c r="W3" s="408"/>
      <c r="X3" s="408"/>
      <c r="Y3" s="408"/>
      <c r="Z3" s="408"/>
      <c r="AA3" s="408"/>
      <c r="AB3" s="143"/>
      <c r="AC3" s="15"/>
      <c r="AD3" s="193" t="s">
        <v>63</v>
      </c>
      <c r="AE3" s="194">
        <f>MIN(AD9:BE139)</f>
        <v>-0.21741200000178651</v>
      </c>
      <c r="AF3" s="61"/>
      <c r="AH3" s="23"/>
      <c r="BC3" s="51"/>
      <c r="BD3" s="51"/>
      <c r="BE3" s="51"/>
    </row>
    <row r="4" spans="2:57" s="24" customFormat="1" ht="20.100000000000001" customHeight="1">
      <c r="C4" s="408" t="s">
        <v>54</v>
      </c>
      <c r="D4" s="408"/>
      <c r="E4" s="408"/>
      <c r="F4" s="408"/>
      <c r="G4" s="408"/>
      <c r="H4" s="408"/>
      <c r="I4" s="408"/>
      <c r="J4" s="408"/>
      <c r="K4" s="408"/>
      <c r="L4" s="408"/>
      <c r="M4" s="408"/>
      <c r="N4" s="408"/>
      <c r="O4" s="408"/>
      <c r="P4" s="408"/>
      <c r="Q4" s="408"/>
      <c r="R4" s="408"/>
      <c r="S4" s="408"/>
      <c r="T4" s="408"/>
      <c r="U4" s="408"/>
      <c r="V4" s="408"/>
      <c r="W4" s="408"/>
      <c r="X4" s="408"/>
      <c r="Y4" s="408"/>
      <c r="Z4" s="408"/>
      <c r="AA4" s="408"/>
      <c r="AB4" s="143"/>
      <c r="AC4" s="27"/>
      <c r="AF4" s="61"/>
      <c r="AG4" s="63"/>
      <c r="AH4" s="23"/>
      <c r="BC4" s="51"/>
      <c r="BD4" s="51"/>
      <c r="BE4" s="51"/>
    </row>
    <row r="5" spans="2:57" s="24" customFormat="1" ht="20.100000000000001" customHeight="1">
      <c r="C5" s="408" t="s">
        <v>201</v>
      </c>
      <c r="D5" s="408"/>
      <c r="E5" s="408"/>
      <c r="F5" s="408"/>
      <c r="G5" s="408"/>
      <c r="H5" s="408"/>
      <c r="I5" s="408"/>
      <c r="J5" s="408"/>
      <c r="K5" s="408"/>
      <c r="L5" s="408"/>
      <c r="M5" s="408"/>
      <c r="N5" s="408"/>
      <c r="O5" s="408"/>
      <c r="P5" s="408"/>
      <c r="Q5" s="408"/>
      <c r="R5" s="408"/>
      <c r="S5" s="408"/>
      <c r="T5" s="408"/>
      <c r="U5" s="408"/>
      <c r="V5" s="408"/>
      <c r="W5" s="408"/>
      <c r="X5" s="408"/>
      <c r="Y5" s="408"/>
      <c r="Z5" s="408"/>
      <c r="AA5" s="408"/>
      <c r="AB5" s="144"/>
      <c r="AC5" s="26"/>
      <c r="AD5" s="429" t="s">
        <v>60</v>
      </c>
      <c r="AE5" s="430"/>
      <c r="AF5" s="430"/>
      <c r="AG5" s="430"/>
      <c r="AH5" s="430"/>
      <c r="AI5" s="430"/>
      <c r="AJ5" s="430"/>
      <c r="AK5" s="430"/>
      <c r="AL5" s="430"/>
      <c r="AM5" s="430"/>
      <c r="AN5" s="430"/>
      <c r="AO5" s="430"/>
      <c r="AP5" s="430"/>
      <c r="AQ5" s="430"/>
      <c r="AR5" s="430"/>
      <c r="AS5" s="430"/>
      <c r="AT5" s="430"/>
      <c r="AU5" s="430"/>
      <c r="AV5" s="430"/>
      <c r="AW5" s="430"/>
      <c r="AX5" s="430"/>
      <c r="AY5" s="430"/>
      <c r="AZ5" s="430"/>
      <c r="BA5" s="430"/>
      <c r="BB5" s="430"/>
      <c r="BC5" s="430"/>
      <c r="BD5" s="430"/>
      <c r="BE5" s="431"/>
    </row>
    <row r="6" spans="2:57" s="24" customFormat="1" ht="39.950000000000003" customHeight="1">
      <c r="D6" s="437" t="s">
        <v>113</v>
      </c>
      <c r="E6" s="437"/>
      <c r="F6" s="437"/>
      <c r="G6" s="437"/>
      <c r="H6" s="437"/>
      <c r="I6" s="437"/>
      <c r="J6" s="437"/>
      <c r="K6" s="437"/>
      <c r="L6" s="437"/>
      <c r="M6" s="437"/>
      <c r="N6" s="437"/>
      <c r="O6" s="437"/>
      <c r="P6" s="437"/>
      <c r="Q6" s="437"/>
      <c r="R6" s="437"/>
      <c r="S6" s="437"/>
      <c r="T6" s="437"/>
      <c r="U6" s="437"/>
      <c r="V6" s="437"/>
      <c r="W6" s="437"/>
      <c r="X6" s="437"/>
      <c r="Y6" s="437"/>
      <c r="Z6" s="437"/>
      <c r="AA6" s="437"/>
      <c r="AB6" s="437"/>
      <c r="AC6" s="22"/>
      <c r="AH6" s="23"/>
    </row>
    <row r="7" spans="2:57" s="34" customFormat="1" ht="27.95" customHeight="1">
      <c r="B7" s="30"/>
      <c r="C7" s="31" t="s">
        <v>0</v>
      </c>
      <c r="D7" s="433" t="s">
        <v>23</v>
      </c>
      <c r="E7" s="434"/>
      <c r="F7" s="434"/>
      <c r="G7" s="434"/>
      <c r="H7" s="434"/>
      <c r="I7" s="434"/>
      <c r="J7" s="434"/>
      <c r="K7" s="434"/>
      <c r="L7" s="434"/>
      <c r="M7" s="434"/>
      <c r="N7" s="434"/>
      <c r="O7" s="434"/>
      <c r="P7" s="434"/>
      <c r="Q7" s="438"/>
      <c r="R7" s="439" t="s">
        <v>93</v>
      </c>
      <c r="S7" s="440"/>
      <c r="T7" s="440"/>
      <c r="U7" s="440"/>
      <c r="V7" s="440"/>
      <c r="W7" s="440"/>
      <c r="X7" s="440"/>
      <c r="Y7" s="441"/>
      <c r="Z7" s="445" t="s">
        <v>71</v>
      </c>
      <c r="AA7" s="445" t="s">
        <v>72</v>
      </c>
      <c r="AB7" s="151"/>
      <c r="AC7" s="32"/>
      <c r="AD7" s="429" t="str">
        <f>+D7</f>
        <v>EUR against</v>
      </c>
      <c r="AE7" s="430"/>
      <c r="AF7" s="430"/>
      <c r="AG7" s="430"/>
      <c r="AH7" s="430"/>
      <c r="AI7" s="430"/>
      <c r="AJ7" s="430"/>
      <c r="AK7" s="430"/>
      <c r="AL7" s="430"/>
      <c r="AM7" s="430"/>
      <c r="AN7" s="430"/>
      <c r="AO7" s="430"/>
      <c r="AP7" s="430"/>
      <c r="AQ7" s="430"/>
      <c r="AR7" s="429" t="str">
        <f>+R7</f>
        <v>JPY against</v>
      </c>
      <c r="AS7" s="430"/>
      <c r="AT7" s="430"/>
      <c r="AU7" s="430"/>
      <c r="AV7" s="430"/>
      <c r="AW7" s="430"/>
      <c r="AX7" s="430"/>
      <c r="AY7" s="431"/>
      <c r="AZ7" s="24"/>
      <c r="BA7" s="24"/>
      <c r="BC7" s="232" t="s">
        <v>22</v>
      </c>
      <c r="BD7" s="232" t="s">
        <v>3</v>
      </c>
      <c r="BE7" s="232" t="s">
        <v>8</v>
      </c>
    </row>
    <row r="8" spans="2:57" s="34" customFormat="1" ht="27.95" customHeight="1">
      <c r="B8" s="81"/>
      <c r="C8" s="82"/>
      <c r="D8" s="164" t="s">
        <v>7</v>
      </c>
      <c r="E8" s="164" t="s">
        <v>6</v>
      </c>
      <c r="F8" s="164" t="s">
        <v>5</v>
      </c>
      <c r="G8" s="273" t="s">
        <v>38</v>
      </c>
      <c r="H8" s="273" t="s">
        <v>24</v>
      </c>
      <c r="I8" s="164" t="s">
        <v>4</v>
      </c>
      <c r="J8" s="273" t="s">
        <v>29</v>
      </c>
      <c r="K8" s="164" t="s">
        <v>3</v>
      </c>
      <c r="L8" s="273" t="s">
        <v>42</v>
      </c>
      <c r="M8" s="273" t="s">
        <v>33</v>
      </c>
      <c r="N8" s="164" t="s">
        <v>25</v>
      </c>
      <c r="O8" s="273" t="s">
        <v>198</v>
      </c>
      <c r="P8" s="165" t="s">
        <v>70</v>
      </c>
      <c r="Q8" s="164" t="s">
        <v>8</v>
      </c>
      <c r="R8" s="164" t="s">
        <v>7</v>
      </c>
      <c r="S8" s="273" t="s">
        <v>26</v>
      </c>
      <c r="T8" s="273" t="s">
        <v>6</v>
      </c>
      <c r="U8" s="164" t="s">
        <v>41</v>
      </c>
      <c r="V8" s="273" t="s">
        <v>198</v>
      </c>
      <c r="W8" s="273" t="s">
        <v>37</v>
      </c>
      <c r="X8" s="165" t="s">
        <v>70</v>
      </c>
      <c r="Y8" s="164" t="s">
        <v>8</v>
      </c>
      <c r="Z8" s="446"/>
      <c r="AA8" s="446"/>
      <c r="AB8" s="152"/>
      <c r="AC8" s="35"/>
      <c r="AD8" s="166" t="str">
        <f>+D8</f>
        <v>AUD</v>
      </c>
      <c r="AE8" s="166" t="str">
        <f t="shared" ref="AE8:AO8" si="0">+E8</f>
        <v>CAD</v>
      </c>
      <c r="AF8" s="166" t="str">
        <f t="shared" si="0"/>
        <v>CHF</v>
      </c>
      <c r="AG8" s="166" t="str">
        <f t="shared" si="0"/>
        <v>CNY</v>
      </c>
      <c r="AH8" s="166" t="str">
        <f t="shared" si="0"/>
        <v>DKK</v>
      </c>
      <c r="AI8" s="166" t="str">
        <f t="shared" si="0"/>
        <v>GBP</v>
      </c>
      <c r="AJ8" s="166" t="str">
        <f t="shared" si="0"/>
        <v>HUF</v>
      </c>
      <c r="AK8" s="166" t="str">
        <f t="shared" si="0"/>
        <v>JPY</v>
      </c>
      <c r="AL8" s="166" t="str">
        <f t="shared" si="0"/>
        <v>NOK</v>
      </c>
      <c r="AM8" s="166" t="str">
        <f t="shared" si="0"/>
        <v>PLN</v>
      </c>
      <c r="AN8" s="166" t="str">
        <f t="shared" si="0"/>
        <v>SEK</v>
      </c>
      <c r="AO8" s="166" t="str">
        <f t="shared" si="0"/>
        <v>TRY</v>
      </c>
      <c r="AP8" s="166" t="s">
        <v>111</v>
      </c>
      <c r="AQ8" s="166" t="str">
        <f>+Q8</f>
        <v>TOT</v>
      </c>
      <c r="AR8" s="166" t="str">
        <f t="shared" ref="AR8:AW8" si="1">+R8</f>
        <v>AUD</v>
      </c>
      <c r="AS8" s="166" t="str">
        <f t="shared" si="1"/>
        <v>BRL</v>
      </c>
      <c r="AT8" s="166" t="str">
        <f t="shared" si="1"/>
        <v>CAD</v>
      </c>
      <c r="AU8" s="166" t="str">
        <f t="shared" si="1"/>
        <v>NZD</v>
      </c>
      <c r="AV8" s="166" t="str">
        <f t="shared" si="1"/>
        <v>TRY</v>
      </c>
      <c r="AW8" s="166" t="str">
        <f t="shared" si="1"/>
        <v>ZAR</v>
      </c>
      <c r="AX8" s="166" t="s">
        <v>111</v>
      </c>
      <c r="AY8" s="166" t="str">
        <f>+Y8</f>
        <v>TOT</v>
      </c>
      <c r="AZ8" s="232" t="s">
        <v>110</v>
      </c>
      <c r="BA8" s="232" t="s">
        <v>8</v>
      </c>
      <c r="BC8" s="232" t="s">
        <v>8</v>
      </c>
      <c r="BD8" s="232" t="s">
        <v>8</v>
      </c>
      <c r="BE8" s="232" t="s">
        <v>8</v>
      </c>
    </row>
    <row r="9" spans="2:57" s="40" customFormat="1" ht="30" customHeight="1">
      <c r="B9" s="36"/>
      <c r="C9" s="37" t="s">
        <v>47</v>
      </c>
      <c r="D9" s="288"/>
      <c r="E9" s="288"/>
      <c r="F9" s="288"/>
      <c r="G9" s="288"/>
      <c r="H9" s="288"/>
      <c r="I9" s="288"/>
      <c r="J9" s="289"/>
      <c r="K9" s="289"/>
      <c r="L9" s="289"/>
      <c r="M9" s="289"/>
      <c r="N9" s="289"/>
      <c r="O9" s="289"/>
      <c r="P9" s="289"/>
      <c r="Q9" s="289"/>
      <c r="R9" s="289"/>
      <c r="S9" s="289"/>
      <c r="T9" s="289"/>
      <c r="U9" s="289"/>
      <c r="V9" s="289"/>
      <c r="W9" s="289"/>
      <c r="X9" s="289"/>
      <c r="Y9" s="289"/>
      <c r="Z9" s="289"/>
      <c r="AA9" s="301"/>
      <c r="AB9" s="318"/>
      <c r="AC9" s="39"/>
      <c r="AD9" s="70"/>
      <c r="AE9" s="70"/>
      <c r="AF9" s="70"/>
      <c r="AG9" s="70"/>
      <c r="AH9" s="70"/>
      <c r="AI9" s="70"/>
      <c r="AJ9" s="70"/>
      <c r="AK9" s="70"/>
      <c r="AL9" s="70"/>
      <c r="AM9" s="70"/>
      <c r="AN9" s="70"/>
      <c r="AO9" s="70"/>
      <c r="AP9" s="70"/>
      <c r="AQ9" s="70"/>
      <c r="AR9" s="70"/>
      <c r="AS9" s="70"/>
      <c r="AT9" s="70"/>
      <c r="AU9" s="70"/>
      <c r="AV9" s="70"/>
      <c r="AW9" s="70"/>
      <c r="AX9" s="70"/>
      <c r="AY9" s="70"/>
      <c r="AZ9" s="70"/>
      <c r="BA9" s="70"/>
      <c r="BC9" s="65"/>
      <c r="BD9" s="65"/>
      <c r="BE9" s="65"/>
    </row>
    <row r="10" spans="2:57" s="34" customFormat="1" ht="17.100000000000001" customHeight="1">
      <c r="B10" s="41"/>
      <c r="C10" s="42" t="s">
        <v>10</v>
      </c>
      <c r="D10" s="288">
        <v>236.18369899999999</v>
      </c>
      <c r="E10" s="288">
        <v>33.948858999999999</v>
      </c>
      <c r="F10" s="288">
        <v>4303.6217960000004</v>
      </c>
      <c r="G10" s="288"/>
      <c r="H10" s="288"/>
      <c r="I10" s="288">
        <v>735.08832299999995</v>
      </c>
      <c r="J10" s="288"/>
      <c r="K10" s="288">
        <v>1979.5803639999999</v>
      </c>
      <c r="L10" s="288">
        <v>29.947541000000001</v>
      </c>
      <c r="M10" s="288">
        <v>0.318801</v>
      </c>
      <c r="N10" s="288">
        <v>108.561786</v>
      </c>
      <c r="O10" s="288"/>
      <c r="P10" s="288">
        <v>4.5487279999999997</v>
      </c>
      <c r="Q10" s="305">
        <f>+SUM(D10:P10)</f>
        <v>7431.7998969999999</v>
      </c>
      <c r="R10" s="288">
        <v>17.768098999999999</v>
      </c>
      <c r="S10" s="288"/>
      <c r="T10" s="288"/>
      <c r="U10" s="288"/>
      <c r="V10" s="288"/>
      <c r="W10" s="288"/>
      <c r="X10" s="288">
        <v>599.67326500000001</v>
      </c>
      <c r="Y10" s="305">
        <f>+SUM(R10:X10)</f>
        <v>617.44136400000002</v>
      </c>
      <c r="Z10" s="288">
        <v>87.330354999999997</v>
      </c>
      <c r="AA10" s="291">
        <f>+'A1'!M10+'A2'!Z10+'A3'!Q10+'A3'!Y10+'A3'!Z10</f>
        <v>381560.05240699998</v>
      </c>
      <c r="AB10" s="319"/>
      <c r="AC10" s="33"/>
      <c r="AD10" s="73">
        <f t="shared" ref="AD10:BA10" si="2">+D10-SUM(D11:D12)</f>
        <v>0</v>
      </c>
      <c r="AE10" s="73">
        <f t="shared" si="2"/>
        <v>-1.0000000045806701E-6</v>
      </c>
      <c r="AF10" s="73">
        <f t="shared" si="2"/>
        <v>0</v>
      </c>
      <c r="AG10" s="73">
        <f t="shared" si="2"/>
        <v>0</v>
      </c>
      <c r="AH10" s="73">
        <f t="shared" si="2"/>
        <v>0</v>
      </c>
      <c r="AI10" s="73">
        <f t="shared" si="2"/>
        <v>9.9999988378840499E-7</v>
      </c>
      <c r="AJ10" s="73">
        <f t="shared" si="2"/>
        <v>0</v>
      </c>
      <c r="AK10" s="73">
        <f t="shared" si="2"/>
        <v>0</v>
      </c>
      <c r="AL10" s="73">
        <f t="shared" si="2"/>
        <v>0</v>
      </c>
      <c r="AM10" s="73">
        <f t="shared" si="2"/>
        <v>0</v>
      </c>
      <c r="AN10" s="73">
        <f t="shared" si="2"/>
        <v>0</v>
      </c>
      <c r="AO10" s="73">
        <f t="shared" si="2"/>
        <v>0</v>
      </c>
      <c r="AP10" s="73">
        <f t="shared" si="2"/>
        <v>0</v>
      </c>
      <c r="AQ10" s="73">
        <f t="shared" si="2"/>
        <v>0</v>
      </c>
      <c r="AR10" s="73">
        <f t="shared" si="2"/>
        <v>0</v>
      </c>
      <c r="AS10" s="73">
        <f t="shared" si="2"/>
        <v>0</v>
      </c>
      <c r="AT10" s="73">
        <f t="shared" si="2"/>
        <v>0</v>
      </c>
      <c r="AU10" s="73">
        <f t="shared" si="2"/>
        <v>0</v>
      </c>
      <c r="AV10" s="73">
        <f t="shared" si="2"/>
        <v>0</v>
      </c>
      <c r="AW10" s="73">
        <f t="shared" si="2"/>
        <v>0</v>
      </c>
      <c r="AX10" s="73">
        <f t="shared" si="2"/>
        <v>9.9999999747524271E-7</v>
      </c>
      <c r="AY10" s="73">
        <f t="shared" si="2"/>
        <v>9.9999999747524271E-7</v>
      </c>
      <c r="AZ10" s="73">
        <f t="shared" si="2"/>
        <v>0</v>
      </c>
      <c r="BA10" s="73">
        <f t="shared" si="2"/>
        <v>2.9999064281582832E-6</v>
      </c>
      <c r="BC10" s="74">
        <f>+Q10-SUM(D10:P10)</f>
        <v>0</v>
      </c>
      <c r="BD10" s="74">
        <f>+Y10-SUM(R10:X10)</f>
        <v>0</v>
      </c>
      <c r="BE10" s="74">
        <f>+AA10-'A1'!M10-'A2'!Z10-'A3'!Q10-'A3'!Y10-'A3'!Z10</f>
        <v>1.1937117960769683E-12</v>
      </c>
    </row>
    <row r="11" spans="2:57" s="34" customFormat="1" ht="17.100000000000001" customHeight="1">
      <c r="B11" s="44"/>
      <c r="C11" s="45" t="s">
        <v>58</v>
      </c>
      <c r="D11" s="288">
        <v>43.864448000000003</v>
      </c>
      <c r="E11" s="288">
        <v>1.168255</v>
      </c>
      <c r="F11" s="288">
        <v>3363.7557270000002</v>
      </c>
      <c r="G11" s="288"/>
      <c r="H11" s="288"/>
      <c r="I11" s="288">
        <v>96.414665999999997</v>
      </c>
      <c r="J11" s="288"/>
      <c r="K11" s="288">
        <v>670.99836500000004</v>
      </c>
      <c r="L11" s="288">
        <v>0.20499999999999999</v>
      </c>
      <c r="M11" s="288"/>
      <c r="N11" s="288"/>
      <c r="O11" s="288"/>
      <c r="P11" s="288"/>
      <c r="Q11" s="325">
        <f t="shared" ref="Q11:Q77" si="3">+SUM(D11:P11)</f>
        <v>4176.4064610000005</v>
      </c>
      <c r="R11" s="288"/>
      <c r="S11" s="288"/>
      <c r="T11" s="288"/>
      <c r="U11" s="288"/>
      <c r="V11" s="288"/>
      <c r="W11" s="288"/>
      <c r="X11" s="288">
        <v>297.448375</v>
      </c>
      <c r="Y11" s="325">
        <f t="shared" ref="Y11:Y77" si="4">+SUM(R11:X11)</f>
        <v>297.448375</v>
      </c>
      <c r="Z11" s="288">
        <v>6.0890420000000001</v>
      </c>
      <c r="AA11" s="291">
        <f>+'A1'!M11+'A2'!Z11+'A3'!Q11+'A3'!Y11+'A3'!Z11</f>
        <v>254559.72054100002</v>
      </c>
      <c r="AB11" s="319"/>
      <c r="AC11" s="3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C11" s="74">
        <f t="shared" ref="BC11:BC77" si="5">+Q11-SUM(D11:P11)</f>
        <v>0</v>
      </c>
      <c r="BD11" s="73">
        <f t="shared" ref="BD11:BD77" si="6">+Y11-SUM(R11:X11)</f>
        <v>0</v>
      </c>
      <c r="BE11" s="74">
        <f>+AA11-'A1'!M11-'A2'!Z11-'A3'!Q11-'A3'!Y11-'A3'!Z11</f>
        <v>1.2284395722872432E-11</v>
      </c>
    </row>
    <row r="12" spans="2:57" s="34" customFormat="1" ht="17.100000000000001" customHeight="1">
      <c r="B12" s="44"/>
      <c r="C12" s="45" t="s">
        <v>59</v>
      </c>
      <c r="D12" s="288">
        <v>192.31925100000001</v>
      </c>
      <c r="E12" s="288">
        <v>32.780605000000001</v>
      </c>
      <c r="F12" s="288">
        <v>939.86606900000004</v>
      </c>
      <c r="G12" s="288"/>
      <c r="H12" s="288"/>
      <c r="I12" s="288">
        <v>638.67365600000005</v>
      </c>
      <c r="J12" s="288"/>
      <c r="K12" s="288">
        <v>1308.581999</v>
      </c>
      <c r="L12" s="288">
        <v>29.742540999999999</v>
      </c>
      <c r="M12" s="288">
        <v>0.318801</v>
      </c>
      <c r="N12" s="288">
        <v>108.561786</v>
      </c>
      <c r="O12" s="288"/>
      <c r="P12" s="288">
        <v>4.5487279999999997</v>
      </c>
      <c r="Q12" s="325">
        <f t="shared" si="3"/>
        <v>3255.3934360000003</v>
      </c>
      <c r="R12" s="288">
        <v>17.768098999999999</v>
      </c>
      <c r="S12" s="288"/>
      <c r="T12" s="288"/>
      <c r="U12" s="288"/>
      <c r="V12" s="288"/>
      <c r="W12" s="288"/>
      <c r="X12" s="288">
        <v>302.22488900000002</v>
      </c>
      <c r="Y12" s="325">
        <f t="shared" si="4"/>
        <v>319.99298800000003</v>
      </c>
      <c r="Z12" s="288">
        <v>81.241313000000005</v>
      </c>
      <c r="AA12" s="291">
        <f>+'A1'!M12+'A2'!Z12+'A3'!Q12+'A3'!Y12+'A3'!Z12</f>
        <v>127000.33186300003</v>
      </c>
      <c r="AB12" s="319"/>
      <c r="AC12" s="3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C12" s="74">
        <f t="shared" si="5"/>
        <v>0</v>
      </c>
      <c r="BD12" s="73">
        <f t="shared" si="6"/>
        <v>0</v>
      </c>
      <c r="BE12" s="74">
        <f>+AA12-'A1'!M12-'A2'!Z12-'A3'!Q12-'A3'!Y12-'A3'!Z12</f>
        <v>2.2026824808563106E-12</v>
      </c>
    </row>
    <row r="13" spans="2:57" s="34" customFormat="1" ht="30" customHeight="1">
      <c r="B13" s="41"/>
      <c r="C13" s="42" t="s">
        <v>11</v>
      </c>
      <c r="D13" s="288">
        <v>108.314122</v>
      </c>
      <c r="E13" s="288">
        <v>37.214798000000002</v>
      </c>
      <c r="F13" s="288">
        <v>405.516977</v>
      </c>
      <c r="G13" s="288"/>
      <c r="H13" s="288"/>
      <c r="I13" s="288">
        <v>1000.2708260000001</v>
      </c>
      <c r="J13" s="288"/>
      <c r="K13" s="288">
        <v>1152.8661529999999</v>
      </c>
      <c r="L13" s="288">
        <v>0.84082400000000002</v>
      </c>
      <c r="M13" s="288">
        <v>4.1956E-2</v>
      </c>
      <c r="N13" s="288">
        <v>10.578561000000001</v>
      </c>
      <c r="O13" s="288"/>
      <c r="P13" s="288">
        <v>6.425573</v>
      </c>
      <c r="Q13" s="325">
        <f t="shared" si="3"/>
        <v>2722.0697899999996</v>
      </c>
      <c r="R13" s="288">
        <v>114.809926</v>
      </c>
      <c r="S13" s="288"/>
      <c r="T13" s="288">
        <v>0.19725200000000001</v>
      </c>
      <c r="U13" s="288"/>
      <c r="V13" s="288"/>
      <c r="W13" s="288"/>
      <c r="X13" s="288">
        <v>396.05917899999997</v>
      </c>
      <c r="Y13" s="325">
        <f t="shared" si="4"/>
        <v>511.06635699999998</v>
      </c>
      <c r="Z13" s="288">
        <v>360.401228</v>
      </c>
      <c r="AA13" s="291">
        <f>+'A1'!M13+'A2'!Z13+'A3'!Q13+'A3'!Y13+'A3'!Z13</f>
        <v>207784.713884</v>
      </c>
      <c r="AB13" s="319"/>
      <c r="AC13" s="33"/>
      <c r="AD13" s="73">
        <f t="shared" ref="AD13:BA13" si="7">+D13-SUM(D14:D15)</f>
        <v>0</v>
      </c>
      <c r="AE13" s="73">
        <f t="shared" si="7"/>
        <v>0</v>
      </c>
      <c r="AF13" s="73">
        <f t="shared" si="7"/>
        <v>0</v>
      </c>
      <c r="AG13" s="73">
        <f t="shared" si="7"/>
        <v>0</v>
      </c>
      <c r="AH13" s="73">
        <f t="shared" si="7"/>
        <v>0</v>
      </c>
      <c r="AI13" s="73">
        <f t="shared" si="7"/>
        <v>-9.9999988378840499E-7</v>
      </c>
      <c r="AJ13" s="73">
        <f t="shared" si="7"/>
        <v>0</v>
      </c>
      <c r="AK13" s="73">
        <f t="shared" si="7"/>
        <v>0</v>
      </c>
      <c r="AL13" s="73">
        <f t="shared" si="7"/>
        <v>0</v>
      </c>
      <c r="AM13" s="73">
        <f t="shared" si="7"/>
        <v>0</v>
      </c>
      <c r="AN13" s="73">
        <f t="shared" si="7"/>
        <v>1.0000000010279564E-6</v>
      </c>
      <c r="AO13" s="73">
        <f t="shared" si="7"/>
        <v>0</v>
      </c>
      <c r="AP13" s="73">
        <f t="shared" si="7"/>
        <v>0</v>
      </c>
      <c r="AQ13" s="73">
        <f t="shared" si="7"/>
        <v>0</v>
      </c>
      <c r="AR13" s="73">
        <f t="shared" si="7"/>
        <v>0</v>
      </c>
      <c r="AS13" s="73">
        <f t="shared" si="7"/>
        <v>0</v>
      </c>
      <c r="AT13" s="73">
        <f t="shared" si="7"/>
        <v>0</v>
      </c>
      <c r="AU13" s="73">
        <f t="shared" si="7"/>
        <v>0</v>
      </c>
      <c r="AV13" s="73">
        <f t="shared" si="7"/>
        <v>0</v>
      </c>
      <c r="AW13" s="73">
        <f t="shared" si="7"/>
        <v>0</v>
      </c>
      <c r="AX13" s="73">
        <f t="shared" si="7"/>
        <v>0</v>
      </c>
      <c r="AY13" s="73">
        <f t="shared" si="7"/>
        <v>0</v>
      </c>
      <c r="AZ13" s="73">
        <f t="shared" si="7"/>
        <v>9.9999999747524271E-7</v>
      </c>
      <c r="BA13" s="73">
        <f t="shared" si="7"/>
        <v>-1.0000367183238268E-6</v>
      </c>
      <c r="BC13" s="74">
        <f t="shared" si="5"/>
        <v>0</v>
      </c>
      <c r="BD13" s="73">
        <f t="shared" si="6"/>
        <v>0</v>
      </c>
      <c r="BE13" s="74">
        <f>+AA13-'A1'!M13-'A2'!Z13-'A3'!Q13-'A3'!Y13-'A3'!Z13</f>
        <v>7.617018127348274E-12</v>
      </c>
    </row>
    <row r="14" spans="2:57" s="34" customFormat="1" ht="17.100000000000001" customHeight="1">
      <c r="B14" s="41"/>
      <c r="C14" s="45" t="s">
        <v>58</v>
      </c>
      <c r="D14" s="288">
        <v>52.969966999999997</v>
      </c>
      <c r="E14" s="288">
        <v>15.63165</v>
      </c>
      <c r="F14" s="288">
        <v>39.426136999999997</v>
      </c>
      <c r="G14" s="288"/>
      <c r="H14" s="288"/>
      <c r="I14" s="288">
        <v>157.00082399999999</v>
      </c>
      <c r="J14" s="288"/>
      <c r="K14" s="288">
        <v>336.49112000000002</v>
      </c>
      <c r="L14" s="288">
        <v>4.4645999999999998E-2</v>
      </c>
      <c r="M14" s="288">
        <v>4.1956E-2</v>
      </c>
      <c r="N14" s="288">
        <v>0.106474</v>
      </c>
      <c r="O14" s="288"/>
      <c r="P14" s="288">
        <v>5.4973770000000002</v>
      </c>
      <c r="Q14" s="325">
        <f t="shared" si="3"/>
        <v>607.21015100000011</v>
      </c>
      <c r="R14" s="288">
        <v>104.03555299999999</v>
      </c>
      <c r="S14" s="288"/>
      <c r="T14" s="288"/>
      <c r="U14" s="288"/>
      <c r="V14" s="288"/>
      <c r="W14" s="288"/>
      <c r="X14" s="288">
        <v>254.27061599999999</v>
      </c>
      <c r="Y14" s="325">
        <f t="shared" si="4"/>
        <v>358.30616899999995</v>
      </c>
      <c r="Z14" s="288">
        <v>316.09929299999999</v>
      </c>
      <c r="AA14" s="291">
        <f>+'A1'!M14+'A2'!Z14+'A3'!Q14+'A3'!Y14+'A3'!Z14</f>
        <v>98139.405022000006</v>
      </c>
      <c r="AB14" s="319"/>
      <c r="AC14" s="3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C14" s="74">
        <f t="shared" si="5"/>
        <v>0</v>
      </c>
      <c r="BD14" s="73">
        <f t="shared" si="6"/>
        <v>0</v>
      </c>
      <c r="BE14" s="74">
        <f>+AA14-'A1'!M14-'A2'!Z14-'A3'!Q14-'A3'!Y14-'A3'!Z14</f>
        <v>8.9812601800076663E-12</v>
      </c>
    </row>
    <row r="15" spans="2:57" s="34" customFormat="1" ht="17.100000000000001" customHeight="1">
      <c r="B15" s="41"/>
      <c r="C15" s="45" t="s">
        <v>59</v>
      </c>
      <c r="D15" s="288">
        <v>55.344155000000001</v>
      </c>
      <c r="E15" s="288">
        <v>21.583148000000001</v>
      </c>
      <c r="F15" s="288">
        <v>366.09084000000001</v>
      </c>
      <c r="G15" s="288"/>
      <c r="H15" s="288"/>
      <c r="I15" s="288">
        <v>843.27000299999997</v>
      </c>
      <c r="J15" s="288"/>
      <c r="K15" s="288">
        <v>816.37503300000003</v>
      </c>
      <c r="L15" s="288">
        <v>0.79617800000000005</v>
      </c>
      <c r="M15" s="288"/>
      <c r="N15" s="288">
        <v>10.472085999999999</v>
      </c>
      <c r="O15" s="288"/>
      <c r="P15" s="288">
        <v>0.92819600000000002</v>
      </c>
      <c r="Q15" s="325">
        <f t="shared" si="3"/>
        <v>2114.8596390000002</v>
      </c>
      <c r="R15" s="288">
        <v>10.774373000000001</v>
      </c>
      <c r="S15" s="288"/>
      <c r="T15" s="288">
        <v>0.19725200000000001</v>
      </c>
      <c r="U15" s="288"/>
      <c r="V15" s="288"/>
      <c r="W15" s="288"/>
      <c r="X15" s="288">
        <v>141.78856300000001</v>
      </c>
      <c r="Y15" s="325">
        <f t="shared" si="4"/>
        <v>152.760188</v>
      </c>
      <c r="Z15" s="288">
        <v>44.301934000000003</v>
      </c>
      <c r="AA15" s="291">
        <f>+'A1'!M15+'A2'!Z15+'A3'!Q15+'A3'!Y15+'A3'!Z15</f>
        <v>109645.30886300001</v>
      </c>
      <c r="AB15" s="319"/>
      <c r="AC15" s="3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C15" s="74">
        <f t="shared" si="5"/>
        <v>0</v>
      </c>
      <c r="BD15" s="73">
        <f t="shared" si="6"/>
        <v>0</v>
      </c>
      <c r="BE15" s="74">
        <f>+AA15-'A1'!M15-'A2'!Z15-'A3'!Q15-'A3'!Y15-'A3'!Z15</f>
        <v>1.2093437362636905E-11</v>
      </c>
    </row>
    <row r="16" spans="2:57" s="40" customFormat="1" ht="30" customHeight="1">
      <c r="B16" s="263"/>
      <c r="C16" s="264" t="s">
        <v>99</v>
      </c>
      <c r="D16" s="292">
        <v>108.314122</v>
      </c>
      <c r="E16" s="292">
        <v>37.214798000000002</v>
      </c>
      <c r="F16" s="292">
        <v>405.44923599999998</v>
      </c>
      <c r="G16" s="292"/>
      <c r="H16" s="292"/>
      <c r="I16" s="292">
        <v>944.509593</v>
      </c>
      <c r="J16" s="292"/>
      <c r="K16" s="292">
        <v>1144.9981640000001</v>
      </c>
      <c r="L16" s="292">
        <v>0.82795799999999997</v>
      </c>
      <c r="M16" s="292">
        <v>4.1956E-2</v>
      </c>
      <c r="N16" s="292">
        <v>10.578561000000001</v>
      </c>
      <c r="O16" s="292"/>
      <c r="P16" s="292">
        <v>6.425573</v>
      </c>
      <c r="Q16" s="293">
        <f t="shared" si="3"/>
        <v>2658.3599609999997</v>
      </c>
      <c r="R16" s="292">
        <v>114.809926</v>
      </c>
      <c r="S16" s="292"/>
      <c r="T16" s="292">
        <v>0.19725200000000001</v>
      </c>
      <c r="U16" s="292"/>
      <c r="V16" s="292"/>
      <c r="W16" s="292"/>
      <c r="X16" s="292">
        <v>380.70415300000002</v>
      </c>
      <c r="Y16" s="293">
        <f t="shared" si="4"/>
        <v>495.71133100000003</v>
      </c>
      <c r="Z16" s="292">
        <v>360.401228</v>
      </c>
      <c r="AA16" s="291">
        <f>+'A1'!M16+'A2'!Z16+'A3'!Q16+'A3'!Y16+'A3'!Z16</f>
        <v>196592.01123500004</v>
      </c>
      <c r="AB16" s="320"/>
      <c r="AC16" s="39"/>
      <c r="AD16" s="229">
        <f>+D13-SUM(D16:D21)</f>
        <v>0</v>
      </c>
      <c r="AE16" s="229">
        <f t="shared" ref="AE16:BA16" si="8">+E13-SUM(E16:E21)</f>
        <v>0</v>
      </c>
      <c r="AF16" s="229">
        <f t="shared" si="8"/>
        <v>0</v>
      </c>
      <c r="AG16" s="229">
        <f t="shared" si="8"/>
        <v>0</v>
      </c>
      <c r="AH16" s="229">
        <f t="shared" si="8"/>
        <v>0</v>
      </c>
      <c r="AI16" s="229">
        <f t="shared" si="8"/>
        <v>0</v>
      </c>
      <c r="AJ16" s="229">
        <f t="shared" si="8"/>
        <v>0</v>
      </c>
      <c r="AK16" s="229">
        <f t="shared" si="8"/>
        <v>0</v>
      </c>
      <c r="AL16" s="229">
        <f t="shared" si="8"/>
        <v>1.0000000000287557E-6</v>
      </c>
      <c r="AM16" s="229">
        <f t="shared" si="8"/>
        <v>0</v>
      </c>
      <c r="AN16" s="229">
        <f t="shared" si="8"/>
        <v>0</v>
      </c>
      <c r="AO16" s="229">
        <f t="shared" si="8"/>
        <v>0</v>
      </c>
      <c r="AP16" s="229">
        <f t="shared" si="8"/>
        <v>0</v>
      </c>
      <c r="AQ16" s="229">
        <f t="shared" si="8"/>
        <v>9.9999988378840499E-7</v>
      </c>
      <c r="AR16" s="229">
        <f t="shared" si="8"/>
        <v>0</v>
      </c>
      <c r="AS16" s="229">
        <f t="shared" si="8"/>
        <v>0</v>
      </c>
      <c r="AT16" s="229">
        <f t="shared" si="8"/>
        <v>0</v>
      </c>
      <c r="AU16" s="229">
        <f t="shared" si="8"/>
        <v>0</v>
      </c>
      <c r="AV16" s="229">
        <f t="shared" si="8"/>
        <v>0</v>
      </c>
      <c r="AW16" s="229">
        <f t="shared" si="8"/>
        <v>0</v>
      </c>
      <c r="AX16" s="229">
        <f t="shared" si="8"/>
        <v>0</v>
      </c>
      <c r="AY16" s="229">
        <f t="shared" si="8"/>
        <v>0</v>
      </c>
      <c r="AZ16" s="229">
        <f t="shared" si="8"/>
        <v>0</v>
      </c>
      <c r="BA16" s="229">
        <f t="shared" si="8"/>
        <v>-2.0000443328171968E-6</v>
      </c>
      <c r="BC16" s="76">
        <f t="shared" si="5"/>
        <v>0</v>
      </c>
      <c r="BD16" s="229">
        <f t="shared" si="6"/>
        <v>0</v>
      </c>
      <c r="BE16" s="76">
        <f>+AA16-'A1'!M16-'A2'!Z16-'A3'!Q16-'A3'!Y16-'A3'!Z16</f>
        <v>1.7848833522293717E-11</v>
      </c>
    </row>
    <row r="17" spans="2:57" s="34" customFormat="1" ht="17.100000000000001" customHeight="1">
      <c r="B17" s="270"/>
      <c r="C17" s="271" t="s">
        <v>73</v>
      </c>
      <c r="D17" s="288"/>
      <c r="E17" s="288"/>
      <c r="F17" s="288">
        <v>6.7740999999999996E-2</v>
      </c>
      <c r="G17" s="288"/>
      <c r="H17" s="288"/>
      <c r="I17" s="288">
        <v>55.761232999999997</v>
      </c>
      <c r="J17" s="288"/>
      <c r="K17" s="288">
        <v>7.8679889999999997</v>
      </c>
      <c r="L17" s="288">
        <v>1.2865E-2</v>
      </c>
      <c r="M17" s="288"/>
      <c r="N17" s="288"/>
      <c r="O17" s="288"/>
      <c r="P17" s="288"/>
      <c r="Q17" s="325">
        <f t="shared" si="3"/>
        <v>63.709827999999995</v>
      </c>
      <c r="R17" s="288"/>
      <c r="S17" s="288"/>
      <c r="T17" s="288"/>
      <c r="U17" s="288"/>
      <c r="V17" s="288"/>
      <c r="W17" s="288"/>
      <c r="X17" s="288">
        <v>15.355026000000001</v>
      </c>
      <c r="Y17" s="325">
        <f t="shared" si="4"/>
        <v>15.355026000000001</v>
      </c>
      <c r="Z17" s="288"/>
      <c r="AA17" s="291">
        <f>+'A1'!M17+'A2'!Z17+'A3'!Q17+'A3'!Y17+'A3'!Z17</f>
        <v>11192.702650999996</v>
      </c>
      <c r="AB17" s="319"/>
      <c r="AC17" s="3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C17" s="74">
        <f t="shared" si="5"/>
        <v>0</v>
      </c>
      <c r="BD17" s="73">
        <f t="shared" si="6"/>
        <v>0</v>
      </c>
      <c r="BE17" s="74">
        <f>+AA17-'A1'!M17-'A2'!Z17-'A3'!Q17-'A3'!Y17-'A3'!Z17</f>
        <v>-2.3003821070233244E-12</v>
      </c>
    </row>
    <row r="18" spans="2:57" s="34" customFormat="1" ht="17.100000000000001" customHeight="1">
      <c r="B18" s="270"/>
      <c r="C18" s="271" t="s">
        <v>199</v>
      </c>
      <c r="D18" s="288"/>
      <c r="E18" s="288"/>
      <c r="F18" s="288"/>
      <c r="G18" s="288"/>
      <c r="H18" s="288"/>
      <c r="I18" s="288"/>
      <c r="J18" s="288"/>
      <c r="K18" s="288"/>
      <c r="L18" s="288"/>
      <c r="M18" s="288"/>
      <c r="N18" s="288"/>
      <c r="O18" s="288"/>
      <c r="P18" s="288"/>
      <c r="Q18" s="325">
        <f t="shared" si="3"/>
        <v>0</v>
      </c>
      <c r="R18" s="288"/>
      <c r="S18" s="288"/>
      <c r="T18" s="288"/>
      <c r="U18" s="288"/>
      <c r="V18" s="288"/>
      <c r="W18" s="288"/>
      <c r="X18" s="288"/>
      <c r="Y18" s="325">
        <f t="shared" si="4"/>
        <v>0</v>
      </c>
      <c r="Z18" s="288"/>
      <c r="AA18" s="291">
        <f>+'A1'!M18+'A2'!Z18+'A3'!Q18+'A3'!Y18+'A3'!Z18</f>
        <v>0</v>
      </c>
      <c r="AB18" s="319"/>
      <c r="AC18" s="3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C18" s="74">
        <f t="shared" si="5"/>
        <v>0</v>
      </c>
      <c r="BD18" s="73">
        <f t="shared" si="6"/>
        <v>0</v>
      </c>
      <c r="BE18" s="74">
        <f>+AA18-'A1'!M18-'A2'!Z18-'A3'!Q18-'A3'!Y18-'A3'!Z18</f>
        <v>0</v>
      </c>
    </row>
    <row r="19" spans="2:57" s="34" customFormat="1" ht="17.100000000000001" customHeight="1">
      <c r="B19" s="270"/>
      <c r="C19" s="271" t="s">
        <v>100</v>
      </c>
      <c r="D19" s="288"/>
      <c r="E19" s="288"/>
      <c r="F19" s="288"/>
      <c r="G19" s="288"/>
      <c r="H19" s="288"/>
      <c r="I19" s="288"/>
      <c r="J19" s="288"/>
      <c r="K19" s="288"/>
      <c r="L19" s="288"/>
      <c r="M19" s="288"/>
      <c r="N19" s="288"/>
      <c r="O19" s="288"/>
      <c r="P19" s="288"/>
      <c r="Q19" s="325">
        <f t="shared" si="3"/>
        <v>0</v>
      </c>
      <c r="R19" s="288"/>
      <c r="S19" s="288"/>
      <c r="T19" s="288"/>
      <c r="U19" s="288"/>
      <c r="V19" s="288"/>
      <c r="W19" s="288"/>
      <c r="X19" s="288"/>
      <c r="Y19" s="325">
        <f t="shared" si="4"/>
        <v>0</v>
      </c>
      <c r="Z19" s="288"/>
      <c r="AA19" s="291">
        <f>+'A1'!M19+'A2'!Z19+'A3'!Q19+'A3'!Y19+'A3'!Z19</f>
        <v>0</v>
      </c>
      <c r="AB19" s="319"/>
      <c r="AC19" s="3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C19" s="74">
        <f t="shared" si="5"/>
        <v>0</v>
      </c>
      <c r="BD19" s="73">
        <f t="shared" si="6"/>
        <v>0</v>
      </c>
      <c r="BE19" s="74">
        <f>+AA19-'A1'!M19-'A2'!Z19-'A3'!Q19-'A3'!Y19-'A3'!Z19</f>
        <v>0</v>
      </c>
    </row>
    <row r="20" spans="2:57" s="34" customFormat="1" ht="17.100000000000001" customHeight="1">
      <c r="B20" s="270"/>
      <c r="C20" s="272" t="s">
        <v>50</v>
      </c>
      <c r="D20" s="288"/>
      <c r="E20" s="288"/>
      <c r="F20" s="288"/>
      <c r="G20" s="288"/>
      <c r="H20" s="288"/>
      <c r="I20" s="288"/>
      <c r="J20" s="288"/>
      <c r="K20" s="288"/>
      <c r="L20" s="288"/>
      <c r="M20" s="288"/>
      <c r="N20" s="288"/>
      <c r="O20" s="288"/>
      <c r="P20" s="288"/>
      <c r="Q20" s="325">
        <f t="shared" si="3"/>
        <v>0</v>
      </c>
      <c r="R20" s="288"/>
      <c r="S20" s="288"/>
      <c r="T20" s="288"/>
      <c r="U20" s="288"/>
      <c r="V20" s="288"/>
      <c r="W20" s="288"/>
      <c r="X20" s="288"/>
      <c r="Y20" s="325">
        <f t="shared" si="4"/>
        <v>0</v>
      </c>
      <c r="Z20" s="288"/>
      <c r="AA20" s="291">
        <f>+'A1'!M20+'A2'!Z20+'A3'!Q20+'A3'!Y20+'A3'!Z20</f>
        <v>0</v>
      </c>
      <c r="AB20" s="319"/>
      <c r="AC20" s="3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C20" s="74">
        <f t="shared" si="5"/>
        <v>0</v>
      </c>
      <c r="BD20" s="73">
        <f t="shared" si="6"/>
        <v>0</v>
      </c>
      <c r="BE20" s="74">
        <f>+AA20-'A1'!M20-'A2'!Z20-'A3'!Q20-'A3'!Y20-'A3'!Z20</f>
        <v>0</v>
      </c>
    </row>
    <row r="21" spans="2:57" s="34" customFormat="1" ht="17.100000000000001" customHeight="1">
      <c r="B21" s="270"/>
      <c r="C21" s="265" t="s">
        <v>170</v>
      </c>
      <c r="D21" s="288"/>
      <c r="E21" s="288"/>
      <c r="F21" s="288"/>
      <c r="G21" s="288"/>
      <c r="H21" s="288"/>
      <c r="I21" s="288"/>
      <c r="J21" s="288"/>
      <c r="K21" s="288"/>
      <c r="L21" s="288"/>
      <c r="M21" s="288"/>
      <c r="N21" s="288"/>
      <c r="O21" s="288"/>
      <c r="P21" s="288"/>
      <c r="Q21" s="325">
        <f t="shared" si="3"/>
        <v>0</v>
      </c>
      <c r="R21" s="288"/>
      <c r="S21" s="288"/>
      <c r="T21" s="288"/>
      <c r="U21" s="288"/>
      <c r="V21" s="288"/>
      <c r="W21" s="288"/>
      <c r="X21" s="288"/>
      <c r="Y21" s="325">
        <f t="shared" si="4"/>
        <v>0</v>
      </c>
      <c r="Z21" s="288"/>
      <c r="AA21" s="291">
        <f>+'A1'!M21+'A2'!Z21+'A3'!Q21+'A3'!Y21+'A3'!Z21</f>
        <v>0</v>
      </c>
      <c r="AB21" s="319"/>
      <c r="AC21" s="3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C21" s="74">
        <f>+Q21-SUM(D21:P21)</f>
        <v>0</v>
      </c>
      <c r="BD21" s="73">
        <f>+Y21-SUM(R21:X21)</f>
        <v>0</v>
      </c>
      <c r="BE21" s="74">
        <f>+AA21-'A1'!M21-'A2'!Z21-'A3'!Q21-'A3'!Y21-'A3'!Z21</f>
        <v>0</v>
      </c>
    </row>
    <row r="22" spans="2:57" s="40" customFormat="1" ht="24.95" customHeight="1">
      <c r="B22" s="101"/>
      <c r="C22" s="104" t="s">
        <v>12</v>
      </c>
      <c r="D22" s="292">
        <v>1.5747000000000001E-2</v>
      </c>
      <c r="E22" s="292">
        <v>0.767289</v>
      </c>
      <c r="F22" s="292">
        <v>560.48256200000003</v>
      </c>
      <c r="G22" s="292"/>
      <c r="H22" s="292">
        <v>1.448847</v>
      </c>
      <c r="I22" s="292">
        <v>109.166234</v>
      </c>
      <c r="J22" s="292"/>
      <c r="K22" s="292">
        <v>68.232416999999998</v>
      </c>
      <c r="L22" s="292">
        <v>0.26371600000000001</v>
      </c>
      <c r="M22" s="292">
        <v>0.72650400000000004</v>
      </c>
      <c r="N22" s="292">
        <v>5.7263229999999998</v>
      </c>
      <c r="O22" s="292"/>
      <c r="P22" s="292">
        <v>3.660193</v>
      </c>
      <c r="Q22" s="293">
        <f t="shared" si="3"/>
        <v>750.48983200000009</v>
      </c>
      <c r="R22" s="292"/>
      <c r="S22" s="292"/>
      <c r="T22" s="292">
        <v>1.4399090000000001</v>
      </c>
      <c r="U22" s="292"/>
      <c r="V22" s="292"/>
      <c r="W22" s="292"/>
      <c r="X22" s="292">
        <v>0.74984300000000004</v>
      </c>
      <c r="Y22" s="293">
        <f t="shared" si="4"/>
        <v>2.1897520000000004</v>
      </c>
      <c r="Z22" s="292">
        <v>0.99680599999999997</v>
      </c>
      <c r="AA22" s="291">
        <f>+'A1'!M22+'A2'!Z22+'A3'!Q22+'A3'!Y22+'A3'!Z22</f>
        <v>107354.957846</v>
      </c>
      <c r="AB22" s="320"/>
      <c r="AC22" s="39"/>
      <c r="AD22" s="229">
        <f t="shared" ref="AD22:BA22" si="9">+D22-SUM(D23:D24)</f>
        <v>0</v>
      </c>
      <c r="AE22" s="229">
        <f t="shared" si="9"/>
        <v>0</v>
      </c>
      <c r="AF22" s="229">
        <f t="shared" si="9"/>
        <v>-9.9999999747524271E-7</v>
      </c>
      <c r="AG22" s="229">
        <f t="shared" si="9"/>
        <v>0</v>
      </c>
      <c r="AH22" s="229">
        <f t="shared" si="9"/>
        <v>-9.9999999991773336E-7</v>
      </c>
      <c r="AI22" s="229">
        <f t="shared" si="9"/>
        <v>0</v>
      </c>
      <c r="AJ22" s="229">
        <f t="shared" si="9"/>
        <v>0</v>
      </c>
      <c r="AK22" s="229">
        <f t="shared" si="9"/>
        <v>0</v>
      </c>
      <c r="AL22" s="229">
        <f t="shared" si="9"/>
        <v>0</v>
      </c>
      <c r="AM22" s="229">
        <f t="shared" si="9"/>
        <v>0</v>
      </c>
      <c r="AN22" s="229">
        <f t="shared" si="9"/>
        <v>0</v>
      </c>
      <c r="AO22" s="229">
        <f t="shared" si="9"/>
        <v>0</v>
      </c>
      <c r="AP22" s="229">
        <f t="shared" si="9"/>
        <v>0</v>
      </c>
      <c r="AQ22" s="229">
        <f t="shared" si="9"/>
        <v>-1.9999998812636477E-6</v>
      </c>
      <c r="AR22" s="229">
        <f t="shared" si="9"/>
        <v>0</v>
      </c>
      <c r="AS22" s="229">
        <f t="shared" si="9"/>
        <v>0</v>
      </c>
      <c r="AT22" s="229">
        <f t="shared" si="9"/>
        <v>0</v>
      </c>
      <c r="AU22" s="229">
        <f t="shared" si="9"/>
        <v>0</v>
      </c>
      <c r="AV22" s="229">
        <f t="shared" si="9"/>
        <v>0</v>
      </c>
      <c r="AW22" s="229">
        <f t="shared" si="9"/>
        <v>0</v>
      </c>
      <c r="AX22" s="229">
        <f t="shared" si="9"/>
        <v>0</v>
      </c>
      <c r="AY22" s="229">
        <f t="shared" si="9"/>
        <v>0</v>
      </c>
      <c r="AZ22" s="229">
        <f t="shared" si="9"/>
        <v>0</v>
      </c>
      <c r="BA22" s="229">
        <f t="shared" si="9"/>
        <v>1.0000076144933701E-6</v>
      </c>
      <c r="BC22" s="76">
        <f t="shared" si="5"/>
        <v>0</v>
      </c>
      <c r="BD22" s="229">
        <f t="shared" si="6"/>
        <v>0</v>
      </c>
      <c r="BE22" s="76">
        <f>+AA22-'A1'!M22-'A2'!Z22-'A3'!Q22-'A3'!Y22-'A3'!Z22</f>
        <v>4.0832892622688632E-12</v>
      </c>
    </row>
    <row r="23" spans="2:57" s="89" customFormat="1" ht="17.100000000000001" customHeight="1">
      <c r="B23" s="83"/>
      <c r="C23" s="45" t="s">
        <v>58</v>
      </c>
      <c r="D23" s="294">
        <v>1.5747000000000001E-2</v>
      </c>
      <c r="E23" s="294">
        <v>0.46819100000000002</v>
      </c>
      <c r="F23" s="294">
        <v>560.13332200000002</v>
      </c>
      <c r="G23" s="294"/>
      <c r="H23" s="294">
        <v>1.4146749999999999</v>
      </c>
      <c r="I23" s="294">
        <v>7.2863720000000001</v>
      </c>
      <c r="J23" s="294"/>
      <c r="K23" s="294">
        <v>4.2723449999999996</v>
      </c>
      <c r="L23" s="294">
        <v>0.26371600000000001</v>
      </c>
      <c r="M23" s="294">
        <v>0.72491499999999998</v>
      </c>
      <c r="N23" s="294">
        <v>1.994742</v>
      </c>
      <c r="O23" s="294"/>
      <c r="P23" s="294">
        <v>3.5959159999999999</v>
      </c>
      <c r="Q23" s="294">
        <f t="shared" si="3"/>
        <v>580.16994099999999</v>
      </c>
      <c r="R23" s="294"/>
      <c r="S23" s="294"/>
      <c r="T23" s="294"/>
      <c r="U23" s="294"/>
      <c r="V23" s="294"/>
      <c r="W23" s="294"/>
      <c r="X23" s="294"/>
      <c r="Y23" s="294">
        <f t="shared" si="4"/>
        <v>0</v>
      </c>
      <c r="Z23" s="294"/>
      <c r="AA23" s="291">
        <f>+'A1'!M23+'A2'!Z23+'A3'!Q23+'A3'!Y23+'A3'!Z23</f>
        <v>45533.282672000001</v>
      </c>
      <c r="AB23" s="322"/>
      <c r="AC23" s="88"/>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C23" s="74">
        <f t="shared" si="5"/>
        <v>0</v>
      </c>
      <c r="BD23" s="73">
        <f t="shared" si="6"/>
        <v>0</v>
      </c>
      <c r="BE23" s="74">
        <f>+AA23-'A1'!M23-'A2'!Z23-'A3'!Q23-'A3'!Y23-'A3'!Z23</f>
        <v>1.1368683772161603E-13</v>
      </c>
    </row>
    <row r="24" spans="2:57" s="34" customFormat="1" ht="17.100000000000001" customHeight="1">
      <c r="B24" s="44"/>
      <c r="C24" s="45" t="s">
        <v>59</v>
      </c>
      <c r="D24" s="288"/>
      <c r="E24" s="288">
        <v>0.29909799999999997</v>
      </c>
      <c r="F24" s="288">
        <v>0.34924100000000002</v>
      </c>
      <c r="G24" s="288"/>
      <c r="H24" s="288">
        <v>3.4173000000000002E-2</v>
      </c>
      <c r="I24" s="288">
        <v>101.879862</v>
      </c>
      <c r="J24" s="288"/>
      <c r="K24" s="288">
        <v>63.960071999999997</v>
      </c>
      <c r="L24" s="288"/>
      <c r="M24" s="288">
        <v>1.5889999999999999E-3</v>
      </c>
      <c r="N24" s="288">
        <v>3.7315809999999998</v>
      </c>
      <c r="O24" s="288"/>
      <c r="P24" s="288">
        <v>6.4277000000000001E-2</v>
      </c>
      <c r="Q24" s="325">
        <f t="shared" si="3"/>
        <v>170.31989300000001</v>
      </c>
      <c r="R24" s="288"/>
      <c r="S24" s="288"/>
      <c r="T24" s="288">
        <v>1.4399090000000001</v>
      </c>
      <c r="U24" s="288"/>
      <c r="V24" s="288"/>
      <c r="W24" s="288"/>
      <c r="X24" s="288">
        <v>0.74984300000000004</v>
      </c>
      <c r="Y24" s="325">
        <f t="shared" si="4"/>
        <v>2.1897520000000004</v>
      </c>
      <c r="Z24" s="288">
        <v>0.99680599999999997</v>
      </c>
      <c r="AA24" s="291">
        <f>+'A1'!M24+'A2'!Z24+'A3'!Q24+'A3'!Y24+'A3'!Z24</f>
        <v>61821.675172999996</v>
      </c>
      <c r="AB24" s="319"/>
      <c r="AC24" s="3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C24" s="74">
        <f t="shared" si="5"/>
        <v>0</v>
      </c>
      <c r="BD24" s="73">
        <f t="shared" si="6"/>
        <v>0</v>
      </c>
      <c r="BE24" s="74">
        <f>+AA24-'A1'!M24-'A2'!Z24-'A3'!Q24-'A3'!Y24-'A3'!Z24</f>
        <v>-7.1997963146941402E-13</v>
      </c>
    </row>
    <row r="25" spans="2:57" s="40" customFormat="1" ht="30" customHeight="1">
      <c r="B25" s="103"/>
      <c r="C25" s="104" t="s">
        <v>51</v>
      </c>
      <c r="D25" s="293">
        <f t="shared" ref="D25:J25" si="10">+SUM(D22,D13,D10)</f>
        <v>344.51356799999996</v>
      </c>
      <c r="E25" s="293">
        <f t="shared" si="10"/>
        <v>71.930946000000006</v>
      </c>
      <c r="F25" s="293">
        <f t="shared" si="10"/>
        <v>5269.6213350000007</v>
      </c>
      <c r="G25" s="293">
        <f t="shared" si="10"/>
        <v>0</v>
      </c>
      <c r="H25" s="293">
        <f t="shared" si="10"/>
        <v>1.448847</v>
      </c>
      <c r="I25" s="293">
        <f t="shared" si="10"/>
        <v>1844.5253829999999</v>
      </c>
      <c r="J25" s="293">
        <f t="shared" si="10"/>
        <v>0</v>
      </c>
      <c r="K25" s="293">
        <f t="shared" ref="K25:Z25" si="11">+SUM(K22,K13,K10)</f>
        <v>3200.6789339999996</v>
      </c>
      <c r="L25" s="293">
        <f t="shared" si="11"/>
        <v>31.052081000000001</v>
      </c>
      <c r="M25" s="293">
        <f t="shared" si="11"/>
        <v>1.087261</v>
      </c>
      <c r="N25" s="293">
        <f t="shared" si="11"/>
        <v>124.86667</v>
      </c>
      <c r="O25" s="293">
        <f t="shared" si="11"/>
        <v>0</v>
      </c>
      <c r="P25" s="293">
        <f t="shared" si="11"/>
        <v>14.634494</v>
      </c>
      <c r="Q25" s="293">
        <f t="shared" si="3"/>
        <v>10904.359519</v>
      </c>
      <c r="R25" s="293">
        <f t="shared" si="11"/>
        <v>132.578025</v>
      </c>
      <c r="S25" s="293">
        <f t="shared" si="11"/>
        <v>0</v>
      </c>
      <c r="T25" s="293">
        <f t="shared" si="11"/>
        <v>1.6371610000000001</v>
      </c>
      <c r="U25" s="293">
        <f t="shared" si="11"/>
        <v>0</v>
      </c>
      <c r="V25" s="293">
        <f>+SUM(V22,V13,V10)</f>
        <v>0</v>
      </c>
      <c r="W25" s="293">
        <f t="shared" si="11"/>
        <v>0</v>
      </c>
      <c r="X25" s="293">
        <f t="shared" si="11"/>
        <v>996.48228700000004</v>
      </c>
      <c r="Y25" s="293">
        <f t="shared" si="4"/>
        <v>1130.6974729999999</v>
      </c>
      <c r="Z25" s="293">
        <f t="shared" si="11"/>
        <v>448.72838899999999</v>
      </c>
      <c r="AA25" s="291">
        <f>+'A1'!M25+'A2'!Z25+'A3'!Q25+'A3'!Y25+'A3'!Z25</f>
        <v>696699.72413700016</v>
      </c>
      <c r="AB25" s="318"/>
      <c r="AC25" s="39"/>
      <c r="AD25" s="229">
        <f t="shared" ref="AD25:BA25" si="12">+D25-D10-D13-D22</f>
        <v>-2.3803875537353747E-14</v>
      </c>
      <c r="AE25" s="229">
        <f t="shared" si="12"/>
        <v>5.2180482157382357E-15</v>
      </c>
      <c r="AF25" s="229">
        <f t="shared" si="12"/>
        <v>0</v>
      </c>
      <c r="AG25" s="229">
        <f t="shared" si="12"/>
        <v>0</v>
      </c>
      <c r="AH25" s="229">
        <f t="shared" si="12"/>
        <v>0</v>
      </c>
      <c r="AI25" s="229">
        <f t="shared" si="12"/>
        <v>0</v>
      </c>
      <c r="AJ25" s="229">
        <f t="shared" si="12"/>
        <v>0</v>
      </c>
      <c r="AK25" s="229">
        <f t="shared" si="12"/>
        <v>-2.8421709430404007E-13</v>
      </c>
      <c r="AL25" s="229">
        <f t="shared" si="12"/>
        <v>0</v>
      </c>
      <c r="AM25" s="229">
        <f t="shared" si="12"/>
        <v>0</v>
      </c>
      <c r="AN25" s="229">
        <f t="shared" si="12"/>
        <v>0</v>
      </c>
      <c r="AO25" s="229">
        <f t="shared" si="12"/>
        <v>0</v>
      </c>
      <c r="AP25" s="229">
        <f t="shared" si="12"/>
        <v>0</v>
      </c>
      <c r="AQ25" s="229">
        <f t="shared" si="12"/>
        <v>0</v>
      </c>
      <c r="AR25" s="229">
        <f t="shared" si="12"/>
        <v>-1.4210854715202004E-14</v>
      </c>
      <c r="AS25" s="229">
        <f t="shared" si="12"/>
        <v>0</v>
      </c>
      <c r="AT25" s="229">
        <f t="shared" si="12"/>
        <v>0</v>
      </c>
      <c r="AU25" s="229">
        <f t="shared" si="12"/>
        <v>0</v>
      </c>
      <c r="AV25" s="229">
        <f t="shared" si="12"/>
        <v>0</v>
      </c>
      <c r="AW25" s="229">
        <f t="shared" si="12"/>
        <v>0</v>
      </c>
      <c r="AX25" s="229">
        <f t="shared" si="12"/>
        <v>5.5289106626332796E-14</v>
      </c>
      <c r="AY25" s="229">
        <f t="shared" si="12"/>
        <v>-5.8619775700208265E-14</v>
      </c>
      <c r="AZ25" s="229">
        <f t="shared" si="12"/>
        <v>-7.6605388699135801E-15</v>
      </c>
      <c r="BA25" s="229">
        <f t="shared" si="12"/>
        <v>1.7462298274040222E-10</v>
      </c>
      <c r="BC25" s="76">
        <f t="shared" si="5"/>
        <v>0</v>
      </c>
      <c r="BD25" s="229">
        <f t="shared" si="6"/>
        <v>0</v>
      </c>
      <c r="BE25" s="76">
        <f>+AA25-'A1'!M25-'A2'!Z25-'A3'!Q25-'A3'!Y25-'A3'!Z25</f>
        <v>1.6927970136748627E-10</v>
      </c>
    </row>
    <row r="26" spans="2:57" s="89" customFormat="1" ht="17.100000000000001" customHeight="1">
      <c r="B26" s="266"/>
      <c r="C26" s="267" t="s">
        <v>182</v>
      </c>
      <c r="D26" s="294"/>
      <c r="E26" s="294"/>
      <c r="F26" s="294"/>
      <c r="G26" s="294"/>
      <c r="H26" s="294"/>
      <c r="I26" s="294"/>
      <c r="J26" s="294"/>
      <c r="K26" s="294"/>
      <c r="L26" s="294"/>
      <c r="M26" s="294"/>
      <c r="N26" s="294"/>
      <c r="O26" s="294"/>
      <c r="P26" s="294"/>
      <c r="Q26" s="294">
        <f t="shared" si="3"/>
        <v>0</v>
      </c>
      <c r="R26" s="294"/>
      <c r="S26" s="294"/>
      <c r="T26" s="294"/>
      <c r="U26" s="294"/>
      <c r="V26" s="294"/>
      <c r="W26" s="294"/>
      <c r="X26" s="294"/>
      <c r="Y26" s="294">
        <f t="shared" si="4"/>
        <v>0</v>
      </c>
      <c r="Z26" s="294"/>
      <c r="AA26" s="295">
        <f>+'A1'!M26+'A2'!Z26+'A3'!Q26+'A3'!Y26+'A3'!Z26</f>
        <v>594.88610904000006</v>
      </c>
      <c r="AB26" s="321"/>
      <c r="AC26" s="88"/>
      <c r="AD26" s="85">
        <f>+IF((D26&gt;D25),111,0)</f>
        <v>0</v>
      </c>
      <c r="AE26" s="85">
        <f t="shared" ref="AE26:BA26" si="13">+IF((E26&gt;E25),111,0)</f>
        <v>0</v>
      </c>
      <c r="AF26" s="85">
        <f t="shared" si="13"/>
        <v>0</v>
      </c>
      <c r="AG26" s="85">
        <f t="shared" si="13"/>
        <v>0</v>
      </c>
      <c r="AH26" s="85">
        <f t="shared" si="13"/>
        <v>0</v>
      </c>
      <c r="AI26" s="85">
        <f t="shared" si="13"/>
        <v>0</v>
      </c>
      <c r="AJ26" s="85">
        <f t="shared" si="13"/>
        <v>0</v>
      </c>
      <c r="AK26" s="85">
        <f t="shared" si="13"/>
        <v>0</v>
      </c>
      <c r="AL26" s="85">
        <f t="shared" si="13"/>
        <v>0</v>
      </c>
      <c r="AM26" s="85">
        <f t="shared" si="13"/>
        <v>0</v>
      </c>
      <c r="AN26" s="85">
        <f t="shared" si="13"/>
        <v>0</v>
      </c>
      <c r="AO26" s="85">
        <f t="shared" si="13"/>
        <v>0</v>
      </c>
      <c r="AP26" s="85">
        <f t="shared" si="13"/>
        <v>0</v>
      </c>
      <c r="AQ26" s="85">
        <f t="shared" si="13"/>
        <v>0</v>
      </c>
      <c r="AR26" s="85">
        <f t="shared" si="13"/>
        <v>0</v>
      </c>
      <c r="AS26" s="85">
        <f t="shared" si="13"/>
        <v>0</v>
      </c>
      <c r="AT26" s="85">
        <f t="shared" si="13"/>
        <v>0</v>
      </c>
      <c r="AU26" s="85">
        <f t="shared" si="13"/>
        <v>0</v>
      </c>
      <c r="AV26" s="85">
        <f t="shared" si="13"/>
        <v>0</v>
      </c>
      <c r="AW26" s="85">
        <f t="shared" si="13"/>
        <v>0</v>
      </c>
      <c r="AX26" s="85">
        <f t="shared" si="13"/>
        <v>0</v>
      </c>
      <c r="AY26" s="85">
        <f t="shared" si="13"/>
        <v>0</v>
      </c>
      <c r="AZ26" s="85">
        <f t="shared" si="13"/>
        <v>0</v>
      </c>
      <c r="BA26" s="85">
        <f t="shared" si="13"/>
        <v>0</v>
      </c>
      <c r="BC26" s="85">
        <f t="shared" si="5"/>
        <v>0</v>
      </c>
      <c r="BD26" s="230">
        <f t="shared" si="6"/>
        <v>0</v>
      </c>
      <c r="BE26" s="85">
        <f>+AA26-'A1'!M26-'A2'!Z26-'A3'!Q26-'A3'!Y26-'A3'!Z26</f>
        <v>0</v>
      </c>
    </row>
    <row r="27" spans="2:57" s="89" customFormat="1" ht="17.100000000000001" customHeight="1">
      <c r="B27" s="268"/>
      <c r="C27" s="269" t="s">
        <v>183</v>
      </c>
      <c r="D27" s="296"/>
      <c r="E27" s="296"/>
      <c r="F27" s="296"/>
      <c r="G27" s="296"/>
      <c r="H27" s="296"/>
      <c r="I27" s="296"/>
      <c r="J27" s="296"/>
      <c r="K27" s="296"/>
      <c r="L27" s="296"/>
      <c r="M27" s="296"/>
      <c r="N27" s="296"/>
      <c r="O27" s="296"/>
      <c r="P27" s="296"/>
      <c r="Q27" s="294">
        <f t="shared" si="3"/>
        <v>0</v>
      </c>
      <c r="R27" s="296"/>
      <c r="S27" s="296"/>
      <c r="T27" s="296"/>
      <c r="U27" s="296"/>
      <c r="V27" s="296"/>
      <c r="W27" s="296"/>
      <c r="X27" s="296"/>
      <c r="Y27" s="294">
        <f t="shared" si="4"/>
        <v>0</v>
      </c>
      <c r="Z27" s="296"/>
      <c r="AA27" s="295">
        <f>+'A1'!M27+'A2'!Z27+'A3'!Q27+'A3'!Y27+'A3'!Z27</f>
        <v>4093.8947997931996</v>
      </c>
      <c r="AB27" s="322"/>
      <c r="AC27" s="88"/>
      <c r="AD27" s="85">
        <f>+IF((D27&gt;D25),111,0)</f>
        <v>0</v>
      </c>
      <c r="AE27" s="85">
        <f t="shared" ref="AE27:BA27" si="14">+IF((E27&gt;E25),111,0)</f>
        <v>0</v>
      </c>
      <c r="AF27" s="85">
        <f t="shared" si="14"/>
        <v>0</v>
      </c>
      <c r="AG27" s="85">
        <f t="shared" si="14"/>
        <v>0</v>
      </c>
      <c r="AH27" s="85">
        <f t="shared" si="14"/>
        <v>0</v>
      </c>
      <c r="AI27" s="85">
        <f t="shared" si="14"/>
        <v>0</v>
      </c>
      <c r="AJ27" s="85">
        <f t="shared" si="14"/>
        <v>0</v>
      </c>
      <c r="AK27" s="85">
        <f t="shared" si="14"/>
        <v>0</v>
      </c>
      <c r="AL27" s="85">
        <f t="shared" si="14"/>
        <v>0</v>
      </c>
      <c r="AM27" s="85">
        <f t="shared" si="14"/>
        <v>0</v>
      </c>
      <c r="AN27" s="85">
        <f t="shared" si="14"/>
        <v>0</v>
      </c>
      <c r="AO27" s="85">
        <f t="shared" si="14"/>
        <v>0</v>
      </c>
      <c r="AP27" s="85">
        <f t="shared" si="14"/>
        <v>0</v>
      </c>
      <c r="AQ27" s="85">
        <f t="shared" si="14"/>
        <v>0</v>
      </c>
      <c r="AR27" s="85">
        <f t="shared" si="14"/>
        <v>0</v>
      </c>
      <c r="AS27" s="85">
        <f t="shared" si="14"/>
        <v>0</v>
      </c>
      <c r="AT27" s="85">
        <f t="shared" si="14"/>
        <v>0</v>
      </c>
      <c r="AU27" s="85">
        <f t="shared" si="14"/>
        <v>0</v>
      </c>
      <c r="AV27" s="85">
        <f t="shared" si="14"/>
        <v>0</v>
      </c>
      <c r="AW27" s="85">
        <f t="shared" si="14"/>
        <v>0</v>
      </c>
      <c r="AX27" s="85">
        <f t="shared" si="14"/>
        <v>0</v>
      </c>
      <c r="AY27" s="85">
        <f t="shared" si="14"/>
        <v>0</v>
      </c>
      <c r="AZ27" s="85">
        <f t="shared" si="14"/>
        <v>0</v>
      </c>
      <c r="BA27" s="85">
        <f t="shared" si="14"/>
        <v>0</v>
      </c>
      <c r="BC27" s="85">
        <f t="shared" si="5"/>
        <v>0</v>
      </c>
      <c r="BD27" s="230">
        <f t="shared" si="6"/>
        <v>0</v>
      </c>
      <c r="BE27" s="85">
        <f>+AA27-'A1'!M27-'A2'!Z27-'A3'!Q27-'A3'!Y27-'A3'!Z27</f>
        <v>0</v>
      </c>
    </row>
    <row r="28" spans="2:57" s="40" customFormat="1" ht="30" customHeight="1">
      <c r="B28" s="46"/>
      <c r="C28" s="47" t="s">
        <v>167</v>
      </c>
      <c r="D28" s="292"/>
      <c r="E28" s="292"/>
      <c r="F28" s="292"/>
      <c r="G28" s="292"/>
      <c r="H28" s="292"/>
      <c r="I28" s="292"/>
      <c r="J28" s="292"/>
      <c r="K28" s="292"/>
      <c r="L28" s="292"/>
      <c r="M28" s="292"/>
      <c r="N28" s="292"/>
      <c r="O28" s="292"/>
      <c r="P28" s="292"/>
      <c r="Q28" s="293"/>
      <c r="R28" s="292"/>
      <c r="S28" s="292"/>
      <c r="T28" s="292"/>
      <c r="U28" s="292"/>
      <c r="V28" s="292"/>
      <c r="W28" s="292"/>
      <c r="X28" s="292"/>
      <c r="Y28" s="293"/>
      <c r="Z28" s="292"/>
      <c r="AA28" s="291"/>
      <c r="AB28" s="318"/>
      <c r="AC28" s="3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C28" s="78"/>
      <c r="BD28" s="78"/>
      <c r="BE28" s="78"/>
    </row>
    <row r="29" spans="2:57" s="34" customFormat="1" ht="17.100000000000001" customHeight="1">
      <c r="B29" s="41"/>
      <c r="C29" s="42" t="s">
        <v>10</v>
      </c>
      <c r="D29" s="288"/>
      <c r="E29" s="288">
        <v>1.3071660000000001</v>
      </c>
      <c r="F29" s="288">
        <v>2.6106579999999999</v>
      </c>
      <c r="G29" s="288"/>
      <c r="H29" s="288"/>
      <c r="I29" s="288"/>
      <c r="J29" s="288"/>
      <c r="K29" s="288"/>
      <c r="L29" s="288">
        <v>26.214303000000001</v>
      </c>
      <c r="M29" s="288"/>
      <c r="N29" s="288">
        <v>52.664529000000002</v>
      </c>
      <c r="O29" s="288"/>
      <c r="P29" s="288"/>
      <c r="Q29" s="325">
        <f t="shared" si="3"/>
        <v>82.796655999999999</v>
      </c>
      <c r="R29" s="288"/>
      <c r="S29" s="288"/>
      <c r="T29" s="288"/>
      <c r="U29" s="288"/>
      <c r="V29" s="288"/>
      <c r="W29" s="288"/>
      <c r="X29" s="288">
        <v>55.132246000000002</v>
      </c>
      <c r="Y29" s="325">
        <f t="shared" si="4"/>
        <v>55.132246000000002</v>
      </c>
      <c r="Z29" s="288">
        <v>0.31263000000000002</v>
      </c>
      <c r="AA29" s="291">
        <f>+'A1'!M29+'A2'!Z29+'A3'!Q29+'A3'!Y29+'A3'!Z29</f>
        <v>6682.5557580000013</v>
      </c>
      <c r="AB29" s="319"/>
      <c r="AC29" s="33"/>
      <c r="AD29" s="73">
        <f t="shared" ref="AD29:BA29" si="15">+D29-SUM(D30:D31)</f>
        <v>0</v>
      </c>
      <c r="AE29" s="73">
        <f t="shared" si="15"/>
        <v>0</v>
      </c>
      <c r="AF29" s="73">
        <f t="shared" si="15"/>
        <v>0</v>
      </c>
      <c r="AG29" s="73">
        <f t="shared" si="15"/>
        <v>0</v>
      </c>
      <c r="AH29" s="73">
        <f t="shared" si="15"/>
        <v>0</v>
      </c>
      <c r="AI29" s="73">
        <f t="shared" si="15"/>
        <v>0</v>
      </c>
      <c r="AJ29" s="73">
        <f t="shared" si="15"/>
        <v>0</v>
      </c>
      <c r="AK29" s="73">
        <f t="shared" si="15"/>
        <v>0</v>
      </c>
      <c r="AL29" s="73">
        <f t="shared" si="15"/>
        <v>0</v>
      </c>
      <c r="AM29" s="73">
        <f t="shared" si="15"/>
        <v>0</v>
      </c>
      <c r="AN29" s="73">
        <f t="shared" si="15"/>
        <v>0</v>
      </c>
      <c r="AO29" s="73">
        <f t="shared" si="15"/>
        <v>0</v>
      </c>
      <c r="AP29" s="73">
        <f t="shared" si="15"/>
        <v>0</v>
      </c>
      <c r="AQ29" s="73">
        <f t="shared" si="15"/>
        <v>0</v>
      </c>
      <c r="AR29" s="73">
        <f t="shared" si="15"/>
        <v>0</v>
      </c>
      <c r="AS29" s="73">
        <f t="shared" si="15"/>
        <v>0</v>
      </c>
      <c r="AT29" s="73">
        <f t="shared" si="15"/>
        <v>0</v>
      </c>
      <c r="AU29" s="73">
        <f t="shared" si="15"/>
        <v>0</v>
      </c>
      <c r="AV29" s="73">
        <f t="shared" si="15"/>
        <v>0</v>
      </c>
      <c r="AW29" s="73">
        <f t="shared" si="15"/>
        <v>0</v>
      </c>
      <c r="AX29" s="73">
        <f t="shared" si="15"/>
        <v>0</v>
      </c>
      <c r="AY29" s="73">
        <f t="shared" si="15"/>
        <v>0</v>
      </c>
      <c r="AZ29" s="73">
        <f t="shared" si="15"/>
        <v>0</v>
      </c>
      <c r="BA29" s="73">
        <f t="shared" si="15"/>
        <v>-9.999994290410541E-7</v>
      </c>
      <c r="BC29" s="74">
        <f t="shared" si="5"/>
        <v>0</v>
      </c>
      <c r="BD29" s="73">
        <f t="shared" si="6"/>
        <v>0</v>
      </c>
      <c r="BE29" s="74">
        <f>+AA29-'A1'!M29-'A2'!Z29-'A3'!Q29-'A3'!Y29-'A3'!Z29</f>
        <v>1.3699597012362119E-12</v>
      </c>
    </row>
    <row r="30" spans="2:57" s="34" customFormat="1" ht="17.100000000000001" customHeight="1">
      <c r="B30" s="44"/>
      <c r="C30" s="45" t="s">
        <v>58</v>
      </c>
      <c r="D30" s="288"/>
      <c r="E30" s="288"/>
      <c r="F30" s="288"/>
      <c r="G30" s="288"/>
      <c r="H30" s="288"/>
      <c r="I30" s="288"/>
      <c r="J30" s="288"/>
      <c r="K30" s="288"/>
      <c r="L30" s="288"/>
      <c r="M30" s="288"/>
      <c r="N30" s="288"/>
      <c r="O30" s="288"/>
      <c r="P30" s="288"/>
      <c r="Q30" s="325">
        <f t="shared" si="3"/>
        <v>0</v>
      </c>
      <c r="R30" s="288"/>
      <c r="S30" s="288"/>
      <c r="T30" s="288"/>
      <c r="U30" s="288"/>
      <c r="V30" s="288"/>
      <c r="W30" s="288"/>
      <c r="X30" s="288"/>
      <c r="Y30" s="325">
        <f t="shared" si="4"/>
        <v>0</v>
      </c>
      <c r="Z30" s="288"/>
      <c r="AA30" s="291">
        <f>+'A1'!M30+'A2'!Z30+'A3'!Q30+'A3'!Y30+'A3'!Z30</f>
        <v>544.11021900000003</v>
      </c>
      <c r="AB30" s="319"/>
      <c r="AC30" s="3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C30" s="74">
        <f t="shared" si="5"/>
        <v>0</v>
      </c>
      <c r="BD30" s="73">
        <f t="shared" si="6"/>
        <v>0</v>
      </c>
      <c r="BE30" s="74">
        <f>+AA30-'A1'!M30-'A2'!Z30-'A3'!Q30-'A3'!Y30-'A3'!Z30</f>
        <v>0</v>
      </c>
    </row>
    <row r="31" spans="2:57" s="34" customFormat="1" ht="17.100000000000001" customHeight="1">
      <c r="B31" s="44"/>
      <c r="C31" s="45" t="s">
        <v>59</v>
      </c>
      <c r="D31" s="288"/>
      <c r="E31" s="288">
        <v>1.3071660000000001</v>
      </c>
      <c r="F31" s="288">
        <v>2.6106579999999999</v>
      </c>
      <c r="G31" s="288"/>
      <c r="H31" s="288"/>
      <c r="I31" s="288"/>
      <c r="J31" s="288"/>
      <c r="K31" s="288"/>
      <c r="L31" s="288">
        <v>26.214303000000001</v>
      </c>
      <c r="M31" s="288"/>
      <c r="N31" s="288">
        <v>52.664529000000002</v>
      </c>
      <c r="O31" s="288"/>
      <c r="P31" s="288"/>
      <c r="Q31" s="325">
        <f t="shared" si="3"/>
        <v>82.796655999999999</v>
      </c>
      <c r="R31" s="288"/>
      <c r="S31" s="288"/>
      <c r="T31" s="288"/>
      <c r="U31" s="288"/>
      <c r="V31" s="288"/>
      <c r="W31" s="288"/>
      <c r="X31" s="288">
        <v>55.132246000000002</v>
      </c>
      <c r="Y31" s="325">
        <f t="shared" si="4"/>
        <v>55.132246000000002</v>
      </c>
      <c r="Z31" s="288">
        <v>0.31263000000000002</v>
      </c>
      <c r="AA31" s="291">
        <f>+'A1'!M31+'A2'!Z31+'A3'!Q31+'A3'!Y31+'A3'!Z31</f>
        <v>6138.4455400000006</v>
      </c>
      <c r="AB31" s="319"/>
      <c r="AC31" s="3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C31" s="74">
        <f t="shared" si="5"/>
        <v>0</v>
      </c>
      <c r="BD31" s="73">
        <f t="shared" si="6"/>
        <v>0</v>
      </c>
      <c r="BE31" s="74">
        <f>+AA31-'A1'!M31-'A2'!Z31-'A3'!Q31-'A3'!Y31-'A3'!Z31</f>
        <v>5.741518371848997E-13</v>
      </c>
    </row>
    <row r="32" spans="2:57" s="34" customFormat="1" ht="30" customHeight="1">
      <c r="B32" s="41"/>
      <c r="C32" s="42" t="s">
        <v>11</v>
      </c>
      <c r="D32" s="288"/>
      <c r="E32" s="288">
        <v>3.9187949999999998</v>
      </c>
      <c r="F32" s="288">
        <v>1.304538</v>
      </c>
      <c r="G32" s="288"/>
      <c r="H32" s="288"/>
      <c r="I32" s="288">
        <v>1.374174</v>
      </c>
      <c r="J32" s="288"/>
      <c r="K32" s="288">
        <v>64.834479999999999</v>
      </c>
      <c r="L32" s="288"/>
      <c r="M32" s="288"/>
      <c r="N32" s="288"/>
      <c r="O32" s="288"/>
      <c r="P32" s="288">
        <v>2.5595979999999998</v>
      </c>
      <c r="Q32" s="325">
        <f t="shared" si="3"/>
        <v>73.991584999999986</v>
      </c>
      <c r="R32" s="288">
        <v>0.36168899999999998</v>
      </c>
      <c r="S32" s="288"/>
      <c r="T32" s="288"/>
      <c r="U32" s="288"/>
      <c r="V32" s="288"/>
      <c r="W32" s="288"/>
      <c r="X32" s="288">
        <v>29.854876000000001</v>
      </c>
      <c r="Y32" s="325">
        <f t="shared" si="4"/>
        <v>30.216564999999999</v>
      </c>
      <c r="Z32" s="288">
        <v>2.2072430000000001</v>
      </c>
      <c r="AA32" s="291">
        <f>+'A1'!M32+'A2'!Z32+'A3'!Q32+'A3'!Y32+'A3'!Z32</f>
        <v>4536.6101439999984</v>
      </c>
      <c r="AB32" s="319"/>
      <c r="AC32" s="33"/>
      <c r="AD32" s="73">
        <f t="shared" ref="AD32:BA32" si="16">+D32-SUM(D33:D34)</f>
        <v>0</v>
      </c>
      <c r="AE32" s="73">
        <f t="shared" si="16"/>
        <v>0</v>
      </c>
      <c r="AF32" s="73">
        <f t="shared" si="16"/>
        <v>0</v>
      </c>
      <c r="AG32" s="73">
        <f t="shared" si="16"/>
        <v>0</v>
      </c>
      <c r="AH32" s="73">
        <f t="shared" si="16"/>
        <v>0</v>
      </c>
      <c r="AI32" s="73">
        <f t="shared" si="16"/>
        <v>-9.9999999991773336E-7</v>
      </c>
      <c r="AJ32" s="73">
        <f t="shared" si="16"/>
        <v>0</v>
      </c>
      <c r="AK32" s="73">
        <f t="shared" si="16"/>
        <v>0</v>
      </c>
      <c r="AL32" s="73">
        <f t="shared" si="16"/>
        <v>0</v>
      </c>
      <c r="AM32" s="73">
        <f t="shared" si="16"/>
        <v>0</v>
      </c>
      <c r="AN32" s="73">
        <f t="shared" si="16"/>
        <v>0</v>
      </c>
      <c r="AO32" s="73">
        <f t="shared" si="16"/>
        <v>0</v>
      </c>
      <c r="AP32" s="73">
        <f t="shared" si="16"/>
        <v>0</v>
      </c>
      <c r="AQ32" s="73">
        <f t="shared" si="16"/>
        <v>-1.0000000116860974E-6</v>
      </c>
      <c r="AR32" s="73">
        <f t="shared" si="16"/>
        <v>0</v>
      </c>
      <c r="AS32" s="73">
        <f t="shared" si="16"/>
        <v>0</v>
      </c>
      <c r="AT32" s="73">
        <f t="shared" si="16"/>
        <v>0</v>
      </c>
      <c r="AU32" s="73">
        <f t="shared" si="16"/>
        <v>0</v>
      </c>
      <c r="AV32" s="73">
        <f t="shared" si="16"/>
        <v>0</v>
      </c>
      <c r="AW32" s="73">
        <f t="shared" si="16"/>
        <v>0</v>
      </c>
      <c r="AX32" s="73">
        <f t="shared" si="16"/>
        <v>0</v>
      </c>
      <c r="AY32" s="73">
        <f t="shared" si="16"/>
        <v>0</v>
      </c>
      <c r="AZ32" s="73">
        <f t="shared" si="16"/>
        <v>0</v>
      </c>
      <c r="BA32" s="73">
        <f t="shared" si="16"/>
        <v>-3.0000010156072676E-6</v>
      </c>
      <c r="BC32" s="74">
        <f t="shared" si="5"/>
        <v>0</v>
      </c>
      <c r="BD32" s="73">
        <f t="shared" si="6"/>
        <v>0</v>
      </c>
      <c r="BE32" s="74">
        <f>+AA32-'A1'!M32-'A2'!Z32-'A3'!Q32-'A3'!Y32-'A3'!Z32</f>
        <v>-1.127986593019159E-12</v>
      </c>
    </row>
    <row r="33" spans="2:57" s="34" customFormat="1" ht="17.100000000000001" customHeight="1">
      <c r="B33" s="41"/>
      <c r="C33" s="45" t="s">
        <v>58</v>
      </c>
      <c r="D33" s="288"/>
      <c r="E33" s="288"/>
      <c r="F33" s="288"/>
      <c r="G33" s="288"/>
      <c r="H33" s="288"/>
      <c r="I33" s="288">
        <v>0.26164999999999999</v>
      </c>
      <c r="J33" s="288"/>
      <c r="K33" s="288"/>
      <c r="L33" s="288"/>
      <c r="M33" s="288"/>
      <c r="N33" s="288"/>
      <c r="O33" s="288"/>
      <c r="P33" s="288">
        <v>2.5595979999999998</v>
      </c>
      <c r="Q33" s="325">
        <f t="shared" si="3"/>
        <v>2.8212479999999998</v>
      </c>
      <c r="R33" s="288">
        <v>0.36168899999999998</v>
      </c>
      <c r="S33" s="288"/>
      <c r="T33" s="288"/>
      <c r="U33" s="288"/>
      <c r="V33" s="288"/>
      <c r="W33" s="288"/>
      <c r="X33" s="288">
        <v>9.0287330000000008</v>
      </c>
      <c r="Y33" s="325">
        <f t="shared" si="4"/>
        <v>9.3904220000000009</v>
      </c>
      <c r="Z33" s="288">
        <v>0.65780799999999995</v>
      </c>
      <c r="AA33" s="291">
        <f>+'A1'!M33+'A2'!Z33+'A3'!Q33+'A3'!Y33+'A3'!Z33</f>
        <v>551.98503599999992</v>
      </c>
      <c r="AB33" s="319"/>
      <c r="AC33" s="3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C33" s="74">
        <f t="shared" si="5"/>
        <v>0</v>
      </c>
      <c r="BD33" s="73">
        <f t="shared" si="6"/>
        <v>0</v>
      </c>
      <c r="BE33" s="74">
        <f>+AA33-'A1'!M33-'A2'!Z33-'A3'!Q33-'A3'!Y33-'A3'!Z33</f>
        <v>-7.1720407390785113E-14</v>
      </c>
    </row>
    <row r="34" spans="2:57" s="34" customFormat="1" ht="17.100000000000001" customHeight="1">
      <c r="B34" s="41"/>
      <c r="C34" s="45" t="s">
        <v>59</v>
      </c>
      <c r="D34" s="288"/>
      <c r="E34" s="288">
        <v>3.9187949999999998</v>
      </c>
      <c r="F34" s="288">
        <v>1.304538</v>
      </c>
      <c r="G34" s="288"/>
      <c r="H34" s="288"/>
      <c r="I34" s="288">
        <v>1.112525</v>
      </c>
      <c r="J34" s="288"/>
      <c r="K34" s="288">
        <v>64.834479999999999</v>
      </c>
      <c r="L34" s="288"/>
      <c r="M34" s="288"/>
      <c r="N34" s="288"/>
      <c r="O34" s="288"/>
      <c r="P34" s="288"/>
      <c r="Q34" s="325">
        <f t="shared" si="3"/>
        <v>71.170338000000001</v>
      </c>
      <c r="R34" s="288"/>
      <c r="S34" s="288"/>
      <c r="T34" s="288"/>
      <c r="U34" s="288"/>
      <c r="V34" s="288"/>
      <c r="W34" s="288"/>
      <c r="X34" s="288">
        <v>20.826142999999998</v>
      </c>
      <c r="Y34" s="325">
        <f t="shared" si="4"/>
        <v>20.826142999999998</v>
      </c>
      <c r="Z34" s="288">
        <v>1.5494349999999999</v>
      </c>
      <c r="AA34" s="291">
        <f>+'A1'!M34+'A2'!Z34+'A3'!Q34+'A3'!Y34+'A3'!Z34</f>
        <v>3984.6251109999994</v>
      </c>
      <c r="AB34" s="319"/>
      <c r="AC34" s="3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C34" s="74">
        <f t="shared" si="5"/>
        <v>0</v>
      </c>
      <c r="BD34" s="73">
        <f t="shared" si="6"/>
        <v>0</v>
      </c>
      <c r="BE34" s="74">
        <f>+AA34-'A1'!M34-'A2'!Z34-'A3'!Q34-'A3'!Y34-'A3'!Z34</f>
        <v>-3.0642155479654321E-13</v>
      </c>
    </row>
    <row r="35" spans="2:57" s="40" customFormat="1" ht="30" customHeight="1">
      <c r="B35" s="263"/>
      <c r="C35" s="264" t="s">
        <v>99</v>
      </c>
      <c r="D35" s="292"/>
      <c r="E35" s="292">
        <v>3.9187949999999998</v>
      </c>
      <c r="F35" s="292">
        <v>1.304538</v>
      </c>
      <c r="G35" s="292"/>
      <c r="H35" s="292"/>
      <c r="I35" s="292">
        <v>1.374174</v>
      </c>
      <c r="J35" s="292"/>
      <c r="K35" s="292">
        <v>64.834479999999999</v>
      </c>
      <c r="L35" s="292"/>
      <c r="M35" s="292"/>
      <c r="N35" s="292"/>
      <c r="O35" s="292"/>
      <c r="P35" s="292">
        <v>2.5595979999999998</v>
      </c>
      <c r="Q35" s="293">
        <f t="shared" si="3"/>
        <v>73.991584999999986</v>
      </c>
      <c r="R35" s="292">
        <v>0.36168899999999998</v>
      </c>
      <c r="S35" s="292"/>
      <c r="T35" s="292"/>
      <c r="U35" s="292"/>
      <c r="V35" s="292"/>
      <c r="W35" s="292"/>
      <c r="X35" s="292">
        <v>29.854876000000001</v>
      </c>
      <c r="Y35" s="293">
        <f t="shared" si="4"/>
        <v>30.216564999999999</v>
      </c>
      <c r="Z35" s="292">
        <v>2.2072430000000001</v>
      </c>
      <c r="AA35" s="291">
        <f>+'A1'!M35+'A2'!Z35+'A3'!Q35+'A3'!Y35+'A3'!Z35</f>
        <v>4481.5220399999998</v>
      </c>
      <c r="AB35" s="320"/>
      <c r="AC35" s="39"/>
      <c r="AD35" s="229">
        <f>+D32-SUM(D35:D40)</f>
        <v>0</v>
      </c>
      <c r="AE35" s="229">
        <f t="shared" ref="AE35:BA35" si="17">+E32-SUM(E35:E40)</f>
        <v>0</v>
      </c>
      <c r="AF35" s="229">
        <f t="shared" si="17"/>
        <v>0</v>
      </c>
      <c r="AG35" s="229">
        <f t="shared" si="17"/>
        <v>0</v>
      </c>
      <c r="AH35" s="229">
        <f t="shared" si="17"/>
        <v>0</v>
      </c>
      <c r="AI35" s="229">
        <f t="shared" si="17"/>
        <v>0</v>
      </c>
      <c r="AJ35" s="229">
        <f t="shared" si="17"/>
        <v>0</v>
      </c>
      <c r="AK35" s="229">
        <f t="shared" si="17"/>
        <v>0</v>
      </c>
      <c r="AL35" s="229">
        <f t="shared" si="17"/>
        <v>0</v>
      </c>
      <c r="AM35" s="229">
        <f t="shared" si="17"/>
        <v>0</v>
      </c>
      <c r="AN35" s="229">
        <f t="shared" si="17"/>
        <v>0</v>
      </c>
      <c r="AO35" s="229">
        <f t="shared" si="17"/>
        <v>0</v>
      </c>
      <c r="AP35" s="229">
        <f t="shared" si="17"/>
        <v>0</v>
      </c>
      <c r="AQ35" s="229">
        <f t="shared" si="17"/>
        <v>0</v>
      </c>
      <c r="AR35" s="229">
        <f t="shared" si="17"/>
        <v>0</v>
      </c>
      <c r="AS35" s="229">
        <f t="shared" si="17"/>
        <v>0</v>
      </c>
      <c r="AT35" s="229">
        <f t="shared" si="17"/>
        <v>0</v>
      </c>
      <c r="AU35" s="229">
        <f t="shared" si="17"/>
        <v>0</v>
      </c>
      <c r="AV35" s="229">
        <f t="shared" si="17"/>
        <v>0</v>
      </c>
      <c r="AW35" s="229">
        <f t="shared" si="17"/>
        <v>0</v>
      </c>
      <c r="AX35" s="229">
        <f t="shared" si="17"/>
        <v>0</v>
      </c>
      <c r="AY35" s="229">
        <f t="shared" si="17"/>
        <v>0</v>
      </c>
      <c r="AZ35" s="229">
        <f t="shared" si="17"/>
        <v>0</v>
      </c>
      <c r="BA35" s="229">
        <f t="shared" si="17"/>
        <v>-1.0000012480304576E-6</v>
      </c>
      <c r="BC35" s="76">
        <f t="shared" si="5"/>
        <v>0</v>
      </c>
      <c r="BD35" s="229">
        <f t="shared" si="6"/>
        <v>0</v>
      </c>
      <c r="BE35" s="76">
        <f>+AA35-'A1'!M35-'A2'!Z35-'A3'!Q35-'A3'!Y35-'A3'!Z35</f>
        <v>-2.1849189124623081E-13</v>
      </c>
    </row>
    <row r="36" spans="2:57" s="34" customFormat="1" ht="17.100000000000001" customHeight="1">
      <c r="B36" s="270"/>
      <c r="C36" s="271" t="s">
        <v>73</v>
      </c>
      <c r="D36" s="288"/>
      <c r="E36" s="288"/>
      <c r="F36" s="288"/>
      <c r="G36" s="288"/>
      <c r="H36" s="288"/>
      <c r="I36" s="288"/>
      <c r="J36" s="288"/>
      <c r="K36" s="288"/>
      <c r="L36" s="288"/>
      <c r="M36" s="288"/>
      <c r="N36" s="288"/>
      <c r="O36" s="288"/>
      <c r="P36" s="288"/>
      <c r="Q36" s="325">
        <f t="shared" si="3"/>
        <v>0</v>
      </c>
      <c r="R36" s="288"/>
      <c r="S36" s="288"/>
      <c r="T36" s="288"/>
      <c r="U36" s="288"/>
      <c r="V36" s="288"/>
      <c r="W36" s="288"/>
      <c r="X36" s="288"/>
      <c r="Y36" s="325">
        <f t="shared" si="4"/>
        <v>0</v>
      </c>
      <c r="Z36" s="288"/>
      <c r="AA36" s="291">
        <f>+'A1'!M36+'A2'!Z36+'A3'!Q36+'A3'!Y36+'A3'!Z36</f>
        <v>55.088104999999992</v>
      </c>
      <c r="AB36" s="319"/>
      <c r="AC36" s="3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C36" s="74">
        <f t="shared" si="5"/>
        <v>0</v>
      </c>
      <c r="BD36" s="73">
        <f t="shared" si="6"/>
        <v>0</v>
      </c>
      <c r="BE36" s="74">
        <f>+AA36-'A1'!M36-'A2'!Z36-'A3'!Q36-'A3'!Y36-'A3'!Z36</f>
        <v>-2.4424906541753444E-15</v>
      </c>
    </row>
    <row r="37" spans="2:57" s="34" customFormat="1" ht="17.100000000000001" customHeight="1">
      <c r="B37" s="270"/>
      <c r="C37" s="271" t="s">
        <v>199</v>
      </c>
      <c r="D37" s="288"/>
      <c r="E37" s="288"/>
      <c r="F37" s="288"/>
      <c r="G37" s="288"/>
      <c r="H37" s="288"/>
      <c r="I37" s="288"/>
      <c r="J37" s="288"/>
      <c r="K37" s="288"/>
      <c r="L37" s="288"/>
      <c r="M37" s="288"/>
      <c r="N37" s="288"/>
      <c r="O37" s="288"/>
      <c r="P37" s="288"/>
      <c r="Q37" s="325">
        <f t="shared" si="3"/>
        <v>0</v>
      </c>
      <c r="R37" s="288"/>
      <c r="S37" s="288"/>
      <c r="T37" s="288"/>
      <c r="U37" s="288"/>
      <c r="V37" s="288"/>
      <c r="W37" s="288"/>
      <c r="X37" s="288"/>
      <c r="Y37" s="325">
        <f t="shared" si="4"/>
        <v>0</v>
      </c>
      <c r="Z37" s="288"/>
      <c r="AA37" s="291">
        <f>+'A1'!M37+'A2'!Z37+'A3'!Q37+'A3'!Y37+'A3'!Z37</f>
        <v>0</v>
      </c>
      <c r="AB37" s="319"/>
      <c r="AC37" s="3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C37" s="74">
        <f t="shared" si="5"/>
        <v>0</v>
      </c>
      <c r="BD37" s="73">
        <f t="shared" si="6"/>
        <v>0</v>
      </c>
      <c r="BE37" s="74">
        <f>+AA37-'A1'!M37-'A2'!Z37-'A3'!Q37-'A3'!Y37-'A3'!Z37</f>
        <v>0</v>
      </c>
    </row>
    <row r="38" spans="2:57" s="34" customFormat="1" ht="17.100000000000001" customHeight="1">
      <c r="B38" s="270"/>
      <c r="C38" s="271" t="s">
        <v>100</v>
      </c>
      <c r="D38" s="288"/>
      <c r="E38" s="288"/>
      <c r="F38" s="288"/>
      <c r="G38" s="288"/>
      <c r="H38" s="288"/>
      <c r="I38" s="288"/>
      <c r="J38" s="288"/>
      <c r="K38" s="288"/>
      <c r="L38" s="288"/>
      <c r="M38" s="288"/>
      <c r="N38" s="288"/>
      <c r="O38" s="288"/>
      <c r="P38" s="288"/>
      <c r="Q38" s="325">
        <f t="shared" si="3"/>
        <v>0</v>
      </c>
      <c r="R38" s="288"/>
      <c r="S38" s="288"/>
      <c r="T38" s="288"/>
      <c r="U38" s="288"/>
      <c r="V38" s="288"/>
      <c r="W38" s="288"/>
      <c r="X38" s="288"/>
      <c r="Y38" s="325">
        <f t="shared" si="4"/>
        <v>0</v>
      </c>
      <c r="Z38" s="288"/>
      <c r="AA38" s="291">
        <f>+'A1'!M38+'A2'!Z38+'A3'!Q38+'A3'!Y38+'A3'!Z38</f>
        <v>0</v>
      </c>
      <c r="AB38" s="319"/>
      <c r="AC38" s="3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C38" s="74">
        <f t="shared" si="5"/>
        <v>0</v>
      </c>
      <c r="BD38" s="73">
        <f t="shared" si="6"/>
        <v>0</v>
      </c>
      <c r="BE38" s="74">
        <f>+AA38-'A1'!M38-'A2'!Z38-'A3'!Q38-'A3'!Y38-'A3'!Z38</f>
        <v>0</v>
      </c>
    </row>
    <row r="39" spans="2:57" s="34" customFormat="1" ht="17.100000000000001" customHeight="1">
      <c r="B39" s="270"/>
      <c r="C39" s="272" t="s">
        <v>50</v>
      </c>
      <c r="D39" s="288"/>
      <c r="E39" s="288"/>
      <c r="F39" s="288"/>
      <c r="G39" s="288"/>
      <c r="H39" s="288"/>
      <c r="I39" s="288"/>
      <c r="J39" s="288"/>
      <c r="K39" s="288"/>
      <c r="L39" s="288"/>
      <c r="M39" s="288"/>
      <c r="N39" s="288"/>
      <c r="O39" s="288"/>
      <c r="P39" s="288"/>
      <c r="Q39" s="325">
        <f t="shared" si="3"/>
        <v>0</v>
      </c>
      <c r="R39" s="288"/>
      <c r="S39" s="288"/>
      <c r="T39" s="288"/>
      <c r="U39" s="288"/>
      <c r="V39" s="288"/>
      <c r="W39" s="288"/>
      <c r="X39" s="288"/>
      <c r="Y39" s="325">
        <f t="shared" si="4"/>
        <v>0</v>
      </c>
      <c r="Z39" s="288"/>
      <c r="AA39" s="291">
        <f>+'A1'!M39+'A2'!Z39+'A3'!Q39+'A3'!Y39+'A3'!Z39</f>
        <v>0</v>
      </c>
      <c r="AB39" s="319"/>
      <c r="AC39" s="3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C39" s="74">
        <f>+Q39-SUM(D39:P39)</f>
        <v>0</v>
      </c>
      <c r="BD39" s="73">
        <f>+Y39-SUM(R39:X39)</f>
        <v>0</v>
      </c>
      <c r="BE39" s="74">
        <f>+AA39-'A1'!M39-'A2'!Z39-'A3'!Q39-'A3'!Y39-'A3'!Z39</f>
        <v>0</v>
      </c>
    </row>
    <row r="40" spans="2:57" s="34" customFormat="1" ht="17.100000000000001" customHeight="1">
      <c r="B40" s="270"/>
      <c r="C40" s="265" t="s">
        <v>170</v>
      </c>
      <c r="D40" s="288"/>
      <c r="E40" s="288"/>
      <c r="F40" s="288"/>
      <c r="G40" s="288"/>
      <c r="H40" s="288"/>
      <c r="I40" s="288"/>
      <c r="J40" s="288"/>
      <c r="K40" s="288"/>
      <c r="L40" s="288"/>
      <c r="M40" s="288"/>
      <c r="N40" s="288"/>
      <c r="O40" s="288"/>
      <c r="P40" s="288"/>
      <c r="Q40" s="325">
        <f t="shared" si="3"/>
        <v>0</v>
      </c>
      <c r="R40" s="288"/>
      <c r="S40" s="288"/>
      <c r="T40" s="288"/>
      <c r="U40" s="288"/>
      <c r="V40" s="288"/>
      <c r="W40" s="288"/>
      <c r="X40" s="288"/>
      <c r="Y40" s="325">
        <f t="shared" si="4"/>
        <v>0</v>
      </c>
      <c r="Z40" s="288"/>
      <c r="AA40" s="291">
        <f>+'A1'!M40+'A2'!Z40+'A3'!Q40+'A3'!Y40+'A3'!Z40</f>
        <v>0</v>
      </c>
      <c r="AB40" s="319"/>
      <c r="AC40" s="3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C40" s="74"/>
      <c r="BD40" s="73"/>
      <c r="BE40" s="74">
        <f>+AA40-'A1'!M40-'A2'!Z40-'A3'!Q40-'A3'!Y40-'A3'!Z40</f>
        <v>0</v>
      </c>
    </row>
    <row r="41" spans="2:57" s="40" customFormat="1" ht="24.95" customHeight="1">
      <c r="B41" s="101"/>
      <c r="C41" s="104" t="s">
        <v>12</v>
      </c>
      <c r="D41" s="292"/>
      <c r="E41" s="292"/>
      <c r="F41" s="292"/>
      <c r="G41" s="292"/>
      <c r="H41" s="292"/>
      <c r="I41" s="292"/>
      <c r="J41" s="292"/>
      <c r="K41" s="292"/>
      <c r="L41" s="292"/>
      <c r="M41" s="292"/>
      <c r="N41" s="292"/>
      <c r="O41" s="292"/>
      <c r="P41" s="292"/>
      <c r="Q41" s="293">
        <f t="shared" si="3"/>
        <v>0</v>
      </c>
      <c r="R41" s="292"/>
      <c r="S41" s="292"/>
      <c r="T41" s="292"/>
      <c r="U41" s="292"/>
      <c r="V41" s="292"/>
      <c r="W41" s="292"/>
      <c r="X41" s="292"/>
      <c r="Y41" s="293">
        <f t="shared" si="4"/>
        <v>0</v>
      </c>
      <c r="Z41" s="292">
        <v>1.14584</v>
      </c>
      <c r="AA41" s="291">
        <f>+'A1'!M41+'A2'!Z41+'A3'!Q41+'A3'!Y41+'A3'!Z41</f>
        <v>14255.483590999998</v>
      </c>
      <c r="AB41" s="320"/>
      <c r="AC41" s="39"/>
      <c r="AD41" s="229">
        <f t="shared" ref="AD41:BA41" si="18">+D41-SUM(D42:D43)</f>
        <v>0</v>
      </c>
      <c r="AE41" s="229">
        <f t="shared" si="18"/>
        <v>0</v>
      </c>
      <c r="AF41" s="229">
        <f t="shared" si="18"/>
        <v>0</v>
      </c>
      <c r="AG41" s="229">
        <f t="shared" si="18"/>
        <v>0</v>
      </c>
      <c r="AH41" s="229">
        <f t="shared" si="18"/>
        <v>0</v>
      </c>
      <c r="AI41" s="229">
        <f t="shared" si="18"/>
        <v>0</v>
      </c>
      <c r="AJ41" s="229">
        <f t="shared" si="18"/>
        <v>0</v>
      </c>
      <c r="AK41" s="229">
        <f t="shared" si="18"/>
        <v>0</v>
      </c>
      <c r="AL41" s="229">
        <f t="shared" si="18"/>
        <v>0</v>
      </c>
      <c r="AM41" s="229">
        <f t="shared" si="18"/>
        <v>0</v>
      </c>
      <c r="AN41" s="229">
        <f t="shared" si="18"/>
        <v>0</v>
      </c>
      <c r="AO41" s="229">
        <f t="shared" si="18"/>
        <v>0</v>
      </c>
      <c r="AP41" s="229">
        <f t="shared" si="18"/>
        <v>0</v>
      </c>
      <c r="AQ41" s="229">
        <f t="shared" si="18"/>
        <v>0</v>
      </c>
      <c r="AR41" s="229">
        <f t="shared" si="18"/>
        <v>0</v>
      </c>
      <c r="AS41" s="229">
        <f t="shared" si="18"/>
        <v>0</v>
      </c>
      <c r="AT41" s="229">
        <f t="shared" si="18"/>
        <v>0</v>
      </c>
      <c r="AU41" s="229">
        <f t="shared" si="18"/>
        <v>0</v>
      </c>
      <c r="AV41" s="229">
        <f t="shared" si="18"/>
        <v>0</v>
      </c>
      <c r="AW41" s="229">
        <f t="shared" si="18"/>
        <v>0</v>
      </c>
      <c r="AX41" s="229">
        <f t="shared" si="18"/>
        <v>0</v>
      </c>
      <c r="AY41" s="229">
        <f t="shared" si="18"/>
        <v>0</v>
      </c>
      <c r="AZ41" s="229">
        <f t="shared" si="18"/>
        <v>0</v>
      </c>
      <c r="BA41" s="229">
        <f t="shared" si="18"/>
        <v>0</v>
      </c>
      <c r="BC41" s="76">
        <f t="shared" si="5"/>
        <v>0</v>
      </c>
      <c r="BD41" s="229">
        <f t="shared" si="6"/>
        <v>0</v>
      </c>
      <c r="BE41" s="76">
        <f>+AA41-'A1'!M41-'A2'!Z41-'A3'!Q41-'A3'!Y41-'A3'!Z41</f>
        <v>-3.7680969455777813E-13</v>
      </c>
    </row>
    <row r="42" spans="2:57" s="89" customFormat="1" ht="17.100000000000001" customHeight="1">
      <c r="B42" s="83"/>
      <c r="C42" s="45" t="s">
        <v>58</v>
      </c>
      <c r="D42" s="294"/>
      <c r="E42" s="294"/>
      <c r="F42" s="294"/>
      <c r="G42" s="294"/>
      <c r="H42" s="294"/>
      <c r="I42" s="294"/>
      <c r="J42" s="294"/>
      <c r="K42" s="294"/>
      <c r="L42" s="294"/>
      <c r="M42" s="294"/>
      <c r="N42" s="294"/>
      <c r="O42" s="294"/>
      <c r="P42" s="294"/>
      <c r="Q42" s="294">
        <f t="shared" si="3"/>
        <v>0</v>
      </c>
      <c r="R42" s="294"/>
      <c r="S42" s="294"/>
      <c r="T42" s="294"/>
      <c r="U42" s="294"/>
      <c r="V42" s="294"/>
      <c r="W42" s="294"/>
      <c r="X42" s="294"/>
      <c r="Y42" s="294">
        <f t="shared" si="4"/>
        <v>0</v>
      </c>
      <c r="Z42" s="294"/>
      <c r="AA42" s="291">
        <f>+'A1'!M42+'A2'!Z42+'A3'!Q42+'A3'!Y42+'A3'!Z42</f>
        <v>12340.208091999999</v>
      </c>
      <c r="AB42" s="322"/>
      <c r="AC42" s="88"/>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C42" s="74">
        <f t="shared" si="5"/>
        <v>0</v>
      </c>
      <c r="BD42" s="73">
        <f t="shared" si="6"/>
        <v>0</v>
      </c>
      <c r="BE42" s="74">
        <f>+AA42-'A1'!M42-'A2'!Z42-'A3'!Q42-'A3'!Y42-'A3'!Z42</f>
        <v>-1.4210854715202004E-13</v>
      </c>
    </row>
    <row r="43" spans="2:57" s="34" customFormat="1" ht="17.100000000000001" customHeight="1">
      <c r="B43" s="44"/>
      <c r="C43" s="45" t="s">
        <v>59</v>
      </c>
      <c r="D43" s="288"/>
      <c r="E43" s="288"/>
      <c r="F43" s="288"/>
      <c r="G43" s="288"/>
      <c r="H43" s="288"/>
      <c r="I43" s="288"/>
      <c r="J43" s="288"/>
      <c r="K43" s="288"/>
      <c r="L43" s="288"/>
      <c r="M43" s="288"/>
      <c r="N43" s="288"/>
      <c r="O43" s="288"/>
      <c r="P43" s="288"/>
      <c r="Q43" s="325">
        <f t="shared" si="3"/>
        <v>0</v>
      </c>
      <c r="R43" s="288"/>
      <c r="S43" s="288"/>
      <c r="T43" s="288"/>
      <c r="U43" s="288"/>
      <c r="V43" s="288"/>
      <c r="W43" s="288"/>
      <c r="X43" s="288"/>
      <c r="Y43" s="325">
        <f t="shared" si="4"/>
        <v>0</v>
      </c>
      <c r="Z43" s="288">
        <v>1.14584</v>
      </c>
      <c r="AA43" s="291">
        <f>+'A1'!M43+'A2'!Z43+'A3'!Q43+'A3'!Y43+'A3'!Z43</f>
        <v>1915.2754990000001</v>
      </c>
      <c r="AB43" s="319"/>
      <c r="AC43" s="3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C43" s="74">
        <f t="shared" si="5"/>
        <v>0</v>
      </c>
      <c r="BD43" s="73">
        <f t="shared" si="6"/>
        <v>0</v>
      </c>
      <c r="BE43" s="74">
        <f>+AA43-'A1'!M43-'A2'!Z43-'A3'!Q43-'A3'!Y43-'A3'!Z43</f>
        <v>2.1094237467877974E-14</v>
      </c>
    </row>
    <row r="44" spans="2:57" s="40" customFormat="1" ht="30" customHeight="1">
      <c r="B44" s="103"/>
      <c r="C44" s="104" t="s">
        <v>52</v>
      </c>
      <c r="D44" s="293">
        <f t="shared" ref="D44:J44" si="19">+SUM(D41,D32,D29)</f>
        <v>0</v>
      </c>
      <c r="E44" s="293">
        <f t="shared" si="19"/>
        <v>5.2259609999999999</v>
      </c>
      <c r="F44" s="293">
        <f t="shared" si="19"/>
        <v>3.9151959999999999</v>
      </c>
      <c r="G44" s="293">
        <f t="shared" si="19"/>
        <v>0</v>
      </c>
      <c r="H44" s="293">
        <f t="shared" si="19"/>
        <v>0</v>
      </c>
      <c r="I44" s="293">
        <f t="shared" si="19"/>
        <v>1.374174</v>
      </c>
      <c r="J44" s="293">
        <f t="shared" si="19"/>
        <v>0</v>
      </c>
      <c r="K44" s="293">
        <f t="shared" ref="K44:Z44" si="20">+SUM(K41,K32,K29)</f>
        <v>64.834479999999999</v>
      </c>
      <c r="L44" s="293">
        <f t="shared" si="20"/>
        <v>26.214303000000001</v>
      </c>
      <c r="M44" s="293">
        <f t="shared" si="20"/>
        <v>0</v>
      </c>
      <c r="N44" s="293">
        <f t="shared" si="20"/>
        <v>52.664529000000002</v>
      </c>
      <c r="O44" s="293">
        <f t="shared" si="20"/>
        <v>0</v>
      </c>
      <c r="P44" s="293">
        <f t="shared" si="20"/>
        <v>2.5595979999999998</v>
      </c>
      <c r="Q44" s="293">
        <f t="shared" si="3"/>
        <v>156.788241</v>
      </c>
      <c r="R44" s="293">
        <f t="shared" si="20"/>
        <v>0.36168899999999998</v>
      </c>
      <c r="S44" s="293">
        <f t="shared" si="20"/>
        <v>0</v>
      </c>
      <c r="T44" s="293">
        <f t="shared" si="20"/>
        <v>0</v>
      </c>
      <c r="U44" s="293">
        <f t="shared" si="20"/>
        <v>0</v>
      </c>
      <c r="V44" s="293">
        <f>+SUM(V41,V32,V29)</f>
        <v>0</v>
      </c>
      <c r="W44" s="293">
        <f t="shared" si="20"/>
        <v>0</v>
      </c>
      <c r="X44" s="293">
        <f t="shared" si="20"/>
        <v>84.987121999999999</v>
      </c>
      <c r="Y44" s="293">
        <f t="shared" si="4"/>
        <v>85.348810999999998</v>
      </c>
      <c r="Z44" s="293">
        <f t="shared" si="20"/>
        <v>3.6657129999999998</v>
      </c>
      <c r="AA44" s="291">
        <f>+'A1'!M44+'A2'!Z44+'A3'!Q44+'A3'!Y44+'A3'!Z44</f>
        <v>25474.649492999997</v>
      </c>
      <c r="AB44" s="318"/>
      <c r="AC44" s="39"/>
      <c r="AD44" s="229">
        <f t="shared" ref="AD44:BA44" si="21">+D44-D29-D32-D41</f>
        <v>0</v>
      </c>
      <c r="AE44" s="229">
        <f t="shared" si="21"/>
        <v>0</v>
      </c>
      <c r="AF44" s="229">
        <f t="shared" si="21"/>
        <v>0</v>
      </c>
      <c r="AG44" s="229">
        <f t="shared" si="21"/>
        <v>0</v>
      </c>
      <c r="AH44" s="229">
        <f t="shared" si="21"/>
        <v>0</v>
      </c>
      <c r="AI44" s="229">
        <f t="shared" si="21"/>
        <v>0</v>
      </c>
      <c r="AJ44" s="229">
        <f t="shared" si="21"/>
        <v>0</v>
      </c>
      <c r="AK44" s="229">
        <f t="shared" si="21"/>
        <v>0</v>
      </c>
      <c r="AL44" s="229">
        <f t="shared" si="21"/>
        <v>0</v>
      </c>
      <c r="AM44" s="229">
        <f t="shared" si="21"/>
        <v>0</v>
      </c>
      <c r="AN44" s="229">
        <f t="shared" si="21"/>
        <v>0</v>
      </c>
      <c r="AO44" s="229">
        <f t="shared" si="21"/>
        <v>0</v>
      </c>
      <c r="AP44" s="229">
        <f t="shared" si="21"/>
        <v>0</v>
      </c>
      <c r="AQ44" s="229">
        <f t="shared" si="21"/>
        <v>1.4210854715202004E-14</v>
      </c>
      <c r="AR44" s="229">
        <f t="shared" si="21"/>
        <v>0</v>
      </c>
      <c r="AS44" s="229">
        <f t="shared" si="21"/>
        <v>0</v>
      </c>
      <c r="AT44" s="229">
        <f t="shared" si="21"/>
        <v>0</v>
      </c>
      <c r="AU44" s="229">
        <f t="shared" si="21"/>
        <v>0</v>
      </c>
      <c r="AV44" s="229">
        <f t="shared" si="21"/>
        <v>0</v>
      </c>
      <c r="AW44" s="229">
        <f t="shared" si="21"/>
        <v>0</v>
      </c>
      <c r="AX44" s="229">
        <f t="shared" si="21"/>
        <v>-3.5527136788005009E-15</v>
      </c>
      <c r="AY44" s="229">
        <f t="shared" si="21"/>
        <v>-3.5527136788005009E-15</v>
      </c>
      <c r="AZ44" s="229">
        <f t="shared" si="21"/>
        <v>0</v>
      </c>
      <c r="BA44" s="229">
        <f t="shared" si="21"/>
        <v>0</v>
      </c>
      <c r="BC44" s="76">
        <f t="shared" si="5"/>
        <v>0</v>
      </c>
      <c r="BD44" s="229">
        <f t="shared" si="6"/>
        <v>0</v>
      </c>
      <c r="BE44" s="76">
        <f>+AA44-'A1'!M44-'A2'!Z44-'A3'!Q44-'A3'!Y44-'A3'!Z44</f>
        <v>-2.8168578580789472E-12</v>
      </c>
    </row>
    <row r="45" spans="2:57" s="89" customFormat="1" ht="17.100000000000001" customHeight="1">
      <c r="B45" s="266"/>
      <c r="C45" s="267" t="s">
        <v>182</v>
      </c>
      <c r="D45" s="294"/>
      <c r="E45" s="294"/>
      <c r="F45" s="294"/>
      <c r="G45" s="294"/>
      <c r="H45" s="294"/>
      <c r="I45" s="294"/>
      <c r="J45" s="294"/>
      <c r="K45" s="294"/>
      <c r="L45" s="294"/>
      <c r="M45" s="294"/>
      <c r="N45" s="294"/>
      <c r="O45" s="294"/>
      <c r="P45" s="294"/>
      <c r="Q45" s="294">
        <f t="shared" si="3"/>
        <v>0</v>
      </c>
      <c r="R45" s="294"/>
      <c r="S45" s="294"/>
      <c r="T45" s="294"/>
      <c r="U45" s="294"/>
      <c r="V45" s="294"/>
      <c r="W45" s="294"/>
      <c r="X45" s="294"/>
      <c r="Y45" s="294">
        <f t="shared" si="4"/>
        <v>0</v>
      </c>
      <c r="Z45" s="294"/>
      <c r="AA45" s="295">
        <f>+'A1'!M45+'A2'!Z45+'A3'!Q45+'A3'!Y45+'A3'!Z45</f>
        <v>967.14467335999996</v>
      </c>
      <c r="AB45" s="321"/>
      <c r="AC45" s="88"/>
      <c r="AD45" s="85">
        <f t="shared" ref="AD45:BA45" si="22">+IF((D45&gt;D44),111,0)</f>
        <v>0</v>
      </c>
      <c r="AE45" s="85">
        <f t="shared" si="22"/>
        <v>0</v>
      </c>
      <c r="AF45" s="85">
        <f t="shared" si="22"/>
        <v>0</v>
      </c>
      <c r="AG45" s="85">
        <f t="shared" si="22"/>
        <v>0</v>
      </c>
      <c r="AH45" s="85">
        <f t="shared" si="22"/>
        <v>0</v>
      </c>
      <c r="AI45" s="85">
        <f t="shared" si="22"/>
        <v>0</v>
      </c>
      <c r="AJ45" s="85">
        <f t="shared" si="22"/>
        <v>0</v>
      </c>
      <c r="AK45" s="85">
        <f t="shared" si="22"/>
        <v>0</v>
      </c>
      <c r="AL45" s="85">
        <f t="shared" si="22"/>
        <v>0</v>
      </c>
      <c r="AM45" s="85">
        <f t="shared" si="22"/>
        <v>0</v>
      </c>
      <c r="AN45" s="85">
        <f t="shared" si="22"/>
        <v>0</v>
      </c>
      <c r="AO45" s="85">
        <f t="shared" si="22"/>
        <v>0</v>
      </c>
      <c r="AP45" s="85">
        <f t="shared" si="22"/>
        <v>0</v>
      </c>
      <c r="AQ45" s="85">
        <f t="shared" si="22"/>
        <v>0</v>
      </c>
      <c r="AR45" s="85">
        <f t="shared" si="22"/>
        <v>0</v>
      </c>
      <c r="AS45" s="85">
        <f t="shared" si="22"/>
        <v>0</v>
      </c>
      <c r="AT45" s="85">
        <f t="shared" si="22"/>
        <v>0</v>
      </c>
      <c r="AU45" s="85">
        <f t="shared" si="22"/>
        <v>0</v>
      </c>
      <c r="AV45" s="85">
        <f t="shared" si="22"/>
        <v>0</v>
      </c>
      <c r="AW45" s="85">
        <f t="shared" si="22"/>
        <v>0</v>
      </c>
      <c r="AX45" s="85">
        <f t="shared" si="22"/>
        <v>0</v>
      </c>
      <c r="AY45" s="85">
        <f t="shared" si="22"/>
        <v>0</v>
      </c>
      <c r="AZ45" s="85">
        <f t="shared" si="22"/>
        <v>0</v>
      </c>
      <c r="BA45" s="85">
        <f t="shared" si="22"/>
        <v>0</v>
      </c>
      <c r="BC45" s="85">
        <f t="shared" si="5"/>
        <v>0</v>
      </c>
      <c r="BD45" s="230">
        <f t="shared" si="6"/>
        <v>0</v>
      </c>
      <c r="BE45" s="85">
        <f>+AA45-'A1'!M45-'A2'!Z45-'A3'!Q45-'A3'!Y45-'A3'!Z45</f>
        <v>0</v>
      </c>
    </row>
    <row r="46" spans="2:57" s="89" customFormat="1" ht="17.100000000000001" customHeight="1">
      <c r="B46" s="268"/>
      <c r="C46" s="269" t="s">
        <v>183</v>
      </c>
      <c r="D46" s="296"/>
      <c r="E46" s="296"/>
      <c r="F46" s="296"/>
      <c r="G46" s="296"/>
      <c r="H46" s="296"/>
      <c r="I46" s="296"/>
      <c r="J46" s="296"/>
      <c r="K46" s="296"/>
      <c r="L46" s="296"/>
      <c r="M46" s="296"/>
      <c r="N46" s="296"/>
      <c r="O46" s="296"/>
      <c r="P46" s="296"/>
      <c r="Q46" s="294">
        <f t="shared" si="3"/>
        <v>0</v>
      </c>
      <c r="R46" s="296"/>
      <c r="S46" s="296"/>
      <c r="T46" s="296"/>
      <c r="U46" s="296"/>
      <c r="V46" s="296"/>
      <c r="W46" s="296"/>
      <c r="X46" s="296"/>
      <c r="Y46" s="294">
        <f t="shared" si="4"/>
        <v>0</v>
      </c>
      <c r="Z46" s="296"/>
      <c r="AA46" s="295">
        <f>+'A1'!M46+'A2'!Z46+'A3'!Q46+'A3'!Y46+'A3'!Z46</f>
        <v>0</v>
      </c>
      <c r="AB46" s="322"/>
      <c r="AC46" s="88"/>
      <c r="AD46" s="85">
        <f t="shared" ref="AD46:BA46" si="23">+IF((D46&gt;D44),111,0)</f>
        <v>0</v>
      </c>
      <c r="AE46" s="85">
        <f t="shared" si="23"/>
        <v>0</v>
      </c>
      <c r="AF46" s="85">
        <f t="shared" si="23"/>
        <v>0</v>
      </c>
      <c r="AG46" s="85">
        <f t="shared" si="23"/>
        <v>0</v>
      </c>
      <c r="AH46" s="85">
        <f t="shared" si="23"/>
        <v>0</v>
      </c>
      <c r="AI46" s="85">
        <f t="shared" si="23"/>
        <v>0</v>
      </c>
      <c r="AJ46" s="85">
        <f t="shared" si="23"/>
        <v>0</v>
      </c>
      <c r="AK46" s="85">
        <f t="shared" si="23"/>
        <v>0</v>
      </c>
      <c r="AL46" s="85">
        <f t="shared" si="23"/>
        <v>0</v>
      </c>
      <c r="AM46" s="85">
        <f t="shared" si="23"/>
        <v>0</v>
      </c>
      <c r="AN46" s="85">
        <f t="shared" si="23"/>
        <v>0</v>
      </c>
      <c r="AO46" s="85">
        <f t="shared" si="23"/>
        <v>0</v>
      </c>
      <c r="AP46" s="85">
        <f t="shared" si="23"/>
        <v>0</v>
      </c>
      <c r="AQ46" s="85">
        <f t="shared" si="23"/>
        <v>0</v>
      </c>
      <c r="AR46" s="85">
        <f t="shared" si="23"/>
        <v>0</v>
      </c>
      <c r="AS46" s="85">
        <f t="shared" si="23"/>
        <v>0</v>
      </c>
      <c r="AT46" s="85">
        <f t="shared" si="23"/>
        <v>0</v>
      </c>
      <c r="AU46" s="85">
        <f t="shared" si="23"/>
        <v>0</v>
      </c>
      <c r="AV46" s="85">
        <f t="shared" si="23"/>
        <v>0</v>
      </c>
      <c r="AW46" s="85">
        <f t="shared" si="23"/>
        <v>0</v>
      </c>
      <c r="AX46" s="85">
        <f t="shared" si="23"/>
        <v>0</v>
      </c>
      <c r="AY46" s="85">
        <f t="shared" si="23"/>
        <v>0</v>
      </c>
      <c r="AZ46" s="85">
        <f t="shared" si="23"/>
        <v>0</v>
      </c>
      <c r="BA46" s="85">
        <f t="shared" si="23"/>
        <v>0</v>
      </c>
      <c r="BC46" s="85">
        <f t="shared" si="5"/>
        <v>0</v>
      </c>
      <c r="BD46" s="230">
        <f t="shared" si="6"/>
        <v>0</v>
      </c>
      <c r="BE46" s="85">
        <f>+AA46-'A1'!M46-'A2'!Z46-'A3'!Q46-'A3'!Y46-'A3'!Z46</f>
        <v>0</v>
      </c>
    </row>
    <row r="47" spans="2:57" s="89" customFormat="1" ht="17.100000000000001" customHeight="1">
      <c r="B47" s="268"/>
      <c r="C47" s="269" t="s">
        <v>168</v>
      </c>
      <c r="D47" s="297"/>
      <c r="E47" s="297"/>
      <c r="F47" s="297"/>
      <c r="G47" s="297"/>
      <c r="H47" s="297"/>
      <c r="I47" s="297"/>
      <c r="J47" s="297"/>
      <c r="K47" s="297"/>
      <c r="L47" s="297"/>
      <c r="M47" s="297"/>
      <c r="N47" s="297"/>
      <c r="O47" s="297"/>
      <c r="P47" s="297"/>
      <c r="Q47" s="326">
        <f>SUM(D47:P47)</f>
        <v>0</v>
      </c>
      <c r="R47" s="297"/>
      <c r="S47" s="297"/>
      <c r="T47" s="297"/>
      <c r="U47" s="297"/>
      <c r="V47" s="297"/>
      <c r="W47" s="297"/>
      <c r="X47" s="297"/>
      <c r="Y47" s="326">
        <f>SUM(R47:X47)</f>
        <v>0</v>
      </c>
      <c r="Z47" s="326">
        <v>0</v>
      </c>
      <c r="AA47" s="385">
        <f>+'A1'!M47+'A2'!Z47+'A3'!Q47+'A3'!Y47+'A3'!Z47</f>
        <v>6473.2360819999994</v>
      </c>
      <c r="AB47" s="312"/>
      <c r="AC47" s="88"/>
      <c r="AD47" s="228"/>
      <c r="AE47" s="228"/>
      <c r="AF47" s="228"/>
      <c r="AG47" s="228"/>
      <c r="AH47" s="228"/>
      <c r="AI47" s="228"/>
      <c r="AJ47" s="228"/>
      <c r="AK47" s="228"/>
      <c r="AL47" s="228"/>
      <c r="AM47" s="228"/>
      <c r="AN47" s="228"/>
      <c r="AO47" s="228"/>
      <c r="AP47" s="228"/>
      <c r="AQ47" s="85">
        <f>+IF((Q47&gt;Q44),111,0)</f>
        <v>0</v>
      </c>
      <c r="AR47" s="228"/>
      <c r="AS47" s="228"/>
      <c r="AT47" s="228"/>
      <c r="AU47" s="228"/>
      <c r="AV47" s="228"/>
      <c r="AW47" s="228"/>
      <c r="AX47" s="228"/>
      <c r="AY47" s="85">
        <f>+IF((Y47&gt;Y44),111,0)</f>
        <v>0</v>
      </c>
      <c r="AZ47" s="85">
        <f>+IF((Z47&gt;Z44),111,0)</f>
        <v>0</v>
      </c>
      <c r="BA47" s="85">
        <f>+IF((AA47&gt;AA44),111,0)</f>
        <v>0</v>
      </c>
      <c r="BC47" s="228"/>
      <c r="BD47" s="228"/>
      <c r="BE47" s="85">
        <f>+AA47-'A1'!M47-'A2'!Z47-'A3'!Q47-'A3'!Y47-'A3'!Z47</f>
        <v>-1.7053025658242404E-13</v>
      </c>
    </row>
    <row r="48" spans="2:57" s="34" customFormat="1" ht="24.95" customHeight="1">
      <c r="B48" s="41"/>
      <c r="C48" s="49" t="s">
        <v>66</v>
      </c>
      <c r="D48" s="288"/>
      <c r="E48" s="288"/>
      <c r="F48" s="288"/>
      <c r="G48" s="288"/>
      <c r="H48" s="288"/>
      <c r="I48" s="288"/>
      <c r="J48" s="288"/>
      <c r="K48" s="288"/>
      <c r="L48" s="288"/>
      <c r="M48" s="288"/>
      <c r="N48" s="288"/>
      <c r="O48" s="288"/>
      <c r="P48" s="288"/>
      <c r="Q48" s="325"/>
      <c r="R48" s="288"/>
      <c r="S48" s="288"/>
      <c r="T48" s="288"/>
      <c r="U48" s="288"/>
      <c r="V48" s="288"/>
      <c r="W48" s="288"/>
      <c r="X48" s="288"/>
      <c r="Y48" s="325"/>
      <c r="Z48" s="288"/>
      <c r="AA48" s="305"/>
      <c r="AB48" s="323"/>
      <c r="AC48" s="3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C48" s="79"/>
      <c r="BD48" s="79"/>
      <c r="BE48" s="79"/>
    </row>
    <row r="49" spans="2:57" s="34" customFormat="1" ht="17.100000000000001" customHeight="1">
      <c r="B49" s="44"/>
      <c r="C49" s="45" t="s">
        <v>67</v>
      </c>
      <c r="D49" s="288"/>
      <c r="E49" s="288">
        <v>5.2259609999999999</v>
      </c>
      <c r="F49" s="288">
        <v>3.9151959999999999</v>
      </c>
      <c r="G49" s="288"/>
      <c r="H49" s="288"/>
      <c r="I49" s="288">
        <v>1.374174</v>
      </c>
      <c r="J49" s="288"/>
      <c r="K49" s="288"/>
      <c r="L49" s="288"/>
      <c r="M49" s="288"/>
      <c r="N49" s="288">
        <v>13.358558</v>
      </c>
      <c r="O49" s="288"/>
      <c r="P49" s="288">
        <v>2.5595979999999998</v>
      </c>
      <c r="Q49" s="325">
        <f t="shared" si="3"/>
        <v>26.433487</v>
      </c>
      <c r="R49" s="288">
        <v>0.36168899999999998</v>
      </c>
      <c r="S49" s="288"/>
      <c r="T49" s="288"/>
      <c r="U49" s="288"/>
      <c r="V49" s="288"/>
      <c r="W49" s="288"/>
      <c r="X49" s="288">
        <v>84.987122999999997</v>
      </c>
      <c r="Y49" s="325">
        <f t="shared" si="4"/>
        <v>85.348811999999995</v>
      </c>
      <c r="Z49" s="288">
        <v>3.6657130000000002</v>
      </c>
      <c r="AA49" s="305">
        <f>+'A1'!M49+'A2'!Z49+'A3'!Q49+'A3'!Y49+'A3'!Z49</f>
        <v>3808.2500466911415</v>
      </c>
      <c r="AB49" s="323"/>
      <c r="AC49" s="33"/>
      <c r="AD49" s="73">
        <f t="shared" ref="AD49:BA49" si="24">+D44-SUM(D49:D51)</f>
        <v>0</v>
      </c>
      <c r="AE49" s="73">
        <f t="shared" si="24"/>
        <v>0</v>
      </c>
      <c r="AF49" s="73">
        <f t="shared" si="24"/>
        <v>0</v>
      </c>
      <c r="AG49" s="73">
        <f t="shared" si="24"/>
        <v>0</v>
      </c>
      <c r="AH49" s="73">
        <f t="shared" si="24"/>
        <v>0</v>
      </c>
      <c r="AI49" s="73">
        <f t="shared" si="24"/>
        <v>0</v>
      </c>
      <c r="AJ49" s="73">
        <f t="shared" si="24"/>
        <v>0</v>
      </c>
      <c r="AK49" s="73">
        <f t="shared" si="24"/>
        <v>0</v>
      </c>
      <c r="AL49" s="73">
        <f t="shared" si="24"/>
        <v>0</v>
      </c>
      <c r="AM49" s="73">
        <f t="shared" si="24"/>
        <v>0</v>
      </c>
      <c r="AN49" s="73">
        <f t="shared" si="24"/>
        <v>0</v>
      </c>
      <c r="AO49" s="73">
        <f t="shared" si="24"/>
        <v>0</v>
      </c>
      <c r="AP49" s="73">
        <f t="shared" si="24"/>
        <v>0</v>
      </c>
      <c r="AQ49" s="73">
        <f t="shared" si="24"/>
        <v>0</v>
      </c>
      <c r="AR49" s="73">
        <f t="shared" si="24"/>
        <v>0</v>
      </c>
      <c r="AS49" s="73">
        <f t="shared" si="24"/>
        <v>0</v>
      </c>
      <c r="AT49" s="73">
        <f t="shared" si="24"/>
        <v>0</v>
      </c>
      <c r="AU49" s="73">
        <f t="shared" si="24"/>
        <v>0</v>
      </c>
      <c r="AV49" s="73">
        <f t="shared" si="24"/>
        <v>0</v>
      </c>
      <c r="AW49" s="73">
        <f t="shared" si="24"/>
        <v>0</v>
      </c>
      <c r="AX49" s="73">
        <f t="shared" si="24"/>
        <v>-9.9999999747524271E-7</v>
      </c>
      <c r="AY49" s="73">
        <f t="shared" si="24"/>
        <v>-9.9999999747524271E-7</v>
      </c>
      <c r="AZ49" s="73">
        <f t="shared" si="24"/>
        <v>0</v>
      </c>
      <c r="BA49" s="73">
        <f t="shared" si="24"/>
        <v>-0.21741200000178651</v>
      </c>
      <c r="BC49" s="73">
        <f t="shared" si="5"/>
        <v>0</v>
      </c>
      <c r="BD49" s="73">
        <f t="shared" si="6"/>
        <v>0</v>
      </c>
      <c r="BE49" s="73">
        <f>+AA49-'A1'!M49-'A2'!Z49-'A3'!Q49-'A3'!Y49-'A3'!Z49</f>
        <v>-1.5987211554602254E-13</v>
      </c>
    </row>
    <row r="50" spans="2:57" s="34" customFormat="1" ht="17.100000000000001" customHeight="1">
      <c r="B50" s="44"/>
      <c r="C50" s="45" t="s">
        <v>68</v>
      </c>
      <c r="D50" s="288"/>
      <c r="E50" s="288"/>
      <c r="F50" s="288"/>
      <c r="G50" s="288"/>
      <c r="H50" s="288"/>
      <c r="I50" s="288"/>
      <c r="J50" s="288"/>
      <c r="K50" s="288">
        <v>64.834479999999999</v>
      </c>
      <c r="L50" s="288">
        <v>26.214303000000001</v>
      </c>
      <c r="M50" s="288"/>
      <c r="N50" s="288">
        <v>39.305971</v>
      </c>
      <c r="O50" s="288"/>
      <c r="P50" s="288"/>
      <c r="Q50" s="325">
        <f t="shared" si="3"/>
        <v>130.35475400000001</v>
      </c>
      <c r="R50" s="288"/>
      <c r="S50" s="288"/>
      <c r="T50" s="288"/>
      <c r="U50" s="288"/>
      <c r="V50" s="288"/>
      <c r="W50" s="288"/>
      <c r="X50" s="288"/>
      <c r="Y50" s="325">
        <f t="shared" si="4"/>
        <v>0</v>
      </c>
      <c r="Z50" s="288"/>
      <c r="AA50" s="305">
        <f>+'A1'!M50+'A2'!Z50+'A3'!Q50+'A3'!Y50+'A3'!Z50</f>
        <v>15026.191704765104</v>
      </c>
      <c r="AB50" s="323"/>
      <c r="AC50" s="3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C50" s="73">
        <f t="shared" si="5"/>
        <v>0</v>
      </c>
      <c r="BD50" s="73">
        <f t="shared" si="6"/>
        <v>0</v>
      </c>
      <c r="BE50" s="73">
        <f>+AA50-'A1'!M50-'A2'!Z50-'A3'!Q50-'A3'!Y50-'A3'!Z50</f>
        <v>-5.6843418860808015E-14</v>
      </c>
    </row>
    <row r="51" spans="2:57" s="34" customFormat="1" ht="17.100000000000001" customHeight="1">
      <c r="B51" s="41"/>
      <c r="C51" s="45" t="s">
        <v>69</v>
      </c>
      <c r="D51" s="288"/>
      <c r="E51" s="288"/>
      <c r="F51" s="288"/>
      <c r="G51" s="288"/>
      <c r="H51" s="288"/>
      <c r="I51" s="288"/>
      <c r="J51" s="288"/>
      <c r="K51" s="288"/>
      <c r="L51" s="288"/>
      <c r="M51" s="288"/>
      <c r="N51" s="288"/>
      <c r="O51" s="288"/>
      <c r="P51" s="288"/>
      <c r="Q51" s="325">
        <f t="shared" si="3"/>
        <v>0</v>
      </c>
      <c r="R51" s="288"/>
      <c r="S51" s="288"/>
      <c r="T51" s="288"/>
      <c r="U51" s="288"/>
      <c r="V51" s="288"/>
      <c r="W51" s="288"/>
      <c r="X51" s="288"/>
      <c r="Y51" s="325">
        <f t="shared" si="4"/>
        <v>0</v>
      </c>
      <c r="Z51" s="288"/>
      <c r="AA51" s="305">
        <f>+'A1'!M51+'A2'!Z51+'A3'!Q51+'A3'!Y51+'A3'!Z51</f>
        <v>6640.4251535437543</v>
      </c>
      <c r="AB51" s="323"/>
      <c r="AC51" s="3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C51" s="73">
        <f t="shared" si="5"/>
        <v>0</v>
      </c>
      <c r="BD51" s="73">
        <f t="shared" si="6"/>
        <v>0</v>
      </c>
      <c r="BE51" s="73">
        <f>+AA51-'A1'!M51-'A2'!Z51-'A3'!Q51-'A3'!Y51-'A3'!Z51</f>
        <v>-1.8340884366807586E-13</v>
      </c>
    </row>
    <row r="52" spans="2:57" s="40" customFormat="1" ht="30" customHeight="1">
      <c r="B52" s="46"/>
      <c r="C52" s="47" t="s">
        <v>114</v>
      </c>
      <c r="D52" s="300"/>
      <c r="E52" s="300"/>
      <c r="F52" s="300"/>
      <c r="G52" s="300"/>
      <c r="H52" s="300"/>
      <c r="I52" s="300"/>
      <c r="J52" s="300"/>
      <c r="K52" s="300"/>
      <c r="L52" s="300"/>
      <c r="M52" s="300"/>
      <c r="N52" s="300"/>
      <c r="O52" s="300"/>
      <c r="P52" s="300"/>
      <c r="Q52" s="302"/>
      <c r="R52" s="300"/>
      <c r="S52" s="300"/>
      <c r="T52" s="300"/>
      <c r="U52" s="300"/>
      <c r="V52" s="300"/>
      <c r="W52" s="300"/>
      <c r="X52" s="300"/>
      <c r="Y52" s="302"/>
      <c r="Z52" s="300"/>
      <c r="AA52" s="305"/>
      <c r="AB52" s="318"/>
      <c r="AC52" s="3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C52" s="80"/>
      <c r="BD52" s="80"/>
      <c r="BE52" s="80"/>
    </row>
    <row r="53" spans="2:57" s="34" customFormat="1" ht="17.100000000000001" customHeight="1">
      <c r="B53" s="41"/>
      <c r="C53" s="42" t="s">
        <v>10</v>
      </c>
      <c r="D53" s="288"/>
      <c r="E53" s="288">
        <v>20.96105</v>
      </c>
      <c r="F53" s="288">
        <v>1089.3881429999999</v>
      </c>
      <c r="G53" s="288"/>
      <c r="H53" s="288"/>
      <c r="I53" s="288">
        <v>147.31282300000001</v>
      </c>
      <c r="J53" s="288"/>
      <c r="K53" s="288">
        <v>32.656545999999999</v>
      </c>
      <c r="L53" s="288">
        <v>5.955457</v>
      </c>
      <c r="M53" s="288"/>
      <c r="N53" s="288">
        <v>14.243736999999999</v>
      </c>
      <c r="O53" s="288"/>
      <c r="P53" s="288">
        <v>55.561363999999998</v>
      </c>
      <c r="Q53" s="325">
        <f t="shared" si="3"/>
        <v>1366.0791199999999</v>
      </c>
      <c r="R53" s="288">
        <v>0.104201</v>
      </c>
      <c r="S53" s="288"/>
      <c r="T53" s="288"/>
      <c r="U53" s="288"/>
      <c r="V53" s="288"/>
      <c r="W53" s="288"/>
      <c r="X53" s="288">
        <v>13.733349</v>
      </c>
      <c r="Y53" s="325">
        <f t="shared" si="4"/>
        <v>13.83755</v>
      </c>
      <c r="Z53" s="288">
        <v>68.917556000000005</v>
      </c>
      <c r="AA53" s="291">
        <f>+'A1'!M53+'A2'!Z53+'A3'!Q53+'A3'!Y53+'A3'!Z53</f>
        <v>629575.44877999998</v>
      </c>
      <c r="AB53" s="319"/>
      <c r="AC53" s="33"/>
      <c r="AD53" s="73">
        <f t="shared" ref="AD53:BA53" si="25">+D53-SUM(D54:D55)</f>
        <v>0</v>
      </c>
      <c r="AE53" s="73">
        <f t="shared" si="25"/>
        <v>0</v>
      </c>
      <c r="AF53" s="73">
        <f t="shared" si="25"/>
        <v>0</v>
      </c>
      <c r="AG53" s="73">
        <f t="shared" si="25"/>
        <v>0</v>
      </c>
      <c r="AH53" s="73">
        <f t="shared" si="25"/>
        <v>0</v>
      </c>
      <c r="AI53" s="73">
        <f t="shared" si="25"/>
        <v>0</v>
      </c>
      <c r="AJ53" s="73">
        <f t="shared" si="25"/>
        <v>0</v>
      </c>
      <c r="AK53" s="73">
        <f t="shared" si="25"/>
        <v>0</v>
      </c>
      <c r="AL53" s="73">
        <f t="shared" si="25"/>
        <v>0</v>
      </c>
      <c r="AM53" s="73">
        <f t="shared" si="25"/>
        <v>0</v>
      </c>
      <c r="AN53" s="73">
        <f t="shared" si="25"/>
        <v>0</v>
      </c>
      <c r="AO53" s="73">
        <f t="shared" si="25"/>
        <v>0</v>
      </c>
      <c r="AP53" s="73">
        <f t="shared" si="25"/>
        <v>0</v>
      </c>
      <c r="AQ53" s="73">
        <f t="shared" si="25"/>
        <v>0</v>
      </c>
      <c r="AR53" s="73">
        <f t="shared" si="25"/>
        <v>0</v>
      </c>
      <c r="AS53" s="73">
        <f t="shared" si="25"/>
        <v>0</v>
      </c>
      <c r="AT53" s="73">
        <f t="shared" si="25"/>
        <v>0</v>
      </c>
      <c r="AU53" s="73">
        <f t="shared" si="25"/>
        <v>0</v>
      </c>
      <c r="AV53" s="73">
        <f t="shared" si="25"/>
        <v>0</v>
      </c>
      <c r="AW53" s="73">
        <f t="shared" si="25"/>
        <v>0</v>
      </c>
      <c r="AX53" s="73">
        <f t="shared" si="25"/>
        <v>0</v>
      </c>
      <c r="AY53" s="73">
        <f t="shared" si="25"/>
        <v>0</v>
      </c>
      <c r="AZ53" s="73">
        <f t="shared" si="25"/>
        <v>0</v>
      </c>
      <c r="BA53" s="73">
        <f t="shared" si="25"/>
        <v>1.0000076144933701E-6</v>
      </c>
      <c r="BC53" s="74">
        <f t="shared" si="5"/>
        <v>0</v>
      </c>
      <c r="BD53" s="73">
        <f t="shared" si="6"/>
        <v>0</v>
      </c>
      <c r="BE53" s="74">
        <f>+AA53-'A1'!M53-'A2'!Z53-'A3'!Q53-'A3'!Y53-'A3'!Z53</f>
        <v>2.0989432414353359E-11</v>
      </c>
    </row>
    <row r="54" spans="2:57" s="34" customFormat="1" ht="17.100000000000001" customHeight="1">
      <c r="B54" s="44"/>
      <c r="C54" s="45" t="s">
        <v>58</v>
      </c>
      <c r="D54" s="288"/>
      <c r="E54" s="288"/>
      <c r="F54" s="288">
        <v>566.05011500000001</v>
      </c>
      <c r="G54" s="288"/>
      <c r="H54" s="288"/>
      <c r="I54" s="288"/>
      <c r="J54" s="288"/>
      <c r="K54" s="288"/>
      <c r="L54" s="288"/>
      <c r="M54" s="288"/>
      <c r="N54" s="288"/>
      <c r="O54" s="288"/>
      <c r="P54" s="288"/>
      <c r="Q54" s="325">
        <f t="shared" si="3"/>
        <v>566.05011500000001</v>
      </c>
      <c r="R54" s="288"/>
      <c r="S54" s="288"/>
      <c r="T54" s="288"/>
      <c r="U54" s="288"/>
      <c r="V54" s="288"/>
      <c r="W54" s="288"/>
      <c r="X54" s="288"/>
      <c r="Y54" s="325">
        <f t="shared" si="4"/>
        <v>0</v>
      </c>
      <c r="Z54" s="288"/>
      <c r="AA54" s="291">
        <f>+'A1'!M54+'A2'!Z54+'A3'!Q54+'A3'!Y54+'A3'!Z54</f>
        <v>334540.26504599996</v>
      </c>
      <c r="AB54" s="319"/>
      <c r="AC54" s="3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C54" s="74">
        <f t="shared" si="5"/>
        <v>0</v>
      </c>
      <c r="BD54" s="73">
        <f t="shared" si="6"/>
        <v>0</v>
      </c>
      <c r="BE54" s="74">
        <f>+AA54-'A1'!M54-'A2'!Z54-'A3'!Q54-'A3'!Y54-'A3'!Z54</f>
        <v>-3.637978807091713E-11</v>
      </c>
    </row>
    <row r="55" spans="2:57" s="34" customFormat="1" ht="17.100000000000001" customHeight="1">
      <c r="B55" s="44"/>
      <c r="C55" s="45" t="s">
        <v>59</v>
      </c>
      <c r="D55" s="288"/>
      <c r="E55" s="288">
        <v>20.96105</v>
      </c>
      <c r="F55" s="288">
        <v>523.33802800000001</v>
      </c>
      <c r="G55" s="288"/>
      <c r="H55" s="288"/>
      <c r="I55" s="288">
        <v>147.31282300000001</v>
      </c>
      <c r="J55" s="288"/>
      <c r="K55" s="288">
        <v>32.656545999999999</v>
      </c>
      <c r="L55" s="288">
        <v>5.955457</v>
      </c>
      <c r="M55" s="288"/>
      <c r="N55" s="288">
        <v>14.243736999999999</v>
      </c>
      <c r="O55" s="288"/>
      <c r="P55" s="288">
        <v>55.561363999999998</v>
      </c>
      <c r="Q55" s="325">
        <f t="shared" si="3"/>
        <v>800.0290050000001</v>
      </c>
      <c r="R55" s="288">
        <v>0.104201</v>
      </c>
      <c r="S55" s="288"/>
      <c r="T55" s="288"/>
      <c r="U55" s="288"/>
      <c r="V55" s="288"/>
      <c r="W55" s="288"/>
      <c r="X55" s="288">
        <v>13.733349</v>
      </c>
      <c r="Y55" s="325">
        <f t="shared" si="4"/>
        <v>13.83755</v>
      </c>
      <c r="Z55" s="288">
        <v>68.917556000000005</v>
      </c>
      <c r="AA55" s="291">
        <f>+'A1'!M55+'A2'!Z55+'A3'!Q55+'A3'!Y55+'A3'!Z55</f>
        <v>295035.18373300001</v>
      </c>
      <c r="AB55" s="319"/>
      <c r="AC55" s="3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C55" s="74">
        <f t="shared" si="5"/>
        <v>0</v>
      </c>
      <c r="BD55" s="73">
        <f t="shared" si="6"/>
        <v>0</v>
      </c>
      <c r="BE55" s="74">
        <f>+AA55-'A1'!M55-'A2'!Z55-'A3'!Q55-'A3'!Y55-'A3'!Z55</f>
        <v>-6.5227823142777197E-12</v>
      </c>
    </row>
    <row r="56" spans="2:57" s="34" customFormat="1" ht="30" customHeight="1">
      <c r="B56" s="41"/>
      <c r="C56" s="42" t="s">
        <v>11</v>
      </c>
      <c r="D56" s="288">
        <v>3.9448699999999999</v>
      </c>
      <c r="E56" s="288">
        <v>1.306187</v>
      </c>
      <c r="F56" s="288">
        <v>511.45801899999998</v>
      </c>
      <c r="G56" s="288"/>
      <c r="H56" s="288"/>
      <c r="I56" s="288">
        <v>134.67738299999999</v>
      </c>
      <c r="J56" s="288"/>
      <c r="K56" s="288">
        <v>157.230166</v>
      </c>
      <c r="L56" s="288">
        <v>1.3029440000000001</v>
      </c>
      <c r="M56" s="288"/>
      <c r="N56" s="288">
        <v>0.127889</v>
      </c>
      <c r="O56" s="288"/>
      <c r="P56" s="288">
        <v>68.608367000000001</v>
      </c>
      <c r="Q56" s="325">
        <f t="shared" si="3"/>
        <v>878.65582499999994</v>
      </c>
      <c r="R56" s="288">
        <v>0.93462500000000004</v>
      </c>
      <c r="S56" s="288"/>
      <c r="T56" s="288"/>
      <c r="U56" s="288"/>
      <c r="V56" s="288"/>
      <c r="W56" s="288"/>
      <c r="X56" s="288">
        <v>65.753764000000004</v>
      </c>
      <c r="Y56" s="325">
        <f t="shared" si="4"/>
        <v>66.688389000000001</v>
      </c>
      <c r="Z56" s="288">
        <v>294.70193399999999</v>
      </c>
      <c r="AA56" s="291">
        <f>+'A1'!M56+'A2'!Z56+'A3'!Q56+'A3'!Y56+'A3'!Z56</f>
        <v>235131.479452</v>
      </c>
      <c r="AB56" s="319"/>
      <c r="AC56" s="33"/>
      <c r="AD56" s="73">
        <f t="shared" ref="AD56:BA56" si="26">+D56-SUM(D57:D58)</f>
        <v>0</v>
      </c>
      <c r="AE56" s="73">
        <f t="shared" si="26"/>
        <v>0</v>
      </c>
      <c r="AF56" s="73">
        <f t="shared" si="26"/>
        <v>0</v>
      </c>
      <c r="AG56" s="73">
        <f t="shared" si="26"/>
        <v>0</v>
      </c>
      <c r="AH56" s="73">
        <f t="shared" si="26"/>
        <v>0</v>
      </c>
      <c r="AI56" s="73">
        <f t="shared" si="26"/>
        <v>9.9999999747524271E-7</v>
      </c>
      <c r="AJ56" s="73">
        <f t="shared" si="26"/>
        <v>0</v>
      </c>
      <c r="AK56" s="73">
        <f t="shared" si="26"/>
        <v>9.9999999747524271E-7</v>
      </c>
      <c r="AL56" s="73">
        <f t="shared" si="26"/>
        <v>0</v>
      </c>
      <c r="AM56" s="73">
        <f t="shared" si="26"/>
        <v>0</v>
      </c>
      <c r="AN56" s="73">
        <f t="shared" si="26"/>
        <v>0</v>
      </c>
      <c r="AO56" s="73">
        <f t="shared" si="26"/>
        <v>0</v>
      </c>
      <c r="AP56" s="73">
        <f t="shared" si="26"/>
        <v>0</v>
      </c>
      <c r="AQ56" s="73">
        <f t="shared" si="26"/>
        <v>1.9999998812636477E-6</v>
      </c>
      <c r="AR56" s="73">
        <f t="shared" si="26"/>
        <v>0</v>
      </c>
      <c r="AS56" s="73">
        <f t="shared" si="26"/>
        <v>0</v>
      </c>
      <c r="AT56" s="73">
        <f t="shared" si="26"/>
        <v>0</v>
      </c>
      <c r="AU56" s="73">
        <f t="shared" si="26"/>
        <v>0</v>
      </c>
      <c r="AV56" s="73">
        <f t="shared" si="26"/>
        <v>0</v>
      </c>
      <c r="AW56" s="73">
        <f t="shared" si="26"/>
        <v>0</v>
      </c>
      <c r="AX56" s="73">
        <f t="shared" si="26"/>
        <v>0</v>
      </c>
      <c r="AY56" s="73">
        <f t="shared" si="26"/>
        <v>0</v>
      </c>
      <c r="AZ56" s="73">
        <f t="shared" si="26"/>
        <v>0</v>
      </c>
      <c r="BA56" s="73">
        <f t="shared" si="26"/>
        <v>2.0000152289867401E-6</v>
      </c>
      <c r="BC56" s="74">
        <f t="shared" si="5"/>
        <v>0</v>
      </c>
      <c r="BD56" s="73">
        <f t="shared" si="6"/>
        <v>0</v>
      </c>
      <c r="BE56" s="74">
        <f>+AA56-'A1'!M56-'A2'!Z56-'A3'!Q56-'A3'!Y56-'A3'!Z56</f>
        <v>-1.3244516594568267E-11</v>
      </c>
    </row>
    <row r="57" spans="2:57" s="34" customFormat="1" ht="17.100000000000001" customHeight="1">
      <c r="B57" s="41"/>
      <c r="C57" s="45" t="s">
        <v>58</v>
      </c>
      <c r="D57" s="288">
        <v>2.5836929999999998</v>
      </c>
      <c r="E57" s="288">
        <v>1.306187</v>
      </c>
      <c r="F57" s="288">
        <v>109.05674999999999</v>
      </c>
      <c r="G57" s="288"/>
      <c r="H57" s="288"/>
      <c r="I57" s="288">
        <v>29.498595999999999</v>
      </c>
      <c r="J57" s="288"/>
      <c r="K57" s="288">
        <v>32.253422999999998</v>
      </c>
      <c r="L57" s="288"/>
      <c r="M57" s="288"/>
      <c r="N57" s="288"/>
      <c r="O57" s="288"/>
      <c r="P57" s="288"/>
      <c r="Q57" s="325">
        <f t="shared" si="3"/>
        <v>174.69864899999999</v>
      </c>
      <c r="R57" s="288">
        <v>0.4662</v>
      </c>
      <c r="S57" s="288"/>
      <c r="T57" s="288"/>
      <c r="U57" s="288"/>
      <c r="V57" s="288"/>
      <c r="W57" s="288"/>
      <c r="X57" s="288">
        <v>44.359608999999999</v>
      </c>
      <c r="Y57" s="325">
        <f t="shared" si="4"/>
        <v>44.825809</v>
      </c>
      <c r="Z57" s="288">
        <v>144.38433699999999</v>
      </c>
      <c r="AA57" s="291">
        <f>+'A1'!M57+'A2'!Z57+'A3'!Q57+'A3'!Y57+'A3'!Z57</f>
        <v>100730.26224699999</v>
      </c>
      <c r="AB57" s="319"/>
      <c r="AC57" s="3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C57" s="74">
        <f t="shared" si="5"/>
        <v>0</v>
      </c>
      <c r="BD57" s="73">
        <f t="shared" si="6"/>
        <v>0</v>
      </c>
      <c r="BE57" s="74">
        <f>+AA57-'A1'!M57-'A2'!Z57-'A3'!Q57-'A3'!Y57-'A3'!Z57</f>
        <v>-4.2348347051301971E-12</v>
      </c>
    </row>
    <row r="58" spans="2:57" s="34" customFormat="1" ht="16.5" customHeight="1">
      <c r="B58" s="41"/>
      <c r="C58" s="45" t="s">
        <v>59</v>
      </c>
      <c r="D58" s="288">
        <v>1.3611770000000001</v>
      </c>
      <c r="E58" s="288"/>
      <c r="F58" s="288">
        <v>402.40126900000001</v>
      </c>
      <c r="G58" s="288"/>
      <c r="H58" s="288"/>
      <c r="I58" s="288">
        <v>105.178786</v>
      </c>
      <c r="J58" s="288"/>
      <c r="K58" s="288">
        <v>124.976742</v>
      </c>
      <c r="L58" s="288">
        <v>1.3029440000000001</v>
      </c>
      <c r="M58" s="288"/>
      <c r="N58" s="288">
        <v>0.127889</v>
      </c>
      <c r="O58" s="288"/>
      <c r="P58" s="288">
        <v>68.608367000000001</v>
      </c>
      <c r="Q58" s="325">
        <f t="shared" si="3"/>
        <v>703.95717400000001</v>
      </c>
      <c r="R58" s="288">
        <v>0.46842499999999998</v>
      </c>
      <c r="S58" s="288"/>
      <c r="T58" s="288"/>
      <c r="U58" s="288"/>
      <c r="V58" s="288"/>
      <c r="W58" s="288"/>
      <c r="X58" s="288">
        <v>21.394155000000001</v>
      </c>
      <c r="Y58" s="325">
        <f t="shared" si="4"/>
        <v>21.862580000000001</v>
      </c>
      <c r="Z58" s="288">
        <v>150.31759700000001</v>
      </c>
      <c r="AA58" s="291">
        <f>+'A1'!M58+'A2'!Z58+'A3'!Q58+'A3'!Y58+'A3'!Z58</f>
        <v>134401.21720300001</v>
      </c>
      <c r="AB58" s="319"/>
      <c r="AC58" s="3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C58" s="74">
        <f t="shared" si="5"/>
        <v>0</v>
      </c>
      <c r="BD58" s="73">
        <f t="shared" si="6"/>
        <v>0</v>
      </c>
      <c r="BE58" s="74">
        <f>+AA58-'A1'!M58-'A2'!Z58-'A3'!Q58-'A3'!Y58-'A3'!Z58</f>
        <v>-6.0822458181064576E-12</v>
      </c>
    </row>
    <row r="59" spans="2:57" s="40" customFormat="1" ht="30" customHeight="1">
      <c r="B59" s="263"/>
      <c r="C59" s="264" t="s">
        <v>99</v>
      </c>
      <c r="D59" s="292">
        <v>3.9448699999999999</v>
      </c>
      <c r="E59" s="292">
        <v>1.306187</v>
      </c>
      <c r="F59" s="292">
        <v>511.45801899999998</v>
      </c>
      <c r="G59" s="292"/>
      <c r="H59" s="292"/>
      <c r="I59" s="292">
        <v>134.67738299999999</v>
      </c>
      <c r="J59" s="292"/>
      <c r="K59" s="292">
        <v>157.230166</v>
      </c>
      <c r="L59" s="292">
        <v>1.3029440000000001</v>
      </c>
      <c r="M59" s="292"/>
      <c r="N59" s="292">
        <v>0.127889</v>
      </c>
      <c r="O59" s="292"/>
      <c r="P59" s="292">
        <v>68.608367000000001</v>
      </c>
      <c r="Q59" s="293">
        <f t="shared" si="3"/>
        <v>878.65582499999994</v>
      </c>
      <c r="R59" s="292">
        <v>0.93462500000000004</v>
      </c>
      <c r="S59" s="292"/>
      <c r="T59" s="292"/>
      <c r="U59" s="292"/>
      <c r="V59" s="292"/>
      <c r="W59" s="292"/>
      <c r="X59" s="292">
        <v>65.753764000000004</v>
      </c>
      <c r="Y59" s="293">
        <f t="shared" si="4"/>
        <v>66.688389000000001</v>
      </c>
      <c r="Z59" s="292">
        <v>294.70193399999999</v>
      </c>
      <c r="AA59" s="291">
        <f>+'A1'!M59+'A2'!Z59+'A3'!Q59+'A3'!Y59+'A3'!Z59</f>
        <v>208848.85864399996</v>
      </c>
      <c r="AB59" s="320"/>
      <c r="AC59" s="39"/>
      <c r="AD59" s="229">
        <f>+D56-SUM(D59:D64)</f>
        <v>0</v>
      </c>
      <c r="AE59" s="229">
        <f t="shared" ref="AE59:BA59" si="27">+E56-SUM(E59:E64)</f>
        <v>0</v>
      </c>
      <c r="AF59" s="229">
        <f t="shared" si="27"/>
        <v>0</v>
      </c>
      <c r="AG59" s="229">
        <f t="shared" si="27"/>
        <v>0</v>
      </c>
      <c r="AH59" s="229">
        <f t="shared" si="27"/>
        <v>0</v>
      </c>
      <c r="AI59" s="229">
        <f t="shared" si="27"/>
        <v>0</v>
      </c>
      <c r="AJ59" s="229">
        <f t="shared" si="27"/>
        <v>0</v>
      </c>
      <c r="AK59" s="229">
        <f t="shared" si="27"/>
        <v>0</v>
      </c>
      <c r="AL59" s="229">
        <f t="shared" si="27"/>
        <v>0</v>
      </c>
      <c r="AM59" s="229">
        <f t="shared" si="27"/>
        <v>0</v>
      </c>
      <c r="AN59" s="229">
        <f t="shared" si="27"/>
        <v>0</v>
      </c>
      <c r="AO59" s="229">
        <f t="shared" si="27"/>
        <v>0</v>
      </c>
      <c r="AP59" s="229">
        <f t="shared" si="27"/>
        <v>0</v>
      </c>
      <c r="AQ59" s="229">
        <f t="shared" si="27"/>
        <v>0</v>
      </c>
      <c r="AR59" s="229">
        <f t="shared" si="27"/>
        <v>0</v>
      </c>
      <c r="AS59" s="229">
        <f t="shared" si="27"/>
        <v>0</v>
      </c>
      <c r="AT59" s="229">
        <f t="shared" si="27"/>
        <v>0</v>
      </c>
      <c r="AU59" s="229">
        <f t="shared" si="27"/>
        <v>0</v>
      </c>
      <c r="AV59" s="229">
        <f t="shared" si="27"/>
        <v>0</v>
      </c>
      <c r="AW59" s="229">
        <f t="shared" si="27"/>
        <v>0</v>
      </c>
      <c r="AX59" s="229">
        <f t="shared" si="27"/>
        <v>0</v>
      </c>
      <c r="AY59" s="229">
        <f t="shared" si="27"/>
        <v>0</v>
      </c>
      <c r="AZ59" s="229">
        <f t="shared" si="27"/>
        <v>0</v>
      </c>
      <c r="BA59" s="229">
        <f t="shared" si="27"/>
        <v>-2.9999646358191967E-6</v>
      </c>
      <c r="BC59" s="76">
        <f t="shared" si="5"/>
        <v>0</v>
      </c>
      <c r="BD59" s="229">
        <f t="shared" si="6"/>
        <v>0</v>
      </c>
      <c r="BE59" s="76">
        <f>+AA59-'A1'!M59-'A2'!Z59-'A3'!Q59-'A3'!Y59-'A3'!Z59</f>
        <v>-2.0520474208751693E-11</v>
      </c>
    </row>
    <row r="60" spans="2:57" s="34" customFormat="1" ht="17.100000000000001" customHeight="1">
      <c r="B60" s="270"/>
      <c r="C60" s="271" t="s">
        <v>73</v>
      </c>
      <c r="D60" s="288"/>
      <c r="E60" s="288"/>
      <c r="F60" s="288"/>
      <c r="G60" s="288"/>
      <c r="H60" s="288"/>
      <c r="I60" s="288"/>
      <c r="J60" s="288"/>
      <c r="K60" s="288"/>
      <c r="L60" s="288"/>
      <c r="M60" s="288"/>
      <c r="N60" s="288"/>
      <c r="O60" s="288"/>
      <c r="P60" s="288"/>
      <c r="Q60" s="325">
        <f t="shared" si="3"/>
        <v>0</v>
      </c>
      <c r="R60" s="288"/>
      <c r="S60" s="288"/>
      <c r="T60" s="288"/>
      <c r="U60" s="288"/>
      <c r="V60" s="288"/>
      <c r="W60" s="288"/>
      <c r="X60" s="288"/>
      <c r="Y60" s="325">
        <f t="shared" si="4"/>
        <v>0</v>
      </c>
      <c r="Z60" s="288"/>
      <c r="AA60" s="291">
        <f>+'A1'!M60+'A2'!Z60+'A3'!Q60+'A3'!Y60+'A3'!Z60</f>
        <v>26282.620811000001</v>
      </c>
      <c r="AB60" s="319"/>
      <c r="AC60" s="3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C60" s="74">
        <f t="shared" si="5"/>
        <v>0</v>
      </c>
      <c r="BD60" s="73">
        <f t="shared" si="6"/>
        <v>0</v>
      </c>
      <c r="BE60" s="74">
        <f>+AA60-'A1'!M60-'A2'!Z60-'A3'!Q60-'A3'!Y60-'A3'!Z60</f>
        <v>1.8189894035458565E-12</v>
      </c>
    </row>
    <row r="61" spans="2:57" s="34" customFormat="1" ht="17.100000000000001" customHeight="1">
      <c r="B61" s="270"/>
      <c r="C61" s="271" t="s">
        <v>199</v>
      </c>
      <c r="D61" s="288"/>
      <c r="E61" s="288"/>
      <c r="F61" s="288"/>
      <c r="G61" s="288"/>
      <c r="H61" s="288"/>
      <c r="I61" s="288"/>
      <c r="J61" s="288"/>
      <c r="K61" s="288"/>
      <c r="L61" s="288"/>
      <c r="M61" s="288"/>
      <c r="N61" s="288"/>
      <c r="O61" s="288"/>
      <c r="P61" s="288"/>
      <c r="Q61" s="325">
        <f t="shared" si="3"/>
        <v>0</v>
      </c>
      <c r="R61" s="288"/>
      <c r="S61" s="288"/>
      <c r="T61" s="288"/>
      <c r="U61" s="288"/>
      <c r="V61" s="288"/>
      <c r="W61" s="288"/>
      <c r="X61" s="288"/>
      <c r="Y61" s="325">
        <f t="shared" si="4"/>
        <v>0</v>
      </c>
      <c r="Z61" s="288"/>
      <c r="AA61" s="291">
        <f>+'A1'!M61+'A2'!Z61+'A3'!Q61+'A3'!Y61+'A3'!Z61</f>
        <v>0</v>
      </c>
      <c r="AB61" s="319"/>
      <c r="AC61" s="3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C61" s="74">
        <f t="shared" si="5"/>
        <v>0</v>
      </c>
      <c r="BD61" s="73">
        <f t="shared" si="6"/>
        <v>0</v>
      </c>
      <c r="BE61" s="74">
        <f>+AA61-'A1'!M61-'A2'!Z61-'A3'!Q61-'A3'!Y61-'A3'!Z61</f>
        <v>0</v>
      </c>
    </row>
    <row r="62" spans="2:57" s="34" customFormat="1" ht="17.100000000000001" customHeight="1">
      <c r="B62" s="270"/>
      <c r="C62" s="271" t="s">
        <v>100</v>
      </c>
      <c r="D62" s="288"/>
      <c r="E62" s="288"/>
      <c r="F62" s="288"/>
      <c r="G62" s="288"/>
      <c r="H62" s="288"/>
      <c r="I62" s="288"/>
      <c r="J62" s="288"/>
      <c r="K62" s="288"/>
      <c r="L62" s="288"/>
      <c r="M62" s="288"/>
      <c r="N62" s="288"/>
      <c r="O62" s="288"/>
      <c r="P62" s="288"/>
      <c r="Q62" s="325">
        <f t="shared" si="3"/>
        <v>0</v>
      </c>
      <c r="R62" s="288"/>
      <c r="S62" s="288"/>
      <c r="T62" s="288"/>
      <c r="U62" s="288"/>
      <c r="V62" s="288"/>
      <c r="W62" s="288"/>
      <c r="X62" s="288"/>
      <c r="Y62" s="325">
        <f t="shared" si="4"/>
        <v>0</v>
      </c>
      <c r="Z62" s="288"/>
      <c r="AA62" s="291">
        <f>+'A1'!M62+'A2'!Z62+'A3'!Q62+'A3'!Y62+'A3'!Z62</f>
        <v>0</v>
      </c>
      <c r="AB62" s="319"/>
      <c r="AC62" s="3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C62" s="74">
        <f>+Q62-SUM(D62:P62)</f>
        <v>0</v>
      </c>
      <c r="BD62" s="73">
        <f>+Y62-SUM(R62:X62)</f>
        <v>0</v>
      </c>
      <c r="BE62" s="74">
        <f>+AA62-'A1'!M62-'A2'!Z62-'A3'!Q62-'A3'!Y62-'A3'!Z62</f>
        <v>0</v>
      </c>
    </row>
    <row r="63" spans="2:57" s="34" customFormat="1" ht="17.100000000000001" customHeight="1">
      <c r="B63" s="270"/>
      <c r="C63" s="272" t="s">
        <v>50</v>
      </c>
      <c r="D63" s="288"/>
      <c r="E63" s="288"/>
      <c r="F63" s="288"/>
      <c r="G63" s="288"/>
      <c r="H63" s="288"/>
      <c r="I63" s="288"/>
      <c r="J63" s="288"/>
      <c r="K63" s="288"/>
      <c r="L63" s="288"/>
      <c r="M63" s="288"/>
      <c r="N63" s="288"/>
      <c r="O63" s="288"/>
      <c r="P63" s="288"/>
      <c r="Q63" s="325">
        <f t="shared" si="3"/>
        <v>0</v>
      </c>
      <c r="R63" s="288"/>
      <c r="S63" s="288"/>
      <c r="T63" s="288"/>
      <c r="U63" s="288"/>
      <c r="V63" s="288"/>
      <c r="W63" s="288"/>
      <c r="X63" s="288"/>
      <c r="Y63" s="325">
        <f t="shared" si="4"/>
        <v>0</v>
      </c>
      <c r="Z63" s="288"/>
      <c r="AA63" s="291">
        <f>+'A1'!M63+'A2'!Z63+'A3'!Q63+'A3'!Y63+'A3'!Z63</f>
        <v>0</v>
      </c>
      <c r="AB63" s="319"/>
      <c r="AC63" s="3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C63" s="74">
        <f t="shared" si="5"/>
        <v>0</v>
      </c>
      <c r="BD63" s="73">
        <f t="shared" si="6"/>
        <v>0</v>
      </c>
      <c r="BE63" s="74">
        <f>+AA63-'A1'!M63-'A2'!Z63-'A3'!Q63-'A3'!Y63-'A3'!Z63</f>
        <v>0</v>
      </c>
    </row>
    <row r="64" spans="2:57" s="34" customFormat="1" ht="17.100000000000001" customHeight="1">
      <c r="B64" s="270"/>
      <c r="C64" s="265" t="s">
        <v>170</v>
      </c>
      <c r="D64" s="288"/>
      <c r="E64" s="288"/>
      <c r="F64" s="288"/>
      <c r="G64" s="288"/>
      <c r="H64" s="288"/>
      <c r="I64" s="288"/>
      <c r="J64" s="288"/>
      <c r="K64" s="288"/>
      <c r="L64" s="288"/>
      <c r="M64" s="288"/>
      <c r="N64" s="288"/>
      <c r="O64" s="288"/>
      <c r="P64" s="288"/>
      <c r="Q64" s="325">
        <f t="shared" si="3"/>
        <v>0</v>
      </c>
      <c r="R64" s="288"/>
      <c r="S64" s="288"/>
      <c r="T64" s="288"/>
      <c r="U64" s="288"/>
      <c r="V64" s="288"/>
      <c r="W64" s="288"/>
      <c r="X64" s="288"/>
      <c r="Y64" s="325">
        <f t="shared" si="4"/>
        <v>0</v>
      </c>
      <c r="Z64" s="288"/>
      <c r="AA64" s="291">
        <f>+'A1'!M64+'A2'!Z64+'A3'!Q64+'A3'!Y64+'A3'!Z64</f>
        <v>0</v>
      </c>
      <c r="AB64" s="319"/>
      <c r="AC64" s="3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C64" s="74"/>
      <c r="BD64" s="73"/>
      <c r="BE64" s="74">
        <f>+AA64-'A1'!M64-'A2'!Z64-'A3'!Q64-'A3'!Y64-'A3'!Z64</f>
        <v>0</v>
      </c>
    </row>
    <row r="65" spans="2:57" s="40" customFormat="1" ht="24.95" customHeight="1">
      <c r="B65" s="101"/>
      <c r="C65" s="104" t="s">
        <v>12</v>
      </c>
      <c r="D65" s="292"/>
      <c r="E65" s="292"/>
      <c r="F65" s="292">
        <v>18.669073000000001</v>
      </c>
      <c r="G65" s="292"/>
      <c r="H65" s="292"/>
      <c r="I65" s="292"/>
      <c r="J65" s="292"/>
      <c r="K65" s="292"/>
      <c r="L65" s="292"/>
      <c r="M65" s="292"/>
      <c r="N65" s="292"/>
      <c r="O65" s="292"/>
      <c r="P65" s="292"/>
      <c r="Q65" s="293">
        <f t="shared" si="3"/>
        <v>18.669073000000001</v>
      </c>
      <c r="R65" s="292"/>
      <c r="S65" s="292"/>
      <c r="T65" s="292"/>
      <c r="U65" s="292"/>
      <c r="V65" s="292"/>
      <c r="W65" s="292"/>
      <c r="X65" s="292"/>
      <c r="Y65" s="293">
        <f t="shared" si="4"/>
        <v>0</v>
      </c>
      <c r="Z65" s="292"/>
      <c r="AA65" s="291">
        <f>+'A1'!M65+'A2'!Z65+'A3'!Q65+'A3'!Y65+'A3'!Z65</f>
        <v>29585.815753000006</v>
      </c>
      <c r="AB65" s="320"/>
      <c r="AC65" s="39"/>
      <c r="AD65" s="229">
        <f t="shared" ref="AD65:BA65" si="28">+D65-SUM(D66:D67)</f>
        <v>0</v>
      </c>
      <c r="AE65" s="229">
        <f t="shared" si="28"/>
        <v>0</v>
      </c>
      <c r="AF65" s="229">
        <f t="shared" si="28"/>
        <v>0</v>
      </c>
      <c r="AG65" s="229">
        <f t="shared" si="28"/>
        <v>0</v>
      </c>
      <c r="AH65" s="229">
        <f t="shared" si="28"/>
        <v>0</v>
      </c>
      <c r="AI65" s="229">
        <f t="shared" si="28"/>
        <v>0</v>
      </c>
      <c r="AJ65" s="229">
        <f t="shared" si="28"/>
        <v>0</v>
      </c>
      <c r="AK65" s="229">
        <f t="shared" si="28"/>
        <v>0</v>
      </c>
      <c r="AL65" s="229">
        <f t="shared" si="28"/>
        <v>0</v>
      </c>
      <c r="AM65" s="229">
        <f t="shared" si="28"/>
        <v>0</v>
      </c>
      <c r="AN65" s="229">
        <f t="shared" si="28"/>
        <v>0</v>
      </c>
      <c r="AO65" s="229">
        <f t="shared" si="28"/>
        <v>0</v>
      </c>
      <c r="AP65" s="229">
        <f t="shared" si="28"/>
        <v>0</v>
      </c>
      <c r="AQ65" s="229">
        <f t="shared" si="28"/>
        <v>0</v>
      </c>
      <c r="AR65" s="229">
        <f t="shared" si="28"/>
        <v>0</v>
      </c>
      <c r="AS65" s="229">
        <f t="shared" si="28"/>
        <v>0</v>
      </c>
      <c r="AT65" s="229">
        <f t="shared" si="28"/>
        <v>0</v>
      </c>
      <c r="AU65" s="229">
        <f t="shared" si="28"/>
        <v>0</v>
      </c>
      <c r="AV65" s="229">
        <f t="shared" si="28"/>
        <v>0</v>
      </c>
      <c r="AW65" s="229">
        <f t="shared" si="28"/>
        <v>0</v>
      </c>
      <c r="AX65" s="229">
        <f t="shared" si="28"/>
        <v>0</v>
      </c>
      <c r="AY65" s="229">
        <f t="shared" si="28"/>
        <v>0</v>
      </c>
      <c r="AZ65" s="229">
        <f t="shared" si="28"/>
        <v>0</v>
      </c>
      <c r="BA65" s="229">
        <f t="shared" si="28"/>
        <v>-9.9999306257814169E-7</v>
      </c>
      <c r="BC65" s="76">
        <f t="shared" si="5"/>
        <v>0</v>
      </c>
      <c r="BD65" s="229">
        <f t="shared" si="6"/>
        <v>0</v>
      </c>
      <c r="BE65" s="76">
        <f>+AA65-'A1'!M65-'A2'!Z65-'A3'!Q65-'A3'!Y65-'A3'!Z65</f>
        <v>2.7533531010703882E-12</v>
      </c>
    </row>
    <row r="66" spans="2:57" s="89" customFormat="1" ht="17.100000000000001" customHeight="1">
      <c r="B66" s="83"/>
      <c r="C66" s="45" t="s">
        <v>58</v>
      </c>
      <c r="D66" s="294"/>
      <c r="E66" s="294"/>
      <c r="F66" s="294">
        <v>18.669073000000001</v>
      </c>
      <c r="G66" s="294"/>
      <c r="H66" s="294"/>
      <c r="I66" s="294"/>
      <c r="J66" s="294"/>
      <c r="K66" s="294"/>
      <c r="L66" s="294"/>
      <c r="M66" s="294"/>
      <c r="N66" s="294"/>
      <c r="O66" s="294"/>
      <c r="P66" s="294"/>
      <c r="Q66" s="294">
        <f t="shared" si="3"/>
        <v>18.669073000000001</v>
      </c>
      <c r="R66" s="294"/>
      <c r="S66" s="294"/>
      <c r="T66" s="294"/>
      <c r="U66" s="294"/>
      <c r="V66" s="294"/>
      <c r="W66" s="294"/>
      <c r="X66" s="294"/>
      <c r="Y66" s="294">
        <f t="shared" si="4"/>
        <v>0</v>
      </c>
      <c r="Z66" s="294"/>
      <c r="AA66" s="291">
        <f>+'A1'!M66+'A2'!Z66+'A3'!Q66+'A3'!Y66+'A3'!Z66</f>
        <v>2372.6695399999999</v>
      </c>
      <c r="AB66" s="322"/>
      <c r="AC66" s="88"/>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0"/>
      <c r="BC66" s="74">
        <f t="shared" si="5"/>
        <v>0</v>
      </c>
      <c r="BD66" s="73">
        <f t="shared" si="6"/>
        <v>0</v>
      </c>
      <c r="BE66" s="74">
        <f>+AA66-'A1'!M66-'A2'!Z66-'A3'!Q66-'A3'!Y66-'A3'!Z66</f>
        <v>2.2382096176443156E-13</v>
      </c>
    </row>
    <row r="67" spans="2:57" s="34" customFormat="1" ht="17.100000000000001" customHeight="1">
      <c r="B67" s="44"/>
      <c r="C67" s="45" t="s">
        <v>59</v>
      </c>
      <c r="D67" s="288"/>
      <c r="E67" s="288"/>
      <c r="F67" s="288"/>
      <c r="G67" s="288"/>
      <c r="H67" s="288"/>
      <c r="I67" s="288"/>
      <c r="J67" s="288"/>
      <c r="K67" s="288"/>
      <c r="L67" s="288"/>
      <c r="M67" s="288"/>
      <c r="N67" s="288"/>
      <c r="O67" s="288"/>
      <c r="P67" s="288"/>
      <c r="Q67" s="325">
        <f t="shared" si="3"/>
        <v>0</v>
      </c>
      <c r="R67" s="288"/>
      <c r="S67" s="288"/>
      <c r="T67" s="288"/>
      <c r="U67" s="288"/>
      <c r="V67" s="288"/>
      <c r="W67" s="288"/>
      <c r="X67" s="288"/>
      <c r="Y67" s="325">
        <f t="shared" si="4"/>
        <v>0</v>
      </c>
      <c r="Z67" s="288"/>
      <c r="AA67" s="291">
        <f>+'A1'!M67+'A2'!Z67+'A3'!Q67+'A3'!Y67+'A3'!Z67</f>
        <v>27213.146214</v>
      </c>
      <c r="AB67" s="319"/>
      <c r="AC67" s="3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C67" s="74">
        <f t="shared" si="5"/>
        <v>0</v>
      </c>
      <c r="BD67" s="73">
        <f t="shared" si="6"/>
        <v>0</v>
      </c>
      <c r="BE67" s="74">
        <f>+AA67-'A1'!M67-'A2'!Z67-'A3'!Q67-'A3'!Y67-'A3'!Z67</f>
        <v>-1.8189894035458565E-12</v>
      </c>
    </row>
    <row r="68" spans="2:57" s="40" customFormat="1" ht="30" customHeight="1">
      <c r="B68" s="103"/>
      <c r="C68" s="104" t="s">
        <v>53</v>
      </c>
      <c r="D68" s="293">
        <f t="shared" ref="D68:J68" si="29">+SUM(D65,D56,D53)</f>
        <v>3.9448699999999999</v>
      </c>
      <c r="E68" s="293">
        <f t="shared" si="29"/>
        <v>22.267237000000002</v>
      </c>
      <c r="F68" s="293">
        <f t="shared" si="29"/>
        <v>1619.5152349999998</v>
      </c>
      <c r="G68" s="293">
        <f t="shared" si="29"/>
        <v>0</v>
      </c>
      <c r="H68" s="293">
        <f t="shared" si="29"/>
        <v>0</v>
      </c>
      <c r="I68" s="293">
        <f t="shared" si="29"/>
        <v>281.990206</v>
      </c>
      <c r="J68" s="293">
        <f t="shared" si="29"/>
        <v>0</v>
      </c>
      <c r="K68" s="293">
        <f t="shared" ref="K68:Z68" si="30">+SUM(K65,K56,K53)</f>
        <v>189.88671199999999</v>
      </c>
      <c r="L68" s="293">
        <f t="shared" si="30"/>
        <v>7.2584010000000001</v>
      </c>
      <c r="M68" s="293">
        <f t="shared" si="30"/>
        <v>0</v>
      </c>
      <c r="N68" s="293">
        <f t="shared" si="30"/>
        <v>14.371625999999999</v>
      </c>
      <c r="O68" s="293">
        <f t="shared" si="30"/>
        <v>0</v>
      </c>
      <c r="P68" s="293">
        <f t="shared" si="30"/>
        <v>124.169731</v>
      </c>
      <c r="Q68" s="293">
        <f t="shared" si="3"/>
        <v>2263.4040180000002</v>
      </c>
      <c r="R68" s="293">
        <f t="shared" si="30"/>
        <v>1.038826</v>
      </c>
      <c r="S68" s="293">
        <f t="shared" si="30"/>
        <v>0</v>
      </c>
      <c r="T68" s="293">
        <f t="shared" si="30"/>
        <v>0</v>
      </c>
      <c r="U68" s="293">
        <f t="shared" si="30"/>
        <v>0</v>
      </c>
      <c r="V68" s="293">
        <f>+SUM(V65,V56,V53)</f>
        <v>0</v>
      </c>
      <c r="W68" s="293">
        <f t="shared" si="30"/>
        <v>0</v>
      </c>
      <c r="X68" s="293">
        <f t="shared" si="30"/>
        <v>79.487113000000008</v>
      </c>
      <c r="Y68" s="293">
        <f t="shared" si="4"/>
        <v>80.525939000000008</v>
      </c>
      <c r="Z68" s="293">
        <f t="shared" si="30"/>
        <v>363.61948999999998</v>
      </c>
      <c r="AA68" s="291">
        <f>+'A1'!M68+'A2'!Z68+'A3'!Q68+'A3'!Y68+'A3'!Z68</f>
        <v>894292.74398499995</v>
      </c>
      <c r="AB68" s="318"/>
      <c r="AC68" s="39"/>
      <c r="AD68" s="229">
        <f t="shared" ref="AD68:BA68" si="31">+D68-D53-D56-D65</f>
        <v>0</v>
      </c>
      <c r="AE68" s="229">
        <f t="shared" si="31"/>
        <v>1.3322676295501878E-15</v>
      </c>
      <c r="AF68" s="229">
        <f t="shared" si="31"/>
        <v>-3.1974423109204508E-14</v>
      </c>
      <c r="AG68" s="229">
        <f t="shared" si="31"/>
        <v>0</v>
      </c>
      <c r="AH68" s="229">
        <f t="shared" si="31"/>
        <v>0</v>
      </c>
      <c r="AI68" s="229">
        <f t="shared" si="31"/>
        <v>0</v>
      </c>
      <c r="AJ68" s="229">
        <f t="shared" si="31"/>
        <v>0</v>
      </c>
      <c r="AK68" s="229">
        <f t="shared" si="31"/>
        <v>0</v>
      </c>
      <c r="AL68" s="229">
        <f t="shared" si="31"/>
        <v>0</v>
      </c>
      <c r="AM68" s="229">
        <f t="shared" si="31"/>
        <v>0</v>
      </c>
      <c r="AN68" s="229">
        <f t="shared" si="31"/>
        <v>-3.0531133177191805E-16</v>
      </c>
      <c r="AO68" s="229">
        <f t="shared" si="31"/>
        <v>0</v>
      </c>
      <c r="AP68" s="229">
        <f t="shared" si="31"/>
        <v>0</v>
      </c>
      <c r="AQ68" s="229">
        <f t="shared" si="31"/>
        <v>3.659295089164516E-13</v>
      </c>
      <c r="AR68" s="229">
        <f t="shared" si="31"/>
        <v>0</v>
      </c>
      <c r="AS68" s="229">
        <f t="shared" si="31"/>
        <v>0</v>
      </c>
      <c r="AT68" s="229">
        <f t="shared" si="31"/>
        <v>0</v>
      </c>
      <c r="AU68" s="229">
        <f t="shared" si="31"/>
        <v>0</v>
      </c>
      <c r="AV68" s="229">
        <f t="shared" si="31"/>
        <v>0</v>
      </c>
      <c r="AW68" s="229">
        <f t="shared" si="31"/>
        <v>0</v>
      </c>
      <c r="AX68" s="229">
        <f t="shared" si="31"/>
        <v>0</v>
      </c>
      <c r="AY68" s="229">
        <f t="shared" si="31"/>
        <v>0</v>
      </c>
      <c r="AZ68" s="229">
        <f t="shared" si="31"/>
        <v>0</v>
      </c>
      <c r="BA68" s="229">
        <f t="shared" si="31"/>
        <v>-3.2741809263825417E-11</v>
      </c>
      <c r="BC68" s="76">
        <f t="shared" si="5"/>
        <v>0</v>
      </c>
      <c r="BD68" s="229">
        <f t="shared" si="6"/>
        <v>0</v>
      </c>
      <c r="BE68" s="76">
        <f>+AA68-'A1'!M68-'A2'!Z68-'A3'!Q68-'A3'!Y68-'A3'!Z68</f>
        <v>-6.0765614762203768E-11</v>
      </c>
    </row>
    <row r="69" spans="2:57" s="89" customFormat="1" ht="17.100000000000001" customHeight="1">
      <c r="B69" s="266"/>
      <c r="C69" s="267" t="s">
        <v>182</v>
      </c>
      <c r="D69" s="294"/>
      <c r="E69" s="294"/>
      <c r="F69" s="294"/>
      <c r="G69" s="294"/>
      <c r="H69" s="294"/>
      <c r="I69" s="294"/>
      <c r="J69" s="294"/>
      <c r="K69" s="294"/>
      <c r="L69" s="294"/>
      <c r="M69" s="294"/>
      <c r="N69" s="294"/>
      <c r="O69" s="294"/>
      <c r="P69" s="294"/>
      <c r="Q69" s="294">
        <f t="shared" si="3"/>
        <v>0</v>
      </c>
      <c r="R69" s="294"/>
      <c r="S69" s="294"/>
      <c r="T69" s="294"/>
      <c r="U69" s="294"/>
      <c r="V69" s="294"/>
      <c r="W69" s="294"/>
      <c r="X69" s="294"/>
      <c r="Y69" s="294">
        <f t="shared" si="4"/>
        <v>0</v>
      </c>
      <c r="Z69" s="294"/>
      <c r="AA69" s="295">
        <f>+'A1'!M69+'A2'!Z69+'A3'!Q69+'A3'!Y69+'A3'!Z69</f>
        <v>0</v>
      </c>
      <c r="AB69" s="321"/>
      <c r="AC69" s="88"/>
      <c r="AD69" s="85">
        <f t="shared" ref="AD69:BA69" si="32">+IF((D69&gt;D68),111,0)</f>
        <v>0</v>
      </c>
      <c r="AE69" s="85">
        <f t="shared" si="32"/>
        <v>0</v>
      </c>
      <c r="AF69" s="85">
        <f t="shared" si="32"/>
        <v>0</v>
      </c>
      <c r="AG69" s="85">
        <f t="shared" si="32"/>
        <v>0</v>
      </c>
      <c r="AH69" s="85">
        <f t="shared" si="32"/>
        <v>0</v>
      </c>
      <c r="AI69" s="85">
        <f t="shared" si="32"/>
        <v>0</v>
      </c>
      <c r="AJ69" s="85">
        <f t="shared" si="32"/>
        <v>0</v>
      </c>
      <c r="AK69" s="85">
        <f t="shared" si="32"/>
        <v>0</v>
      </c>
      <c r="AL69" s="85">
        <f t="shared" si="32"/>
        <v>0</v>
      </c>
      <c r="AM69" s="85">
        <f t="shared" si="32"/>
        <v>0</v>
      </c>
      <c r="AN69" s="85">
        <f t="shared" si="32"/>
        <v>0</v>
      </c>
      <c r="AO69" s="85">
        <f t="shared" si="32"/>
        <v>0</v>
      </c>
      <c r="AP69" s="85">
        <f t="shared" si="32"/>
        <v>0</v>
      </c>
      <c r="AQ69" s="85">
        <f t="shared" si="32"/>
        <v>0</v>
      </c>
      <c r="AR69" s="85">
        <f t="shared" si="32"/>
        <v>0</v>
      </c>
      <c r="AS69" s="85">
        <f t="shared" si="32"/>
        <v>0</v>
      </c>
      <c r="AT69" s="85">
        <f t="shared" si="32"/>
        <v>0</v>
      </c>
      <c r="AU69" s="85">
        <f t="shared" si="32"/>
        <v>0</v>
      </c>
      <c r="AV69" s="85">
        <f t="shared" si="32"/>
        <v>0</v>
      </c>
      <c r="AW69" s="85">
        <f t="shared" si="32"/>
        <v>0</v>
      </c>
      <c r="AX69" s="85">
        <f t="shared" si="32"/>
        <v>0</v>
      </c>
      <c r="AY69" s="85">
        <f t="shared" si="32"/>
        <v>0</v>
      </c>
      <c r="AZ69" s="85">
        <f t="shared" si="32"/>
        <v>0</v>
      </c>
      <c r="BA69" s="85">
        <f t="shared" si="32"/>
        <v>0</v>
      </c>
      <c r="BC69" s="85">
        <f t="shared" si="5"/>
        <v>0</v>
      </c>
      <c r="BD69" s="230">
        <f t="shared" si="6"/>
        <v>0</v>
      </c>
      <c r="BE69" s="85">
        <f>+AA69-'A1'!M69-'A2'!Z69-'A3'!Q69-'A3'!Y69-'A3'!Z69</f>
        <v>0</v>
      </c>
    </row>
    <row r="70" spans="2:57" s="89" customFormat="1" ht="16.5" customHeight="1">
      <c r="B70" s="268"/>
      <c r="C70" s="269" t="s">
        <v>183</v>
      </c>
      <c r="D70" s="296"/>
      <c r="E70" s="296"/>
      <c r="F70" s="296"/>
      <c r="G70" s="296"/>
      <c r="H70" s="296"/>
      <c r="I70" s="296"/>
      <c r="J70" s="296"/>
      <c r="K70" s="296"/>
      <c r="L70" s="296"/>
      <c r="M70" s="296"/>
      <c r="N70" s="296"/>
      <c r="O70" s="296"/>
      <c r="P70" s="296"/>
      <c r="Q70" s="294">
        <f t="shared" si="3"/>
        <v>0</v>
      </c>
      <c r="R70" s="296"/>
      <c r="S70" s="296"/>
      <c r="T70" s="296"/>
      <c r="U70" s="296"/>
      <c r="V70" s="296"/>
      <c r="W70" s="296"/>
      <c r="X70" s="296"/>
      <c r="Y70" s="294">
        <f t="shared" si="4"/>
        <v>0</v>
      </c>
      <c r="Z70" s="296"/>
      <c r="AA70" s="295">
        <f>+'A1'!M70+'A2'!Z70+'A3'!Q70+'A3'!Y70+'A3'!Z70</f>
        <v>0</v>
      </c>
      <c r="AB70" s="322"/>
      <c r="AC70" s="88"/>
      <c r="AD70" s="85">
        <f t="shared" ref="AD70:BA70" si="33">+IF((D70&gt;D68),111,0)</f>
        <v>0</v>
      </c>
      <c r="AE70" s="85">
        <f t="shared" si="33"/>
        <v>0</v>
      </c>
      <c r="AF70" s="85">
        <f t="shared" si="33"/>
        <v>0</v>
      </c>
      <c r="AG70" s="85">
        <f t="shared" si="33"/>
        <v>0</v>
      </c>
      <c r="AH70" s="85">
        <f t="shared" si="33"/>
        <v>0</v>
      </c>
      <c r="AI70" s="85">
        <f t="shared" si="33"/>
        <v>0</v>
      </c>
      <c r="AJ70" s="85">
        <f t="shared" si="33"/>
        <v>0</v>
      </c>
      <c r="AK70" s="85">
        <f t="shared" si="33"/>
        <v>0</v>
      </c>
      <c r="AL70" s="85">
        <f t="shared" si="33"/>
        <v>0</v>
      </c>
      <c r="AM70" s="85">
        <f t="shared" si="33"/>
        <v>0</v>
      </c>
      <c r="AN70" s="85">
        <f t="shared" si="33"/>
        <v>0</v>
      </c>
      <c r="AO70" s="85">
        <f t="shared" si="33"/>
        <v>0</v>
      </c>
      <c r="AP70" s="85">
        <f t="shared" si="33"/>
        <v>0</v>
      </c>
      <c r="AQ70" s="85">
        <f t="shared" si="33"/>
        <v>0</v>
      </c>
      <c r="AR70" s="85">
        <f t="shared" si="33"/>
        <v>0</v>
      </c>
      <c r="AS70" s="85">
        <f t="shared" si="33"/>
        <v>0</v>
      </c>
      <c r="AT70" s="85">
        <f t="shared" si="33"/>
        <v>0</v>
      </c>
      <c r="AU70" s="85">
        <f t="shared" si="33"/>
        <v>0</v>
      </c>
      <c r="AV70" s="85">
        <f t="shared" si="33"/>
        <v>0</v>
      </c>
      <c r="AW70" s="85">
        <f t="shared" si="33"/>
        <v>0</v>
      </c>
      <c r="AX70" s="85">
        <f t="shared" si="33"/>
        <v>0</v>
      </c>
      <c r="AY70" s="85">
        <f t="shared" si="33"/>
        <v>0</v>
      </c>
      <c r="AZ70" s="85">
        <f t="shared" si="33"/>
        <v>0</v>
      </c>
      <c r="BA70" s="85">
        <f t="shared" si="33"/>
        <v>0</v>
      </c>
      <c r="BC70" s="85">
        <f t="shared" si="5"/>
        <v>0</v>
      </c>
      <c r="BD70" s="230">
        <f t="shared" si="6"/>
        <v>0</v>
      </c>
      <c r="BE70" s="85">
        <f>+AA70-'A1'!M70-'A2'!Z70-'A3'!Q70-'A3'!Y70-'A3'!Z70</f>
        <v>0</v>
      </c>
    </row>
    <row r="71" spans="2:57" s="34" customFormat="1" ht="24.95" customHeight="1">
      <c r="B71" s="41"/>
      <c r="C71" s="49" t="s">
        <v>65</v>
      </c>
      <c r="D71" s="288"/>
      <c r="E71" s="288"/>
      <c r="F71" s="288"/>
      <c r="G71" s="288"/>
      <c r="H71" s="288"/>
      <c r="I71" s="288"/>
      <c r="J71" s="288"/>
      <c r="K71" s="288"/>
      <c r="L71" s="288"/>
      <c r="M71" s="288"/>
      <c r="N71" s="288"/>
      <c r="O71" s="288"/>
      <c r="P71" s="288"/>
      <c r="Q71" s="325"/>
      <c r="R71" s="288"/>
      <c r="S71" s="288"/>
      <c r="T71" s="288"/>
      <c r="U71" s="288"/>
      <c r="V71" s="288"/>
      <c r="W71" s="288"/>
      <c r="X71" s="288"/>
      <c r="Y71" s="325"/>
      <c r="Z71" s="288"/>
      <c r="AA71" s="305"/>
      <c r="AB71" s="323"/>
      <c r="AC71" s="3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C71" s="79"/>
      <c r="BD71" s="79"/>
      <c r="BE71" s="79"/>
    </row>
    <row r="72" spans="2:57" s="34" customFormat="1" ht="17.100000000000001" customHeight="1">
      <c r="B72" s="44"/>
      <c r="C72" s="45" t="s">
        <v>67</v>
      </c>
      <c r="D72" s="288">
        <f>D68</f>
        <v>3.9448699999999999</v>
      </c>
      <c r="E72" s="288">
        <f>E68</f>
        <v>22.267237000000002</v>
      </c>
      <c r="F72" s="288">
        <v>1335.1490049999998</v>
      </c>
      <c r="G72" s="288"/>
      <c r="H72" s="288"/>
      <c r="I72" s="288">
        <v>281.990206</v>
      </c>
      <c r="J72" s="288"/>
      <c r="K72" s="288">
        <v>189.88671199999999</v>
      </c>
      <c r="L72" s="293">
        <v>5.8016760000000005</v>
      </c>
      <c r="M72" s="288"/>
      <c r="N72" s="293">
        <v>1.116261999999999</v>
      </c>
      <c r="O72" s="288"/>
      <c r="P72" s="288"/>
      <c r="Q72" s="325">
        <f t="shared" si="3"/>
        <v>1840.1559679999998</v>
      </c>
      <c r="R72" s="288">
        <v>1.038826</v>
      </c>
      <c r="S72" s="288"/>
      <c r="T72" s="288"/>
      <c r="U72" s="288"/>
      <c r="V72" s="288"/>
      <c r="W72" s="288"/>
      <c r="X72" s="288">
        <v>79.487113000000008</v>
      </c>
      <c r="Y72" s="325">
        <f t="shared" si="4"/>
        <v>80.525939000000008</v>
      </c>
      <c r="Z72" s="288">
        <v>363.61948999999998</v>
      </c>
      <c r="AA72" s="305">
        <f>+'A1'!M72+'A2'!Z72+'A3'!Q72+'A3'!Y72+'A3'!Z72</f>
        <v>864847.28084688028</v>
      </c>
      <c r="AB72" s="323"/>
      <c r="AC72" s="33"/>
      <c r="AD72" s="73">
        <f t="shared" ref="AD72:BA72" si="34">+D68-SUM(D72:D74)</f>
        <v>0</v>
      </c>
      <c r="AE72" s="73">
        <f t="shared" si="34"/>
        <v>0</v>
      </c>
      <c r="AF72" s="73">
        <f t="shared" si="34"/>
        <v>0</v>
      </c>
      <c r="AG72" s="73">
        <f t="shared" si="34"/>
        <v>0</v>
      </c>
      <c r="AH72" s="73">
        <f t="shared" si="34"/>
        <v>0</v>
      </c>
      <c r="AI72" s="73">
        <f t="shared" si="34"/>
        <v>0</v>
      </c>
      <c r="AJ72" s="73">
        <f t="shared" si="34"/>
        <v>0</v>
      </c>
      <c r="AK72" s="73">
        <f t="shared" si="34"/>
        <v>0</v>
      </c>
      <c r="AL72" s="73">
        <f t="shared" si="34"/>
        <v>0</v>
      </c>
      <c r="AM72" s="73">
        <f t="shared" si="34"/>
        <v>0</v>
      </c>
      <c r="AN72" s="73">
        <f t="shared" si="34"/>
        <v>0</v>
      </c>
      <c r="AO72" s="73">
        <f t="shared" si="34"/>
        <v>0</v>
      </c>
      <c r="AP72" s="73">
        <f t="shared" si="34"/>
        <v>0</v>
      </c>
      <c r="AQ72" s="73">
        <f t="shared" si="34"/>
        <v>0</v>
      </c>
      <c r="AR72" s="73">
        <f t="shared" si="34"/>
        <v>0</v>
      </c>
      <c r="AS72" s="73">
        <f t="shared" si="34"/>
        <v>0</v>
      </c>
      <c r="AT72" s="73">
        <f t="shared" si="34"/>
        <v>0</v>
      </c>
      <c r="AU72" s="73">
        <f t="shared" si="34"/>
        <v>0</v>
      </c>
      <c r="AV72" s="73">
        <f t="shared" si="34"/>
        <v>0</v>
      </c>
      <c r="AW72" s="73">
        <f t="shared" si="34"/>
        <v>0</v>
      </c>
      <c r="AX72" s="73">
        <f t="shared" si="34"/>
        <v>0</v>
      </c>
      <c r="AY72" s="73">
        <f t="shared" si="34"/>
        <v>0</v>
      </c>
      <c r="AZ72" s="73">
        <f t="shared" si="34"/>
        <v>0</v>
      </c>
      <c r="BA72" s="73">
        <f t="shared" si="34"/>
        <v>1.6254000016488135E-2</v>
      </c>
      <c r="BC72" s="73">
        <f t="shared" si="5"/>
        <v>0</v>
      </c>
      <c r="BD72" s="73">
        <f t="shared" si="6"/>
        <v>0</v>
      </c>
      <c r="BE72" s="73">
        <f>+AA72-'A1'!M72-'A2'!Z72-'A3'!Q72-'A3'!Y72-'A3'!Z72</f>
        <v>-9.8737018561223522E-11</v>
      </c>
    </row>
    <row r="73" spans="2:57" s="34" customFormat="1" ht="17.100000000000001" customHeight="1">
      <c r="B73" s="44"/>
      <c r="C73" s="45" t="s">
        <v>68</v>
      </c>
      <c r="D73" s="288"/>
      <c r="E73" s="288"/>
      <c r="F73" s="288">
        <v>284.36622999999997</v>
      </c>
      <c r="G73" s="288"/>
      <c r="H73" s="288"/>
      <c r="I73" s="288"/>
      <c r="J73" s="288"/>
      <c r="K73" s="288"/>
      <c r="L73" s="288">
        <v>1.456725</v>
      </c>
      <c r="M73" s="288"/>
      <c r="N73" s="288">
        <v>13.255364</v>
      </c>
      <c r="O73" s="288"/>
      <c r="P73" s="288">
        <v>124.169731</v>
      </c>
      <c r="Q73" s="325">
        <f t="shared" si="3"/>
        <v>423.24804999999998</v>
      </c>
      <c r="R73" s="288"/>
      <c r="S73" s="288"/>
      <c r="T73" s="288"/>
      <c r="U73" s="288"/>
      <c r="V73" s="288"/>
      <c r="W73" s="288"/>
      <c r="X73" s="288"/>
      <c r="Y73" s="325">
        <f t="shared" si="4"/>
        <v>0</v>
      </c>
      <c r="Z73" s="288"/>
      <c r="AA73" s="305">
        <f>+'A1'!M73+'A2'!Z73+'A3'!Q73+'A3'!Y73+'A3'!Z73</f>
        <v>29210.406145119643</v>
      </c>
      <c r="AB73" s="323"/>
      <c r="AC73" s="3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C73" s="79">
        <f t="shared" si="5"/>
        <v>0</v>
      </c>
      <c r="BD73" s="79">
        <f t="shared" si="6"/>
        <v>0</v>
      </c>
      <c r="BE73" s="79">
        <f>+AA73-'A1'!M73-'A2'!Z73-'A3'!Q73-'A3'!Y73-'A3'!Z73</f>
        <v>-1.6484591469634324E-12</v>
      </c>
    </row>
    <row r="74" spans="2:57" s="34" customFormat="1" ht="17.100000000000001" customHeight="1">
      <c r="B74" s="41"/>
      <c r="C74" s="45" t="s">
        <v>69</v>
      </c>
      <c r="D74" s="288"/>
      <c r="E74" s="288"/>
      <c r="F74" s="288"/>
      <c r="G74" s="288"/>
      <c r="H74" s="288"/>
      <c r="I74" s="288"/>
      <c r="J74" s="288"/>
      <c r="K74" s="288"/>
      <c r="L74" s="288"/>
      <c r="M74" s="288"/>
      <c r="N74" s="288"/>
      <c r="O74" s="288"/>
      <c r="P74" s="288"/>
      <c r="Q74" s="325">
        <f t="shared" si="3"/>
        <v>0</v>
      </c>
      <c r="R74" s="288"/>
      <c r="S74" s="288"/>
      <c r="T74" s="288"/>
      <c r="U74" s="288"/>
      <c r="V74" s="288"/>
      <c r="W74" s="288"/>
      <c r="X74" s="288"/>
      <c r="Y74" s="325">
        <f t="shared" si="4"/>
        <v>0</v>
      </c>
      <c r="Z74" s="288"/>
      <c r="AA74" s="305">
        <f>+'A1'!M74+'A2'!Z74+'A3'!Q74+'A3'!Y74+'A3'!Z74</f>
        <v>235.040739</v>
      </c>
      <c r="AB74" s="323"/>
      <c r="AC74" s="3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C74" s="79">
        <f t="shared" si="5"/>
        <v>0</v>
      </c>
      <c r="BD74" s="79">
        <f t="shared" si="6"/>
        <v>0</v>
      </c>
      <c r="BE74" s="79">
        <f>+AA74-'A1'!M74-'A2'!Z74-'A3'!Q74-'A3'!Y74-'A3'!Z74</f>
        <v>0</v>
      </c>
    </row>
    <row r="75" spans="2:57" s="40" customFormat="1" ht="30" customHeight="1">
      <c r="B75" s="46"/>
      <c r="C75" s="47" t="s">
        <v>115</v>
      </c>
      <c r="D75" s="300"/>
      <c r="E75" s="300"/>
      <c r="F75" s="300"/>
      <c r="G75" s="300"/>
      <c r="H75" s="300"/>
      <c r="I75" s="300"/>
      <c r="J75" s="300"/>
      <c r="K75" s="300"/>
      <c r="L75" s="300"/>
      <c r="M75" s="300"/>
      <c r="N75" s="300"/>
      <c r="O75" s="300"/>
      <c r="P75" s="300"/>
      <c r="Q75" s="302"/>
      <c r="R75" s="300"/>
      <c r="S75" s="300"/>
      <c r="T75" s="300"/>
      <c r="U75" s="300"/>
      <c r="V75" s="300"/>
      <c r="W75" s="300"/>
      <c r="X75" s="300"/>
      <c r="Y75" s="302"/>
      <c r="Z75" s="300"/>
      <c r="AA75" s="305"/>
      <c r="AB75" s="318"/>
      <c r="AC75" s="39"/>
      <c r="AD75" s="229"/>
      <c r="AE75" s="229"/>
      <c r="AF75" s="229"/>
      <c r="AG75" s="229"/>
      <c r="AH75" s="229"/>
      <c r="AI75" s="229"/>
      <c r="AJ75" s="229"/>
      <c r="AK75" s="229"/>
      <c r="AL75" s="229"/>
      <c r="AM75" s="229"/>
      <c r="AN75" s="229"/>
      <c r="AO75" s="229"/>
      <c r="AP75" s="229"/>
      <c r="AQ75" s="229"/>
      <c r="AR75" s="229"/>
      <c r="AS75" s="229"/>
      <c r="AT75" s="229"/>
      <c r="AU75" s="229"/>
      <c r="AV75" s="229"/>
      <c r="AW75" s="229"/>
      <c r="AX75" s="229"/>
      <c r="AY75" s="229"/>
      <c r="AZ75" s="229"/>
      <c r="BA75" s="229"/>
      <c r="BC75" s="80"/>
      <c r="BD75" s="80"/>
      <c r="BE75" s="80"/>
    </row>
    <row r="76" spans="2:57" s="34" customFormat="1" ht="17.100000000000001" customHeight="1">
      <c r="B76" s="41"/>
      <c r="C76" s="42" t="s">
        <v>10</v>
      </c>
      <c r="D76" s="288"/>
      <c r="E76" s="288"/>
      <c r="F76" s="288"/>
      <c r="G76" s="288"/>
      <c r="H76" s="288"/>
      <c r="I76" s="288"/>
      <c r="J76" s="288"/>
      <c r="K76" s="288"/>
      <c r="L76" s="288"/>
      <c r="M76" s="288"/>
      <c r="N76" s="288"/>
      <c r="O76" s="288"/>
      <c r="P76" s="288"/>
      <c r="Q76" s="325">
        <f t="shared" si="3"/>
        <v>0</v>
      </c>
      <c r="R76" s="288"/>
      <c r="S76" s="288"/>
      <c r="T76" s="288"/>
      <c r="U76" s="288"/>
      <c r="V76" s="288"/>
      <c r="W76" s="288"/>
      <c r="X76" s="288"/>
      <c r="Y76" s="325">
        <f t="shared" si="4"/>
        <v>0</v>
      </c>
      <c r="Z76" s="288"/>
      <c r="AA76" s="291">
        <f>+'A1'!M76+'A2'!Z76+'A3'!Q76+'A3'!Y76+'A3'!Z76</f>
        <v>1051.694</v>
      </c>
      <c r="AB76" s="319"/>
      <c r="AC76" s="33"/>
      <c r="AD76" s="73">
        <f t="shared" ref="AD76:BA76" si="35">+D76-SUM(D77:D78)</f>
        <v>0</v>
      </c>
      <c r="AE76" s="73">
        <f t="shared" si="35"/>
        <v>0</v>
      </c>
      <c r="AF76" s="73">
        <f t="shared" si="35"/>
        <v>0</v>
      </c>
      <c r="AG76" s="73">
        <f t="shared" si="35"/>
        <v>0</v>
      </c>
      <c r="AH76" s="73">
        <f t="shared" si="35"/>
        <v>0</v>
      </c>
      <c r="AI76" s="73">
        <f t="shared" si="35"/>
        <v>0</v>
      </c>
      <c r="AJ76" s="73">
        <f t="shared" si="35"/>
        <v>0</v>
      </c>
      <c r="AK76" s="73">
        <f t="shared" si="35"/>
        <v>0</v>
      </c>
      <c r="AL76" s="73">
        <f t="shared" si="35"/>
        <v>0</v>
      </c>
      <c r="AM76" s="73">
        <f t="shared" si="35"/>
        <v>0</v>
      </c>
      <c r="AN76" s="73">
        <f t="shared" si="35"/>
        <v>0</v>
      </c>
      <c r="AO76" s="73">
        <f t="shared" si="35"/>
        <v>0</v>
      </c>
      <c r="AP76" s="73">
        <f t="shared" si="35"/>
        <v>0</v>
      </c>
      <c r="AQ76" s="73">
        <f t="shared" si="35"/>
        <v>0</v>
      </c>
      <c r="AR76" s="73">
        <f t="shared" si="35"/>
        <v>0</v>
      </c>
      <c r="AS76" s="73">
        <f t="shared" si="35"/>
        <v>0</v>
      </c>
      <c r="AT76" s="73">
        <f t="shared" si="35"/>
        <v>0</v>
      </c>
      <c r="AU76" s="73">
        <f t="shared" si="35"/>
        <v>0</v>
      </c>
      <c r="AV76" s="73">
        <f t="shared" si="35"/>
        <v>0</v>
      </c>
      <c r="AW76" s="73">
        <f t="shared" si="35"/>
        <v>0</v>
      </c>
      <c r="AX76" s="73">
        <f t="shared" si="35"/>
        <v>0</v>
      </c>
      <c r="AY76" s="73">
        <f t="shared" si="35"/>
        <v>0</v>
      </c>
      <c r="AZ76" s="73">
        <f t="shared" si="35"/>
        <v>0</v>
      </c>
      <c r="BA76" s="73">
        <f t="shared" si="35"/>
        <v>0</v>
      </c>
      <c r="BC76" s="74">
        <f t="shared" si="5"/>
        <v>0</v>
      </c>
      <c r="BD76" s="73">
        <f t="shared" si="6"/>
        <v>0</v>
      </c>
      <c r="BE76" s="74">
        <f>+AA76-'A1'!M76-'A2'!Z76-'A3'!Q76-'A3'!Y76-'A3'!Z76</f>
        <v>0</v>
      </c>
    </row>
    <row r="77" spans="2:57" s="34" customFormat="1" ht="17.100000000000001" customHeight="1">
      <c r="B77" s="44"/>
      <c r="C77" s="45" t="s">
        <v>58</v>
      </c>
      <c r="D77" s="288"/>
      <c r="E77" s="288"/>
      <c r="F77" s="288"/>
      <c r="G77" s="288"/>
      <c r="H77" s="288"/>
      <c r="I77" s="288"/>
      <c r="J77" s="288"/>
      <c r="K77" s="288"/>
      <c r="L77" s="288"/>
      <c r="M77" s="288"/>
      <c r="N77" s="288"/>
      <c r="O77" s="288"/>
      <c r="P77" s="288"/>
      <c r="Q77" s="325">
        <f t="shared" si="3"/>
        <v>0</v>
      </c>
      <c r="R77" s="288"/>
      <c r="S77" s="288"/>
      <c r="T77" s="288"/>
      <c r="U77" s="288"/>
      <c r="V77" s="288"/>
      <c r="W77" s="288"/>
      <c r="X77" s="288"/>
      <c r="Y77" s="325">
        <f t="shared" si="4"/>
        <v>0</v>
      </c>
      <c r="Z77" s="288"/>
      <c r="AA77" s="291">
        <f>+'A1'!M77+'A2'!Z77+'A3'!Q77+'A3'!Y77+'A3'!Z77</f>
        <v>0</v>
      </c>
      <c r="AB77" s="319"/>
      <c r="AC77" s="3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C77" s="74">
        <f t="shared" si="5"/>
        <v>0</v>
      </c>
      <c r="BD77" s="73">
        <f t="shared" si="6"/>
        <v>0</v>
      </c>
      <c r="BE77" s="74">
        <f>+AA77-'A1'!M77-'A2'!Z77-'A3'!Q77-'A3'!Y77-'A3'!Z77</f>
        <v>0</v>
      </c>
    </row>
    <row r="78" spans="2:57" s="34" customFormat="1" ht="17.100000000000001" customHeight="1">
      <c r="B78" s="44"/>
      <c r="C78" s="45" t="s">
        <v>59</v>
      </c>
      <c r="D78" s="288"/>
      <c r="E78" s="288"/>
      <c r="F78" s="288"/>
      <c r="G78" s="288"/>
      <c r="H78" s="288"/>
      <c r="I78" s="288"/>
      <c r="J78" s="288"/>
      <c r="K78" s="288"/>
      <c r="L78" s="288"/>
      <c r="M78" s="288"/>
      <c r="N78" s="288"/>
      <c r="O78" s="288"/>
      <c r="P78" s="288"/>
      <c r="Q78" s="325">
        <f t="shared" ref="Q78:Q137" si="36">+SUM(D78:P78)</f>
        <v>0</v>
      </c>
      <c r="R78" s="288"/>
      <c r="S78" s="288"/>
      <c r="T78" s="288"/>
      <c r="U78" s="288"/>
      <c r="V78" s="288"/>
      <c r="W78" s="288"/>
      <c r="X78" s="288"/>
      <c r="Y78" s="325">
        <f t="shared" ref="Y78:Y137" si="37">+SUM(R78:X78)</f>
        <v>0</v>
      </c>
      <c r="Z78" s="288"/>
      <c r="AA78" s="291">
        <f>+'A1'!M78+'A2'!Z78+'A3'!Q78+'A3'!Y78+'A3'!Z78</f>
        <v>1051.694</v>
      </c>
      <c r="AB78" s="319"/>
      <c r="AC78" s="3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C78" s="74">
        <f t="shared" ref="BC78:BC135" si="38">+Q78-SUM(D78:P78)</f>
        <v>0</v>
      </c>
      <c r="BD78" s="73">
        <f t="shared" ref="BD78:BD135" si="39">+Y78-SUM(R78:X78)</f>
        <v>0</v>
      </c>
      <c r="BE78" s="74">
        <f>+AA78-'A1'!M78-'A2'!Z78-'A3'!Q78-'A3'!Y78-'A3'!Z78</f>
        <v>0</v>
      </c>
    </row>
    <row r="79" spans="2:57" s="34" customFormat="1" ht="30" customHeight="1">
      <c r="B79" s="41"/>
      <c r="C79" s="42" t="s">
        <v>11</v>
      </c>
      <c r="D79" s="288"/>
      <c r="E79" s="288"/>
      <c r="F79" s="288"/>
      <c r="G79" s="288"/>
      <c r="H79" s="288"/>
      <c r="I79" s="288"/>
      <c r="J79" s="288"/>
      <c r="K79" s="288"/>
      <c r="L79" s="288"/>
      <c r="M79" s="288"/>
      <c r="N79" s="288"/>
      <c r="O79" s="288"/>
      <c r="P79" s="288"/>
      <c r="Q79" s="325">
        <f t="shared" si="36"/>
        <v>0</v>
      </c>
      <c r="R79" s="288"/>
      <c r="S79" s="288"/>
      <c r="T79" s="288"/>
      <c r="U79" s="288"/>
      <c r="V79" s="288"/>
      <c r="W79" s="288"/>
      <c r="X79" s="288"/>
      <c r="Y79" s="325">
        <f t="shared" si="37"/>
        <v>0</v>
      </c>
      <c r="Z79" s="288"/>
      <c r="AA79" s="305">
        <f>+'A1'!M79+'A2'!Z79+'A3'!Q79+'A3'!Y79+'A3'!Z79</f>
        <v>440</v>
      </c>
      <c r="AB79" s="319"/>
      <c r="AC79" s="33"/>
      <c r="AD79" s="73">
        <f t="shared" ref="AD79:BA79" si="40">+D79-SUM(D80:D81)</f>
        <v>0</v>
      </c>
      <c r="AE79" s="73">
        <f t="shared" si="40"/>
        <v>0</v>
      </c>
      <c r="AF79" s="73">
        <f t="shared" si="40"/>
        <v>0</v>
      </c>
      <c r="AG79" s="73">
        <f t="shared" si="40"/>
        <v>0</v>
      </c>
      <c r="AH79" s="73">
        <f t="shared" si="40"/>
        <v>0</v>
      </c>
      <c r="AI79" s="73">
        <f t="shared" si="40"/>
        <v>0</v>
      </c>
      <c r="AJ79" s="73">
        <f t="shared" si="40"/>
        <v>0</v>
      </c>
      <c r="AK79" s="73">
        <f t="shared" si="40"/>
        <v>0</v>
      </c>
      <c r="AL79" s="73">
        <f t="shared" si="40"/>
        <v>0</v>
      </c>
      <c r="AM79" s="73">
        <f t="shared" si="40"/>
        <v>0</v>
      </c>
      <c r="AN79" s="73">
        <f t="shared" si="40"/>
        <v>0</v>
      </c>
      <c r="AO79" s="73">
        <f t="shared" si="40"/>
        <v>0</v>
      </c>
      <c r="AP79" s="73">
        <f t="shared" si="40"/>
        <v>0</v>
      </c>
      <c r="AQ79" s="73">
        <f t="shared" si="40"/>
        <v>0</v>
      </c>
      <c r="AR79" s="73">
        <f t="shared" si="40"/>
        <v>0</v>
      </c>
      <c r="AS79" s="73">
        <f t="shared" si="40"/>
        <v>0</v>
      </c>
      <c r="AT79" s="73">
        <f t="shared" si="40"/>
        <v>0</v>
      </c>
      <c r="AU79" s="73">
        <f t="shared" si="40"/>
        <v>0</v>
      </c>
      <c r="AV79" s="73">
        <f t="shared" si="40"/>
        <v>0</v>
      </c>
      <c r="AW79" s="73">
        <f t="shared" si="40"/>
        <v>0</v>
      </c>
      <c r="AX79" s="73">
        <f t="shared" si="40"/>
        <v>0</v>
      </c>
      <c r="AY79" s="73">
        <f t="shared" si="40"/>
        <v>0</v>
      </c>
      <c r="AZ79" s="73">
        <f t="shared" si="40"/>
        <v>0</v>
      </c>
      <c r="BA79" s="73">
        <f t="shared" si="40"/>
        <v>0</v>
      </c>
      <c r="BC79" s="74">
        <f t="shared" si="38"/>
        <v>0</v>
      </c>
      <c r="BD79" s="73">
        <f t="shared" si="39"/>
        <v>0</v>
      </c>
      <c r="BE79" s="74">
        <f>+AA79-'A1'!M79-'A2'!Z79-'A3'!Q79-'A3'!Y79-'A3'!Z79</f>
        <v>0</v>
      </c>
    </row>
    <row r="80" spans="2:57" s="34" customFormat="1" ht="17.100000000000001" customHeight="1">
      <c r="B80" s="41"/>
      <c r="C80" s="45" t="s">
        <v>58</v>
      </c>
      <c r="D80" s="288"/>
      <c r="E80" s="288"/>
      <c r="F80" s="288"/>
      <c r="G80" s="288"/>
      <c r="H80" s="288"/>
      <c r="I80" s="288"/>
      <c r="J80" s="288"/>
      <c r="K80" s="288"/>
      <c r="L80" s="288"/>
      <c r="M80" s="288"/>
      <c r="N80" s="288"/>
      <c r="O80" s="288"/>
      <c r="P80" s="288"/>
      <c r="Q80" s="325">
        <f t="shared" si="36"/>
        <v>0</v>
      </c>
      <c r="R80" s="288"/>
      <c r="S80" s="288"/>
      <c r="T80" s="288"/>
      <c r="U80" s="288"/>
      <c r="V80" s="288"/>
      <c r="W80" s="288"/>
      <c r="X80" s="288"/>
      <c r="Y80" s="325">
        <f t="shared" si="37"/>
        <v>0</v>
      </c>
      <c r="Z80" s="288"/>
      <c r="AA80" s="291">
        <f>+'A1'!M80+'A2'!Z80+'A3'!Q80+'A3'!Y80+'A3'!Z80</f>
        <v>140</v>
      </c>
      <c r="AB80" s="319"/>
      <c r="AC80" s="3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C80" s="74">
        <f t="shared" si="38"/>
        <v>0</v>
      </c>
      <c r="BD80" s="73">
        <f t="shared" si="39"/>
        <v>0</v>
      </c>
      <c r="BE80" s="74">
        <f>+AA80-'A1'!M80-'A2'!Z80-'A3'!Q80-'A3'!Y80-'A3'!Z80</f>
        <v>0</v>
      </c>
    </row>
    <row r="81" spans="2:57" s="34" customFormat="1" ht="17.100000000000001" customHeight="1">
      <c r="B81" s="41"/>
      <c r="C81" s="45" t="s">
        <v>59</v>
      </c>
      <c r="D81" s="288"/>
      <c r="E81" s="288"/>
      <c r="F81" s="288"/>
      <c r="G81" s="288"/>
      <c r="H81" s="288"/>
      <c r="I81" s="288"/>
      <c r="J81" s="288"/>
      <c r="K81" s="288"/>
      <c r="L81" s="288"/>
      <c r="M81" s="288"/>
      <c r="N81" s="288"/>
      <c r="O81" s="288"/>
      <c r="P81" s="288"/>
      <c r="Q81" s="325">
        <f t="shared" si="36"/>
        <v>0</v>
      </c>
      <c r="R81" s="288"/>
      <c r="S81" s="288"/>
      <c r="T81" s="288"/>
      <c r="U81" s="288"/>
      <c r="V81" s="288"/>
      <c r="W81" s="288"/>
      <c r="X81" s="288"/>
      <c r="Y81" s="325">
        <f t="shared" si="37"/>
        <v>0</v>
      </c>
      <c r="Z81" s="288"/>
      <c r="AA81" s="291">
        <f>+'A1'!M81+'A2'!Z81+'A3'!Q81+'A3'!Y81+'A3'!Z81</f>
        <v>300</v>
      </c>
      <c r="AB81" s="319"/>
      <c r="AC81" s="3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C81" s="74">
        <f t="shared" si="38"/>
        <v>0</v>
      </c>
      <c r="BD81" s="73">
        <f t="shared" si="39"/>
        <v>0</v>
      </c>
      <c r="BE81" s="74">
        <f>+AA81-'A1'!M81-'A2'!Z81-'A3'!Q81-'A3'!Y81-'A3'!Z81</f>
        <v>0</v>
      </c>
    </row>
    <row r="82" spans="2:57" s="40" customFormat="1" ht="30" customHeight="1">
      <c r="B82" s="263"/>
      <c r="C82" s="264" t="s">
        <v>99</v>
      </c>
      <c r="D82" s="292"/>
      <c r="E82" s="292"/>
      <c r="F82" s="292"/>
      <c r="G82" s="292"/>
      <c r="H82" s="292"/>
      <c r="I82" s="292"/>
      <c r="J82" s="292"/>
      <c r="K82" s="292"/>
      <c r="L82" s="292"/>
      <c r="M82" s="292"/>
      <c r="N82" s="292"/>
      <c r="O82" s="292"/>
      <c r="P82" s="292"/>
      <c r="Q82" s="293">
        <f t="shared" si="36"/>
        <v>0</v>
      </c>
      <c r="R82" s="292"/>
      <c r="S82" s="292"/>
      <c r="T82" s="292"/>
      <c r="U82" s="292"/>
      <c r="V82" s="292"/>
      <c r="W82" s="292"/>
      <c r="X82" s="292"/>
      <c r="Y82" s="293">
        <f t="shared" si="37"/>
        <v>0</v>
      </c>
      <c r="Z82" s="292"/>
      <c r="AA82" s="291">
        <f>+'A1'!M82+'A2'!Z82+'A3'!Q82+'A3'!Y82+'A3'!Z82</f>
        <v>440</v>
      </c>
      <c r="AB82" s="320"/>
      <c r="AC82" s="39"/>
      <c r="AD82" s="229">
        <f>+D79-SUM(D82:D87)</f>
        <v>0</v>
      </c>
      <c r="AE82" s="229">
        <f t="shared" ref="AE82:BA82" si="41">+E79-SUM(E82:E87)</f>
        <v>0</v>
      </c>
      <c r="AF82" s="229">
        <f t="shared" si="41"/>
        <v>0</v>
      </c>
      <c r="AG82" s="229">
        <f t="shared" si="41"/>
        <v>0</v>
      </c>
      <c r="AH82" s="229">
        <f t="shared" si="41"/>
        <v>0</v>
      </c>
      <c r="AI82" s="229">
        <f t="shared" si="41"/>
        <v>0</v>
      </c>
      <c r="AJ82" s="229">
        <f t="shared" si="41"/>
        <v>0</v>
      </c>
      <c r="AK82" s="229">
        <f t="shared" si="41"/>
        <v>0</v>
      </c>
      <c r="AL82" s="229">
        <f t="shared" si="41"/>
        <v>0</v>
      </c>
      <c r="AM82" s="229">
        <f t="shared" si="41"/>
        <v>0</v>
      </c>
      <c r="AN82" s="229">
        <f t="shared" si="41"/>
        <v>0</v>
      </c>
      <c r="AO82" s="229">
        <f t="shared" si="41"/>
        <v>0</v>
      </c>
      <c r="AP82" s="229">
        <f t="shared" si="41"/>
        <v>0</v>
      </c>
      <c r="AQ82" s="229">
        <f t="shared" si="41"/>
        <v>0</v>
      </c>
      <c r="AR82" s="229">
        <f t="shared" si="41"/>
        <v>0</v>
      </c>
      <c r="AS82" s="229">
        <f t="shared" si="41"/>
        <v>0</v>
      </c>
      <c r="AT82" s="229">
        <f t="shared" si="41"/>
        <v>0</v>
      </c>
      <c r="AU82" s="229">
        <f t="shared" si="41"/>
        <v>0</v>
      </c>
      <c r="AV82" s="229">
        <f t="shared" si="41"/>
        <v>0</v>
      </c>
      <c r="AW82" s="229">
        <f t="shared" si="41"/>
        <v>0</v>
      </c>
      <c r="AX82" s="229">
        <f t="shared" si="41"/>
        <v>0</v>
      </c>
      <c r="AY82" s="229">
        <f t="shared" si="41"/>
        <v>0</v>
      </c>
      <c r="AZ82" s="229">
        <f t="shared" si="41"/>
        <v>0</v>
      </c>
      <c r="BA82" s="229">
        <f t="shared" si="41"/>
        <v>0</v>
      </c>
      <c r="BC82" s="76">
        <f t="shared" si="38"/>
        <v>0</v>
      </c>
      <c r="BD82" s="229">
        <f t="shared" si="39"/>
        <v>0</v>
      </c>
      <c r="BE82" s="76">
        <f>+AA82-'A1'!M82-'A2'!Z82-'A3'!Q82-'A3'!Y82-'A3'!Z82</f>
        <v>0</v>
      </c>
    </row>
    <row r="83" spans="2:57" s="34" customFormat="1" ht="17.100000000000001" customHeight="1">
      <c r="B83" s="270"/>
      <c r="C83" s="271" t="s">
        <v>73</v>
      </c>
      <c r="D83" s="288"/>
      <c r="E83" s="288"/>
      <c r="F83" s="288"/>
      <c r="G83" s="288"/>
      <c r="H83" s="288"/>
      <c r="I83" s="288"/>
      <c r="J83" s="288"/>
      <c r="K83" s="288"/>
      <c r="L83" s="288"/>
      <c r="M83" s="288"/>
      <c r="N83" s="288"/>
      <c r="O83" s="288"/>
      <c r="P83" s="288"/>
      <c r="Q83" s="325">
        <f t="shared" si="36"/>
        <v>0</v>
      </c>
      <c r="R83" s="288"/>
      <c r="S83" s="288"/>
      <c r="T83" s="288"/>
      <c r="U83" s="288"/>
      <c r="V83" s="288"/>
      <c r="W83" s="288"/>
      <c r="X83" s="288"/>
      <c r="Y83" s="325">
        <f t="shared" si="37"/>
        <v>0</v>
      </c>
      <c r="Z83" s="288"/>
      <c r="AA83" s="291">
        <f>+'A1'!M83+'A2'!Z83+'A3'!Q83+'A3'!Y83+'A3'!Z83</f>
        <v>0</v>
      </c>
      <c r="AB83" s="319"/>
      <c r="AC83" s="3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C83" s="74">
        <f t="shared" si="38"/>
        <v>0</v>
      </c>
      <c r="BD83" s="73">
        <f t="shared" si="39"/>
        <v>0</v>
      </c>
      <c r="BE83" s="74">
        <f>+AA83-'A1'!M83-'A2'!Z83-'A3'!Q83-'A3'!Y83-'A3'!Z83</f>
        <v>0</v>
      </c>
    </row>
    <row r="84" spans="2:57" s="34" customFormat="1" ht="17.100000000000001" customHeight="1">
      <c r="B84" s="270"/>
      <c r="C84" s="271" t="s">
        <v>199</v>
      </c>
      <c r="D84" s="288"/>
      <c r="E84" s="288"/>
      <c r="F84" s="288"/>
      <c r="G84" s="288"/>
      <c r="H84" s="288"/>
      <c r="I84" s="288"/>
      <c r="J84" s="288"/>
      <c r="K84" s="288"/>
      <c r="L84" s="288"/>
      <c r="M84" s="288"/>
      <c r="N84" s="288"/>
      <c r="O84" s="288"/>
      <c r="P84" s="288"/>
      <c r="Q84" s="325">
        <f t="shared" si="36"/>
        <v>0</v>
      </c>
      <c r="R84" s="288"/>
      <c r="S84" s="288"/>
      <c r="T84" s="288"/>
      <c r="U84" s="288"/>
      <c r="V84" s="288"/>
      <c r="W84" s="288"/>
      <c r="X84" s="288"/>
      <c r="Y84" s="325">
        <f t="shared" si="37"/>
        <v>0</v>
      </c>
      <c r="Z84" s="288"/>
      <c r="AA84" s="291">
        <f>+'A1'!M84+'A2'!Z84+'A3'!Q84+'A3'!Y84+'A3'!Z84</f>
        <v>0</v>
      </c>
      <c r="AB84" s="319"/>
      <c r="AC84" s="3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C84" s="74">
        <f>+Q84-SUM(D84:P84)</f>
        <v>0</v>
      </c>
      <c r="BD84" s="73">
        <f>+Y84-SUM(R84:X84)</f>
        <v>0</v>
      </c>
      <c r="BE84" s="74">
        <f>+AA84-'A1'!M84-'A2'!Z84-'A3'!Q84-'A3'!Y84-'A3'!Z84</f>
        <v>0</v>
      </c>
    </row>
    <row r="85" spans="2:57" s="34" customFormat="1" ht="17.100000000000001" customHeight="1">
      <c r="B85" s="270"/>
      <c r="C85" s="271" t="s">
        <v>100</v>
      </c>
      <c r="D85" s="288"/>
      <c r="E85" s="288"/>
      <c r="F85" s="288"/>
      <c r="G85" s="288"/>
      <c r="H85" s="288"/>
      <c r="I85" s="288"/>
      <c r="J85" s="288"/>
      <c r="K85" s="288"/>
      <c r="L85" s="288"/>
      <c r="M85" s="288"/>
      <c r="N85" s="288"/>
      <c r="O85" s="288"/>
      <c r="P85" s="288"/>
      <c r="Q85" s="325">
        <f t="shared" si="36"/>
        <v>0</v>
      </c>
      <c r="R85" s="288"/>
      <c r="S85" s="288"/>
      <c r="T85" s="288"/>
      <c r="U85" s="288"/>
      <c r="V85" s="288"/>
      <c r="W85" s="288"/>
      <c r="X85" s="288"/>
      <c r="Y85" s="325">
        <f t="shared" si="37"/>
        <v>0</v>
      </c>
      <c r="Z85" s="288"/>
      <c r="AA85" s="291">
        <f>+'A1'!M85+'A2'!Z85+'A3'!Q85+'A3'!Y85+'A3'!Z85</f>
        <v>0</v>
      </c>
      <c r="AB85" s="319"/>
      <c r="AC85" s="3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C85" s="74">
        <f t="shared" si="38"/>
        <v>0</v>
      </c>
      <c r="BD85" s="73">
        <f t="shared" si="39"/>
        <v>0</v>
      </c>
      <c r="BE85" s="74">
        <f>+AA85-'A1'!M85-'A2'!Z85-'A3'!Q85-'A3'!Y85-'A3'!Z85</f>
        <v>0</v>
      </c>
    </row>
    <row r="86" spans="2:57" s="34" customFormat="1" ht="17.100000000000001" customHeight="1">
      <c r="B86" s="270"/>
      <c r="C86" s="272" t="s">
        <v>50</v>
      </c>
      <c r="D86" s="288"/>
      <c r="E86" s="288"/>
      <c r="F86" s="288"/>
      <c r="G86" s="288"/>
      <c r="H86" s="288"/>
      <c r="I86" s="288"/>
      <c r="J86" s="288"/>
      <c r="K86" s="288"/>
      <c r="L86" s="288"/>
      <c r="M86" s="288"/>
      <c r="N86" s="288"/>
      <c r="O86" s="288"/>
      <c r="P86" s="288"/>
      <c r="Q86" s="325">
        <f t="shared" si="36"/>
        <v>0</v>
      </c>
      <c r="R86" s="288"/>
      <c r="S86" s="288"/>
      <c r="T86" s="288"/>
      <c r="U86" s="288"/>
      <c r="V86" s="288"/>
      <c r="W86" s="288"/>
      <c r="X86" s="288"/>
      <c r="Y86" s="325">
        <f t="shared" si="37"/>
        <v>0</v>
      </c>
      <c r="Z86" s="288"/>
      <c r="AA86" s="291">
        <f>+'A1'!M86+'A2'!Z86+'A3'!Q86+'A3'!Y86+'A3'!Z86</f>
        <v>0</v>
      </c>
      <c r="AB86" s="319"/>
      <c r="AC86" s="3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C86" s="74">
        <f t="shared" si="38"/>
        <v>0</v>
      </c>
      <c r="BD86" s="73">
        <f t="shared" si="39"/>
        <v>0</v>
      </c>
      <c r="BE86" s="74">
        <f>+AA86-'A1'!M86-'A2'!Z86-'A3'!Q86-'A3'!Y86-'A3'!Z86</f>
        <v>0</v>
      </c>
    </row>
    <row r="87" spans="2:57" s="34" customFormat="1" ht="17.100000000000001" customHeight="1">
      <c r="B87" s="270"/>
      <c r="C87" s="265" t="s">
        <v>170</v>
      </c>
      <c r="D87" s="288"/>
      <c r="E87" s="288"/>
      <c r="F87" s="288"/>
      <c r="G87" s="288"/>
      <c r="H87" s="288"/>
      <c r="I87" s="288"/>
      <c r="J87" s="288"/>
      <c r="K87" s="288"/>
      <c r="L87" s="288"/>
      <c r="M87" s="288"/>
      <c r="N87" s="288"/>
      <c r="O87" s="288"/>
      <c r="P87" s="288"/>
      <c r="Q87" s="325">
        <f t="shared" si="36"/>
        <v>0</v>
      </c>
      <c r="R87" s="288"/>
      <c r="S87" s="288"/>
      <c r="T87" s="288"/>
      <c r="U87" s="288"/>
      <c r="V87" s="288"/>
      <c r="W87" s="288"/>
      <c r="X87" s="288"/>
      <c r="Y87" s="325">
        <f t="shared" si="37"/>
        <v>0</v>
      </c>
      <c r="Z87" s="288"/>
      <c r="AA87" s="291">
        <f>+'A1'!M87+'A2'!Z87+'A3'!Q87+'A3'!Y87+'A3'!Z87</f>
        <v>0</v>
      </c>
      <c r="AB87" s="319"/>
      <c r="AC87" s="3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C87" s="74"/>
      <c r="BD87" s="73"/>
      <c r="BE87" s="74">
        <f>+AA87-'A1'!M87-'A2'!Z87-'A3'!Q87-'A3'!Y87-'A3'!Z87</f>
        <v>0</v>
      </c>
    </row>
    <row r="88" spans="2:57" s="40" customFormat="1" ht="24.95" customHeight="1">
      <c r="B88" s="101"/>
      <c r="C88" s="104" t="s">
        <v>12</v>
      </c>
      <c r="D88" s="292"/>
      <c r="E88" s="292"/>
      <c r="F88" s="292"/>
      <c r="G88" s="292"/>
      <c r="H88" s="292"/>
      <c r="I88" s="292"/>
      <c r="J88" s="292"/>
      <c r="K88" s="292"/>
      <c r="L88" s="292"/>
      <c r="M88" s="292"/>
      <c r="N88" s="292"/>
      <c r="O88" s="292"/>
      <c r="P88" s="292"/>
      <c r="Q88" s="293">
        <f t="shared" si="36"/>
        <v>0</v>
      </c>
      <c r="R88" s="292"/>
      <c r="S88" s="292"/>
      <c r="T88" s="292"/>
      <c r="U88" s="292"/>
      <c r="V88" s="292"/>
      <c r="W88" s="292"/>
      <c r="X88" s="292"/>
      <c r="Y88" s="293">
        <f t="shared" si="37"/>
        <v>0</v>
      </c>
      <c r="Z88" s="292"/>
      <c r="AA88" s="291">
        <f>+'A1'!M88+'A2'!Z88+'A3'!Q88+'A3'!Y88+'A3'!Z88</f>
        <v>1764.347</v>
      </c>
      <c r="AB88" s="320"/>
      <c r="AC88" s="39"/>
      <c r="AD88" s="229">
        <f t="shared" ref="AD88:BA88" si="42">+D88-SUM(D89:D90)</f>
        <v>0</v>
      </c>
      <c r="AE88" s="229">
        <f t="shared" si="42"/>
        <v>0</v>
      </c>
      <c r="AF88" s="229">
        <f t="shared" si="42"/>
        <v>0</v>
      </c>
      <c r="AG88" s="229">
        <f t="shared" si="42"/>
        <v>0</v>
      </c>
      <c r="AH88" s="229">
        <f t="shared" si="42"/>
        <v>0</v>
      </c>
      <c r="AI88" s="229">
        <f t="shared" si="42"/>
        <v>0</v>
      </c>
      <c r="AJ88" s="229">
        <f t="shared" si="42"/>
        <v>0</v>
      </c>
      <c r="AK88" s="229">
        <f t="shared" si="42"/>
        <v>0</v>
      </c>
      <c r="AL88" s="229">
        <f t="shared" si="42"/>
        <v>0</v>
      </c>
      <c r="AM88" s="229">
        <f t="shared" si="42"/>
        <v>0</v>
      </c>
      <c r="AN88" s="229">
        <f t="shared" si="42"/>
        <v>0</v>
      </c>
      <c r="AO88" s="229">
        <f t="shared" si="42"/>
        <v>0</v>
      </c>
      <c r="AP88" s="229">
        <f t="shared" si="42"/>
        <v>0</v>
      </c>
      <c r="AQ88" s="229">
        <f t="shared" si="42"/>
        <v>0</v>
      </c>
      <c r="AR88" s="229">
        <f t="shared" si="42"/>
        <v>0</v>
      </c>
      <c r="AS88" s="229">
        <f t="shared" si="42"/>
        <v>0</v>
      </c>
      <c r="AT88" s="229">
        <f t="shared" si="42"/>
        <v>0</v>
      </c>
      <c r="AU88" s="229">
        <f t="shared" si="42"/>
        <v>0</v>
      </c>
      <c r="AV88" s="229">
        <f t="shared" si="42"/>
        <v>0</v>
      </c>
      <c r="AW88" s="229">
        <f t="shared" si="42"/>
        <v>0</v>
      </c>
      <c r="AX88" s="229">
        <f t="shared" si="42"/>
        <v>0</v>
      </c>
      <c r="AY88" s="229">
        <f t="shared" si="42"/>
        <v>0</v>
      </c>
      <c r="AZ88" s="229">
        <f t="shared" si="42"/>
        <v>0</v>
      </c>
      <c r="BA88" s="229">
        <f t="shared" si="42"/>
        <v>0</v>
      </c>
      <c r="BC88" s="76">
        <f t="shared" si="38"/>
        <v>0</v>
      </c>
      <c r="BD88" s="229">
        <f t="shared" si="39"/>
        <v>0</v>
      </c>
      <c r="BE88" s="76">
        <f>+AA88-'A1'!M88-'A2'!Z88-'A3'!Q88-'A3'!Y88-'A3'!Z88</f>
        <v>0</v>
      </c>
    </row>
    <row r="89" spans="2:57" s="89" customFormat="1" ht="17.100000000000001" customHeight="1">
      <c r="B89" s="83"/>
      <c r="C89" s="45" t="s">
        <v>58</v>
      </c>
      <c r="D89" s="294"/>
      <c r="E89" s="294"/>
      <c r="F89" s="294"/>
      <c r="G89" s="294"/>
      <c r="H89" s="294"/>
      <c r="I89" s="294"/>
      <c r="J89" s="294"/>
      <c r="K89" s="294"/>
      <c r="L89" s="294"/>
      <c r="M89" s="294"/>
      <c r="N89" s="294"/>
      <c r="O89" s="294"/>
      <c r="P89" s="294"/>
      <c r="Q89" s="294">
        <f t="shared" si="36"/>
        <v>0</v>
      </c>
      <c r="R89" s="294"/>
      <c r="S89" s="294"/>
      <c r="T89" s="294"/>
      <c r="U89" s="294"/>
      <c r="V89" s="294"/>
      <c r="W89" s="294"/>
      <c r="X89" s="294"/>
      <c r="Y89" s="294">
        <f t="shared" si="37"/>
        <v>0</v>
      </c>
      <c r="Z89" s="294"/>
      <c r="AA89" s="291">
        <f>+'A1'!M89+'A2'!Z89+'A3'!Q89+'A3'!Y89+'A3'!Z89</f>
        <v>961.51099999999997</v>
      </c>
      <c r="AB89" s="322"/>
      <c r="AC89" s="88"/>
      <c r="AD89" s="230"/>
      <c r="AE89" s="230"/>
      <c r="AF89" s="230"/>
      <c r="AG89" s="230"/>
      <c r="AH89" s="230"/>
      <c r="AI89" s="230"/>
      <c r="AJ89" s="230"/>
      <c r="AK89" s="230"/>
      <c r="AL89" s="230"/>
      <c r="AM89" s="230"/>
      <c r="AN89" s="230"/>
      <c r="AO89" s="230"/>
      <c r="AP89" s="230"/>
      <c r="AQ89" s="230"/>
      <c r="AR89" s="230"/>
      <c r="AS89" s="230"/>
      <c r="AT89" s="230"/>
      <c r="AU89" s="230"/>
      <c r="AV89" s="230"/>
      <c r="AW89" s="230"/>
      <c r="AX89" s="230"/>
      <c r="AY89" s="230"/>
      <c r="AZ89" s="230"/>
      <c r="BA89" s="230"/>
      <c r="BC89" s="74">
        <f t="shared" si="38"/>
        <v>0</v>
      </c>
      <c r="BD89" s="73">
        <f t="shared" si="39"/>
        <v>0</v>
      </c>
      <c r="BE89" s="74">
        <f>+AA89-'A1'!M89-'A2'!Z89-'A3'!Q89-'A3'!Y89-'A3'!Z89</f>
        <v>0</v>
      </c>
    </row>
    <row r="90" spans="2:57" s="34" customFormat="1" ht="17.100000000000001" customHeight="1">
      <c r="B90" s="44"/>
      <c r="C90" s="45" t="s">
        <v>59</v>
      </c>
      <c r="D90" s="288"/>
      <c r="E90" s="288"/>
      <c r="F90" s="288"/>
      <c r="G90" s="288"/>
      <c r="H90" s="288"/>
      <c r="I90" s="288"/>
      <c r="J90" s="288"/>
      <c r="K90" s="288"/>
      <c r="L90" s="288"/>
      <c r="M90" s="288"/>
      <c r="N90" s="288"/>
      <c r="O90" s="288"/>
      <c r="P90" s="288"/>
      <c r="Q90" s="325">
        <f t="shared" si="36"/>
        <v>0</v>
      </c>
      <c r="R90" s="288"/>
      <c r="S90" s="288"/>
      <c r="T90" s="288"/>
      <c r="U90" s="288"/>
      <c r="V90" s="288"/>
      <c r="W90" s="288"/>
      <c r="X90" s="288"/>
      <c r="Y90" s="325">
        <f t="shared" si="37"/>
        <v>0</v>
      </c>
      <c r="Z90" s="288"/>
      <c r="AA90" s="291">
        <f>+'A1'!M90+'A2'!Z90+'A3'!Q90+'A3'!Y90+'A3'!Z90</f>
        <v>802.83600000000001</v>
      </c>
      <c r="AB90" s="319"/>
      <c r="AC90" s="3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C90" s="74">
        <f t="shared" si="38"/>
        <v>0</v>
      </c>
      <c r="BD90" s="73">
        <f t="shared" si="39"/>
        <v>0</v>
      </c>
      <c r="BE90" s="74">
        <f>+AA90-'A1'!M90-'A2'!Z90-'A3'!Q90-'A3'!Y90-'A3'!Z90</f>
        <v>0</v>
      </c>
    </row>
    <row r="91" spans="2:57" s="40" customFormat="1" ht="30" customHeight="1">
      <c r="B91" s="103"/>
      <c r="C91" s="104" t="s">
        <v>44</v>
      </c>
      <c r="D91" s="293">
        <f t="shared" ref="D91:J91" si="43">+SUM(D88,D79,D76)</f>
        <v>0</v>
      </c>
      <c r="E91" s="293">
        <f t="shared" si="43"/>
        <v>0</v>
      </c>
      <c r="F91" s="293">
        <f t="shared" si="43"/>
        <v>0</v>
      </c>
      <c r="G91" s="293">
        <f t="shared" si="43"/>
        <v>0</v>
      </c>
      <c r="H91" s="293">
        <f t="shared" si="43"/>
        <v>0</v>
      </c>
      <c r="I91" s="293">
        <f t="shared" si="43"/>
        <v>0</v>
      </c>
      <c r="J91" s="293">
        <f t="shared" si="43"/>
        <v>0</v>
      </c>
      <c r="K91" s="293">
        <f t="shared" ref="K91:Z91" si="44">+SUM(K88,K79,K76)</f>
        <v>0</v>
      </c>
      <c r="L91" s="293">
        <f t="shared" si="44"/>
        <v>0</v>
      </c>
      <c r="M91" s="293">
        <f t="shared" si="44"/>
        <v>0</v>
      </c>
      <c r="N91" s="293">
        <f t="shared" si="44"/>
        <v>0</v>
      </c>
      <c r="O91" s="293">
        <f t="shared" si="44"/>
        <v>0</v>
      </c>
      <c r="P91" s="293">
        <f t="shared" si="44"/>
        <v>0</v>
      </c>
      <c r="Q91" s="293">
        <f t="shared" si="36"/>
        <v>0</v>
      </c>
      <c r="R91" s="293">
        <f t="shared" si="44"/>
        <v>0</v>
      </c>
      <c r="S91" s="293">
        <f t="shared" si="44"/>
        <v>0</v>
      </c>
      <c r="T91" s="293">
        <f t="shared" si="44"/>
        <v>0</v>
      </c>
      <c r="U91" s="293">
        <f t="shared" si="44"/>
        <v>0</v>
      </c>
      <c r="V91" s="293">
        <f>+SUM(V88,V79,V76)</f>
        <v>0</v>
      </c>
      <c r="W91" s="293">
        <f t="shared" si="44"/>
        <v>0</v>
      </c>
      <c r="X91" s="293">
        <f t="shared" si="44"/>
        <v>0</v>
      </c>
      <c r="Y91" s="293">
        <f t="shared" si="37"/>
        <v>0</v>
      </c>
      <c r="Z91" s="293">
        <f t="shared" si="44"/>
        <v>0</v>
      </c>
      <c r="AA91" s="291">
        <f>+'A1'!M91+'A2'!Z91+'A3'!Q91+'A3'!Y91+'A3'!Z91</f>
        <v>3256.0410000000002</v>
      </c>
      <c r="AB91" s="318"/>
      <c r="AC91" s="39"/>
      <c r="AD91" s="229">
        <f t="shared" ref="AD91:BA91" si="45">+D91-D76-D79-D88</f>
        <v>0</v>
      </c>
      <c r="AE91" s="229">
        <f t="shared" si="45"/>
        <v>0</v>
      </c>
      <c r="AF91" s="229">
        <f t="shared" si="45"/>
        <v>0</v>
      </c>
      <c r="AG91" s="229">
        <f t="shared" si="45"/>
        <v>0</v>
      </c>
      <c r="AH91" s="229">
        <f t="shared" si="45"/>
        <v>0</v>
      </c>
      <c r="AI91" s="229">
        <f t="shared" si="45"/>
        <v>0</v>
      </c>
      <c r="AJ91" s="229">
        <f t="shared" si="45"/>
        <v>0</v>
      </c>
      <c r="AK91" s="229">
        <f t="shared" si="45"/>
        <v>0</v>
      </c>
      <c r="AL91" s="229">
        <f t="shared" si="45"/>
        <v>0</v>
      </c>
      <c r="AM91" s="229">
        <f t="shared" si="45"/>
        <v>0</v>
      </c>
      <c r="AN91" s="229">
        <f t="shared" si="45"/>
        <v>0</v>
      </c>
      <c r="AO91" s="229">
        <f t="shared" si="45"/>
        <v>0</v>
      </c>
      <c r="AP91" s="229">
        <f t="shared" si="45"/>
        <v>0</v>
      </c>
      <c r="AQ91" s="229">
        <f t="shared" si="45"/>
        <v>0</v>
      </c>
      <c r="AR91" s="229">
        <f t="shared" si="45"/>
        <v>0</v>
      </c>
      <c r="AS91" s="229">
        <f t="shared" si="45"/>
        <v>0</v>
      </c>
      <c r="AT91" s="229">
        <f t="shared" si="45"/>
        <v>0</v>
      </c>
      <c r="AU91" s="229">
        <f t="shared" si="45"/>
        <v>0</v>
      </c>
      <c r="AV91" s="229">
        <f t="shared" si="45"/>
        <v>0</v>
      </c>
      <c r="AW91" s="229">
        <f t="shared" si="45"/>
        <v>0</v>
      </c>
      <c r="AX91" s="229">
        <f t="shared" si="45"/>
        <v>0</v>
      </c>
      <c r="AY91" s="229">
        <f t="shared" si="45"/>
        <v>0</v>
      </c>
      <c r="AZ91" s="229">
        <f t="shared" si="45"/>
        <v>0</v>
      </c>
      <c r="BA91" s="229">
        <f t="shared" si="45"/>
        <v>0</v>
      </c>
      <c r="BC91" s="76">
        <f t="shared" si="38"/>
        <v>0</v>
      </c>
      <c r="BD91" s="229">
        <f t="shared" si="39"/>
        <v>0</v>
      </c>
      <c r="BE91" s="76">
        <f>+AA91-'A1'!M91-'A2'!Z91-'A3'!Q91-'A3'!Y91-'A3'!Z91</f>
        <v>0</v>
      </c>
    </row>
    <row r="92" spans="2:57" s="89" customFormat="1" ht="17.100000000000001" customHeight="1">
      <c r="B92" s="266"/>
      <c r="C92" s="267" t="s">
        <v>182</v>
      </c>
      <c r="D92" s="294"/>
      <c r="E92" s="294"/>
      <c r="F92" s="294"/>
      <c r="G92" s="294"/>
      <c r="H92" s="294"/>
      <c r="I92" s="294"/>
      <c r="J92" s="294"/>
      <c r="K92" s="294"/>
      <c r="L92" s="294"/>
      <c r="M92" s="294"/>
      <c r="N92" s="294"/>
      <c r="O92" s="294"/>
      <c r="P92" s="294"/>
      <c r="Q92" s="294">
        <f t="shared" si="36"/>
        <v>0</v>
      </c>
      <c r="R92" s="294"/>
      <c r="S92" s="294"/>
      <c r="T92" s="294"/>
      <c r="U92" s="294"/>
      <c r="V92" s="294"/>
      <c r="W92" s="294"/>
      <c r="X92" s="294"/>
      <c r="Y92" s="294">
        <f t="shared" si="37"/>
        <v>0</v>
      </c>
      <c r="Z92" s="294"/>
      <c r="AA92" s="295">
        <f>+'A1'!M92+'A2'!Z92+'A3'!Q92+'A3'!Y92+'A3'!Z92</f>
        <v>0</v>
      </c>
      <c r="AB92" s="321"/>
      <c r="AC92" s="88"/>
      <c r="AD92" s="85">
        <f t="shared" ref="AD92:BA92" si="46">+IF((D92&gt;D91),111,0)</f>
        <v>0</v>
      </c>
      <c r="AE92" s="85">
        <f t="shared" si="46"/>
        <v>0</v>
      </c>
      <c r="AF92" s="85">
        <f t="shared" si="46"/>
        <v>0</v>
      </c>
      <c r="AG92" s="85">
        <f t="shared" si="46"/>
        <v>0</v>
      </c>
      <c r="AH92" s="85">
        <f t="shared" si="46"/>
        <v>0</v>
      </c>
      <c r="AI92" s="85">
        <f t="shared" si="46"/>
        <v>0</v>
      </c>
      <c r="AJ92" s="85">
        <f t="shared" si="46"/>
        <v>0</v>
      </c>
      <c r="AK92" s="85">
        <f t="shared" si="46"/>
        <v>0</v>
      </c>
      <c r="AL92" s="85">
        <f t="shared" si="46"/>
        <v>0</v>
      </c>
      <c r="AM92" s="85">
        <f t="shared" si="46"/>
        <v>0</v>
      </c>
      <c r="AN92" s="85">
        <f t="shared" si="46"/>
        <v>0</v>
      </c>
      <c r="AO92" s="85">
        <f t="shared" si="46"/>
        <v>0</v>
      </c>
      <c r="AP92" s="85">
        <f t="shared" si="46"/>
        <v>0</v>
      </c>
      <c r="AQ92" s="85">
        <f t="shared" si="46"/>
        <v>0</v>
      </c>
      <c r="AR92" s="85">
        <f t="shared" si="46"/>
        <v>0</v>
      </c>
      <c r="AS92" s="85">
        <f t="shared" si="46"/>
        <v>0</v>
      </c>
      <c r="AT92" s="85">
        <f t="shared" si="46"/>
        <v>0</v>
      </c>
      <c r="AU92" s="85">
        <f t="shared" si="46"/>
        <v>0</v>
      </c>
      <c r="AV92" s="85">
        <f t="shared" si="46"/>
        <v>0</v>
      </c>
      <c r="AW92" s="85">
        <f t="shared" si="46"/>
        <v>0</v>
      </c>
      <c r="AX92" s="85">
        <f t="shared" si="46"/>
        <v>0</v>
      </c>
      <c r="AY92" s="85">
        <f t="shared" si="46"/>
        <v>0</v>
      </c>
      <c r="AZ92" s="85">
        <f t="shared" si="46"/>
        <v>0</v>
      </c>
      <c r="BA92" s="85">
        <f t="shared" si="46"/>
        <v>0</v>
      </c>
      <c r="BC92" s="85">
        <f t="shared" si="38"/>
        <v>0</v>
      </c>
      <c r="BD92" s="230">
        <f t="shared" si="39"/>
        <v>0</v>
      </c>
      <c r="BE92" s="85">
        <f>+AA92-'A1'!M92-'A2'!Z92-'A3'!Q92-'A3'!Y92-'A3'!Z92</f>
        <v>0</v>
      </c>
    </row>
    <row r="93" spans="2:57" s="89" customFormat="1" ht="17.100000000000001" customHeight="1">
      <c r="B93" s="268"/>
      <c r="C93" s="269" t="s">
        <v>183</v>
      </c>
      <c r="D93" s="296"/>
      <c r="E93" s="296"/>
      <c r="F93" s="296"/>
      <c r="G93" s="296"/>
      <c r="H93" s="296"/>
      <c r="I93" s="296"/>
      <c r="J93" s="296"/>
      <c r="K93" s="296"/>
      <c r="L93" s="296"/>
      <c r="M93" s="296"/>
      <c r="N93" s="296"/>
      <c r="O93" s="296"/>
      <c r="P93" s="296"/>
      <c r="Q93" s="294">
        <f t="shared" si="36"/>
        <v>0</v>
      </c>
      <c r="R93" s="296"/>
      <c r="S93" s="296"/>
      <c r="T93" s="296"/>
      <c r="U93" s="296"/>
      <c r="V93" s="296"/>
      <c r="W93" s="296"/>
      <c r="X93" s="296"/>
      <c r="Y93" s="294">
        <f t="shared" si="37"/>
        <v>0</v>
      </c>
      <c r="Z93" s="296"/>
      <c r="AA93" s="295">
        <f>+'A1'!M93+'A2'!Z93+'A3'!Q93+'A3'!Y93+'A3'!Z93</f>
        <v>0</v>
      </c>
      <c r="AB93" s="322"/>
      <c r="AC93" s="88"/>
      <c r="AD93" s="85">
        <f t="shared" ref="AD93:BA93" si="47">+IF((D93&gt;D91),111,0)</f>
        <v>0</v>
      </c>
      <c r="AE93" s="85">
        <f t="shared" si="47"/>
        <v>0</v>
      </c>
      <c r="AF93" s="85">
        <f t="shared" si="47"/>
        <v>0</v>
      </c>
      <c r="AG93" s="85">
        <f t="shared" si="47"/>
        <v>0</v>
      </c>
      <c r="AH93" s="85">
        <f t="shared" si="47"/>
        <v>0</v>
      </c>
      <c r="AI93" s="85">
        <f t="shared" si="47"/>
        <v>0</v>
      </c>
      <c r="AJ93" s="85">
        <f t="shared" si="47"/>
        <v>0</v>
      </c>
      <c r="AK93" s="85">
        <f t="shared" si="47"/>
        <v>0</v>
      </c>
      <c r="AL93" s="85">
        <f t="shared" si="47"/>
        <v>0</v>
      </c>
      <c r="AM93" s="85">
        <f t="shared" si="47"/>
        <v>0</v>
      </c>
      <c r="AN93" s="85">
        <f t="shared" si="47"/>
        <v>0</v>
      </c>
      <c r="AO93" s="85">
        <f t="shared" si="47"/>
        <v>0</v>
      </c>
      <c r="AP93" s="85">
        <f t="shared" si="47"/>
        <v>0</v>
      </c>
      <c r="AQ93" s="85">
        <f t="shared" si="47"/>
        <v>0</v>
      </c>
      <c r="AR93" s="85">
        <f t="shared" si="47"/>
        <v>0</v>
      </c>
      <c r="AS93" s="85">
        <f t="shared" si="47"/>
        <v>0</v>
      </c>
      <c r="AT93" s="85">
        <f t="shared" si="47"/>
        <v>0</v>
      </c>
      <c r="AU93" s="85">
        <f t="shared" si="47"/>
        <v>0</v>
      </c>
      <c r="AV93" s="85">
        <f t="shared" si="47"/>
        <v>0</v>
      </c>
      <c r="AW93" s="85">
        <f t="shared" si="47"/>
        <v>0</v>
      </c>
      <c r="AX93" s="85">
        <f t="shared" si="47"/>
        <v>0</v>
      </c>
      <c r="AY93" s="85">
        <f t="shared" si="47"/>
        <v>0</v>
      </c>
      <c r="AZ93" s="85">
        <f t="shared" si="47"/>
        <v>0</v>
      </c>
      <c r="BA93" s="85">
        <f t="shared" si="47"/>
        <v>0</v>
      </c>
      <c r="BC93" s="85">
        <f t="shared" si="38"/>
        <v>0</v>
      </c>
      <c r="BD93" s="230">
        <f t="shared" si="39"/>
        <v>0</v>
      </c>
      <c r="BE93" s="85">
        <f>+AA93-'A1'!M93-'A2'!Z93-'A3'!Q93-'A3'!Y93-'A3'!Z93</f>
        <v>0</v>
      </c>
    </row>
    <row r="94" spans="2:57" s="40" customFormat="1" ht="24.95" customHeight="1">
      <c r="B94" s="46"/>
      <c r="C94" s="47" t="s">
        <v>116</v>
      </c>
      <c r="D94" s="300"/>
      <c r="E94" s="300"/>
      <c r="F94" s="300"/>
      <c r="G94" s="300"/>
      <c r="H94" s="300"/>
      <c r="I94" s="300"/>
      <c r="J94" s="300"/>
      <c r="K94" s="300"/>
      <c r="L94" s="300"/>
      <c r="M94" s="300"/>
      <c r="N94" s="300"/>
      <c r="O94" s="300"/>
      <c r="P94" s="300"/>
      <c r="Q94" s="302"/>
      <c r="R94" s="300"/>
      <c r="S94" s="300"/>
      <c r="T94" s="300"/>
      <c r="U94" s="300"/>
      <c r="V94" s="300"/>
      <c r="W94" s="300"/>
      <c r="X94" s="300"/>
      <c r="Y94" s="302"/>
      <c r="Z94" s="300"/>
      <c r="AA94" s="305"/>
      <c r="AB94" s="318"/>
      <c r="AC94" s="3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29"/>
      <c r="BA94" s="229"/>
      <c r="BC94" s="80"/>
      <c r="BD94" s="80"/>
      <c r="BE94" s="80"/>
    </row>
    <row r="95" spans="2:57" s="40" customFormat="1" ht="30" customHeight="1">
      <c r="B95" s="46"/>
      <c r="C95" s="47" t="s">
        <v>17</v>
      </c>
      <c r="D95" s="300"/>
      <c r="E95" s="300"/>
      <c r="F95" s="300"/>
      <c r="G95" s="300"/>
      <c r="H95" s="300"/>
      <c r="I95" s="300"/>
      <c r="J95" s="300"/>
      <c r="K95" s="300"/>
      <c r="L95" s="300"/>
      <c r="M95" s="300"/>
      <c r="N95" s="300"/>
      <c r="O95" s="300"/>
      <c r="P95" s="300"/>
      <c r="Q95" s="302"/>
      <c r="R95" s="300"/>
      <c r="S95" s="300"/>
      <c r="T95" s="300"/>
      <c r="U95" s="300"/>
      <c r="V95" s="300"/>
      <c r="W95" s="300"/>
      <c r="X95" s="300"/>
      <c r="Y95" s="302"/>
      <c r="Z95" s="300"/>
      <c r="AA95" s="305"/>
      <c r="AB95" s="318"/>
      <c r="AC95" s="3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29"/>
      <c r="BA95" s="229"/>
      <c r="BC95" s="80"/>
      <c r="BD95" s="80"/>
      <c r="BE95" s="80"/>
    </row>
    <row r="96" spans="2:57" s="34" customFormat="1" ht="17.100000000000001" customHeight="1">
      <c r="B96" s="41"/>
      <c r="C96" s="42" t="s">
        <v>10</v>
      </c>
      <c r="D96" s="288"/>
      <c r="E96" s="288"/>
      <c r="F96" s="288"/>
      <c r="G96" s="288"/>
      <c r="H96" s="288"/>
      <c r="I96" s="288"/>
      <c r="J96" s="288"/>
      <c r="K96" s="288"/>
      <c r="L96" s="288"/>
      <c r="M96" s="288"/>
      <c r="N96" s="288"/>
      <c r="O96" s="288"/>
      <c r="P96" s="288"/>
      <c r="Q96" s="325">
        <f t="shared" si="36"/>
        <v>0</v>
      </c>
      <c r="R96" s="288"/>
      <c r="S96" s="288"/>
      <c r="T96" s="288"/>
      <c r="U96" s="288"/>
      <c r="V96" s="288"/>
      <c r="W96" s="288"/>
      <c r="X96" s="288"/>
      <c r="Y96" s="325">
        <f t="shared" si="37"/>
        <v>0</v>
      </c>
      <c r="Z96" s="288"/>
      <c r="AA96" s="291">
        <f>+'A1'!M96+'A2'!Z96+'A3'!Q96+'A3'!Y96+'A3'!Z96</f>
        <v>1999.8254120000001</v>
      </c>
      <c r="AB96" s="319"/>
      <c r="AC96" s="33"/>
      <c r="AD96" s="73">
        <f t="shared" ref="AD96:BA96" si="48">+D96-SUM(D97:D98)</f>
        <v>0</v>
      </c>
      <c r="AE96" s="73">
        <f t="shared" si="48"/>
        <v>0</v>
      </c>
      <c r="AF96" s="73">
        <f t="shared" si="48"/>
        <v>0</v>
      </c>
      <c r="AG96" s="73">
        <f t="shared" si="48"/>
        <v>0</v>
      </c>
      <c r="AH96" s="73">
        <f t="shared" si="48"/>
        <v>0</v>
      </c>
      <c r="AI96" s="73">
        <f t="shared" si="48"/>
        <v>0</v>
      </c>
      <c r="AJ96" s="73">
        <f t="shared" si="48"/>
        <v>0</v>
      </c>
      <c r="AK96" s="73">
        <f t="shared" si="48"/>
        <v>0</v>
      </c>
      <c r="AL96" s="73">
        <f t="shared" si="48"/>
        <v>0</v>
      </c>
      <c r="AM96" s="73">
        <f t="shared" si="48"/>
        <v>0</v>
      </c>
      <c r="AN96" s="73">
        <f t="shared" si="48"/>
        <v>0</v>
      </c>
      <c r="AO96" s="73">
        <f t="shared" si="48"/>
        <v>0</v>
      </c>
      <c r="AP96" s="73">
        <f t="shared" si="48"/>
        <v>0</v>
      </c>
      <c r="AQ96" s="73">
        <f t="shared" si="48"/>
        <v>0</v>
      </c>
      <c r="AR96" s="73">
        <f t="shared" si="48"/>
        <v>0</v>
      </c>
      <c r="AS96" s="73">
        <f t="shared" si="48"/>
        <v>0</v>
      </c>
      <c r="AT96" s="73">
        <f t="shared" si="48"/>
        <v>0</v>
      </c>
      <c r="AU96" s="73">
        <f t="shared" si="48"/>
        <v>0</v>
      </c>
      <c r="AV96" s="73">
        <f t="shared" si="48"/>
        <v>0</v>
      </c>
      <c r="AW96" s="73">
        <f t="shared" si="48"/>
        <v>0</v>
      </c>
      <c r="AX96" s="73">
        <f t="shared" si="48"/>
        <v>0</v>
      </c>
      <c r="AY96" s="73">
        <f t="shared" si="48"/>
        <v>0</v>
      </c>
      <c r="AZ96" s="73">
        <f t="shared" si="48"/>
        <v>0</v>
      </c>
      <c r="BA96" s="73">
        <f t="shared" si="48"/>
        <v>0</v>
      </c>
      <c r="BC96" s="74">
        <f t="shared" si="38"/>
        <v>0</v>
      </c>
      <c r="BD96" s="73">
        <f t="shared" si="39"/>
        <v>0</v>
      </c>
      <c r="BE96" s="74">
        <f>+AA96-'A1'!M96-'A2'!Z96-'A3'!Q96-'A3'!Y96-'A3'!Z96</f>
        <v>7.815970093361102E-14</v>
      </c>
    </row>
    <row r="97" spans="2:58" s="34" customFormat="1" ht="17.100000000000001" customHeight="1">
      <c r="B97" s="44"/>
      <c r="C97" s="45" t="s">
        <v>58</v>
      </c>
      <c r="D97" s="288"/>
      <c r="E97" s="288"/>
      <c r="F97" s="288"/>
      <c r="G97" s="288"/>
      <c r="H97" s="288"/>
      <c r="I97" s="288"/>
      <c r="J97" s="288"/>
      <c r="K97" s="288"/>
      <c r="L97" s="288"/>
      <c r="M97" s="288"/>
      <c r="N97" s="288"/>
      <c r="O97" s="288"/>
      <c r="P97" s="288"/>
      <c r="Q97" s="325">
        <f t="shared" si="36"/>
        <v>0</v>
      </c>
      <c r="R97" s="288"/>
      <c r="S97" s="288"/>
      <c r="T97" s="288"/>
      <c r="U97" s="288"/>
      <c r="V97" s="288"/>
      <c r="W97" s="288"/>
      <c r="X97" s="288"/>
      <c r="Y97" s="325">
        <f t="shared" si="37"/>
        <v>0</v>
      </c>
      <c r="Z97" s="288"/>
      <c r="AA97" s="291">
        <f>+'A1'!M97+'A2'!Z97+'A3'!Q97+'A3'!Y97+'A3'!Z97</f>
        <v>0</v>
      </c>
      <c r="AB97" s="319"/>
      <c r="AC97" s="3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C97" s="74">
        <f t="shared" si="38"/>
        <v>0</v>
      </c>
      <c r="BD97" s="73">
        <f t="shared" si="39"/>
        <v>0</v>
      </c>
      <c r="BE97" s="74">
        <f>+AA97-'A1'!M97-'A2'!Z97-'A3'!Q97-'A3'!Y97-'A3'!Z97</f>
        <v>0</v>
      </c>
    </row>
    <row r="98" spans="2:58" s="34" customFormat="1" ht="17.100000000000001" customHeight="1">
      <c r="B98" s="44"/>
      <c r="C98" s="45" t="s">
        <v>59</v>
      </c>
      <c r="D98" s="288"/>
      <c r="E98" s="288"/>
      <c r="F98" s="288"/>
      <c r="G98" s="288"/>
      <c r="H98" s="288"/>
      <c r="I98" s="288"/>
      <c r="J98" s="288"/>
      <c r="K98" s="288"/>
      <c r="L98" s="288"/>
      <c r="M98" s="288"/>
      <c r="N98" s="288"/>
      <c r="O98" s="288"/>
      <c r="P98" s="288"/>
      <c r="Q98" s="325">
        <f t="shared" si="36"/>
        <v>0</v>
      </c>
      <c r="R98" s="288"/>
      <c r="S98" s="288"/>
      <c r="T98" s="288"/>
      <c r="U98" s="288"/>
      <c r="V98" s="288"/>
      <c r="W98" s="288"/>
      <c r="X98" s="288"/>
      <c r="Y98" s="325">
        <f t="shared" si="37"/>
        <v>0</v>
      </c>
      <c r="Z98" s="288"/>
      <c r="AA98" s="291">
        <f>+'A1'!M98+'A2'!Z98+'A3'!Q98+'A3'!Y98+'A3'!Z98</f>
        <v>1999.8254120000001</v>
      </c>
      <c r="AB98" s="319"/>
      <c r="AC98" s="3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C98" s="74">
        <f t="shared" si="38"/>
        <v>0</v>
      </c>
      <c r="BD98" s="73">
        <f t="shared" si="39"/>
        <v>0</v>
      </c>
      <c r="BE98" s="74">
        <f>+AA98-'A1'!M98-'A2'!Z98-'A3'!Q98-'A3'!Y98-'A3'!Z98</f>
        <v>7.815970093361102E-14</v>
      </c>
    </row>
    <row r="99" spans="2:58" s="34" customFormat="1" ht="30" customHeight="1">
      <c r="B99" s="41"/>
      <c r="C99" s="42" t="s">
        <v>11</v>
      </c>
      <c r="D99" s="288"/>
      <c r="E99" s="288"/>
      <c r="F99" s="288"/>
      <c r="G99" s="288"/>
      <c r="H99" s="288"/>
      <c r="I99" s="288"/>
      <c r="J99" s="288"/>
      <c r="K99" s="288"/>
      <c r="L99" s="288"/>
      <c r="M99" s="288"/>
      <c r="N99" s="288"/>
      <c r="O99" s="288"/>
      <c r="P99" s="288"/>
      <c r="Q99" s="325">
        <f t="shared" si="36"/>
        <v>0</v>
      </c>
      <c r="R99" s="288">
        <v>3.8804479999999999</v>
      </c>
      <c r="S99" s="288"/>
      <c r="T99" s="288"/>
      <c r="U99" s="288"/>
      <c r="V99" s="288"/>
      <c r="W99" s="288"/>
      <c r="X99" s="288"/>
      <c r="Y99" s="325">
        <f t="shared" si="37"/>
        <v>3.8804479999999999</v>
      </c>
      <c r="Z99" s="288"/>
      <c r="AA99" s="291">
        <f>+'A1'!M99+'A2'!Z99+'A3'!Q99+'A3'!Y99+'A3'!Z99</f>
        <v>2725.929412</v>
      </c>
      <c r="AB99" s="319"/>
      <c r="AC99" s="33"/>
      <c r="AD99" s="73">
        <f t="shared" ref="AD99:BA99" si="49">+D99-SUM(D100:D101)</f>
        <v>0</v>
      </c>
      <c r="AE99" s="73">
        <f t="shared" si="49"/>
        <v>0</v>
      </c>
      <c r="AF99" s="73">
        <f t="shared" si="49"/>
        <v>0</v>
      </c>
      <c r="AG99" s="73">
        <f t="shared" si="49"/>
        <v>0</v>
      </c>
      <c r="AH99" s="73">
        <f t="shared" si="49"/>
        <v>0</v>
      </c>
      <c r="AI99" s="73">
        <f t="shared" si="49"/>
        <v>0</v>
      </c>
      <c r="AJ99" s="73">
        <f t="shared" si="49"/>
        <v>0</v>
      </c>
      <c r="AK99" s="73">
        <f t="shared" si="49"/>
        <v>0</v>
      </c>
      <c r="AL99" s="73">
        <f t="shared" si="49"/>
        <v>0</v>
      </c>
      <c r="AM99" s="73">
        <f t="shared" si="49"/>
        <v>0</v>
      </c>
      <c r="AN99" s="73">
        <f t="shared" si="49"/>
        <v>0</v>
      </c>
      <c r="AO99" s="73">
        <f t="shared" si="49"/>
        <v>0</v>
      </c>
      <c r="AP99" s="73">
        <f t="shared" si="49"/>
        <v>0</v>
      </c>
      <c r="AQ99" s="73">
        <f t="shared" si="49"/>
        <v>0</v>
      </c>
      <c r="AR99" s="73">
        <f t="shared" si="49"/>
        <v>0</v>
      </c>
      <c r="AS99" s="73">
        <f t="shared" si="49"/>
        <v>0</v>
      </c>
      <c r="AT99" s="73">
        <f t="shared" si="49"/>
        <v>0</v>
      </c>
      <c r="AU99" s="73">
        <f t="shared" si="49"/>
        <v>0</v>
      </c>
      <c r="AV99" s="73">
        <f t="shared" si="49"/>
        <v>0</v>
      </c>
      <c r="AW99" s="73">
        <f t="shared" si="49"/>
        <v>0</v>
      </c>
      <c r="AX99" s="73">
        <f t="shared" si="49"/>
        <v>0</v>
      </c>
      <c r="AY99" s="73">
        <f t="shared" si="49"/>
        <v>0</v>
      </c>
      <c r="AZ99" s="73">
        <f t="shared" si="49"/>
        <v>0</v>
      </c>
      <c r="BA99" s="73">
        <f t="shared" si="49"/>
        <v>0</v>
      </c>
      <c r="BC99" s="74">
        <f t="shared" si="38"/>
        <v>0</v>
      </c>
      <c r="BD99" s="73">
        <f t="shared" si="39"/>
        <v>0</v>
      </c>
      <c r="BE99" s="74">
        <f>+AA99-'A1'!M99-'A2'!Z99-'A3'!Q99-'A3'!Y99-'A3'!Z99</f>
        <v>-1.6386891843467311E-13</v>
      </c>
    </row>
    <row r="100" spans="2:58" s="34" customFormat="1" ht="17.100000000000001" customHeight="1">
      <c r="B100" s="41"/>
      <c r="C100" s="45" t="s">
        <v>58</v>
      </c>
      <c r="D100" s="288"/>
      <c r="E100" s="288"/>
      <c r="F100" s="288"/>
      <c r="G100" s="288"/>
      <c r="H100" s="288"/>
      <c r="I100" s="288"/>
      <c r="J100" s="288"/>
      <c r="K100" s="288"/>
      <c r="L100" s="288"/>
      <c r="M100" s="288"/>
      <c r="N100" s="288"/>
      <c r="O100" s="288"/>
      <c r="P100" s="288"/>
      <c r="Q100" s="325">
        <f t="shared" si="36"/>
        <v>0</v>
      </c>
      <c r="R100" s="288">
        <v>3.8804479999999999</v>
      </c>
      <c r="S100" s="288"/>
      <c r="T100" s="288"/>
      <c r="U100" s="288"/>
      <c r="V100" s="288"/>
      <c r="W100" s="288"/>
      <c r="X100" s="288"/>
      <c r="Y100" s="325">
        <f t="shared" si="37"/>
        <v>3.8804479999999999</v>
      </c>
      <c r="Z100" s="288"/>
      <c r="AA100" s="291">
        <f>+'A1'!M100+'A2'!Z100+'A3'!Q100+'A3'!Y100+'A3'!Z100</f>
        <v>28.118818000000001</v>
      </c>
      <c r="AB100" s="319"/>
      <c r="AC100" s="3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C100" s="74">
        <f t="shared" si="38"/>
        <v>0</v>
      </c>
      <c r="BD100" s="73">
        <f t="shared" si="39"/>
        <v>0</v>
      </c>
      <c r="BE100" s="74">
        <f>+AA100-'A1'!M100-'A2'!Z100-'A3'!Q100-'A3'!Y100-'A3'!Z100</f>
        <v>-4.4408920985006262E-16</v>
      </c>
    </row>
    <row r="101" spans="2:58" s="34" customFormat="1" ht="17.100000000000001" customHeight="1">
      <c r="B101" s="41"/>
      <c r="C101" s="45" t="s">
        <v>59</v>
      </c>
      <c r="D101" s="288"/>
      <c r="E101" s="288"/>
      <c r="F101" s="288"/>
      <c r="G101" s="288"/>
      <c r="H101" s="288"/>
      <c r="I101" s="288"/>
      <c r="J101" s="288"/>
      <c r="K101" s="288"/>
      <c r="L101" s="288"/>
      <c r="M101" s="288"/>
      <c r="N101" s="288"/>
      <c r="O101" s="288"/>
      <c r="P101" s="288"/>
      <c r="Q101" s="325">
        <f t="shared" si="36"/>
        <v>0</v>
      </c>
      <c r="R101" s="288"/>
      <c r="S101" s="288"/>
      <c r="T101" s="288"/>
      <c r="U101" s="288"/>
      <c r="V101" s="288"/>
      <c r="W101" s="288"/>
      <c r="X101" s="288"/>
      <c r="Y101" s="325">
        <f t="shared" si="37"/>
        <v>0</v>
      </c>
      <c r="Z101" s="288"/>
      <c r="AA101" s="291">
        <f>+'A1'!M101+'A2'!Z101+'A3'!Q101+'A3'!Y101+'A3'!Z101</f>
        <v>2697.810594</v>
      </c>
      <c r="AB101" s="319"/>
      <c r="AC101" s="3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C101" s="74">
        <f t="shared" si="38"/>
        <v>0</v>
      </c>
      <c r="BD101" s="73">
        <f t="shared" si="39"/>
        <v>0</v>
      </c>
      <c r="BE101" s="74">
        <f>+AA101-'A1'!M101-'A2'!Z101-'A3'!Q101-'A3'!Y101-'A3'!Z101</f>
        <v>0</v>
      </c>
    </row>
    <row r="102" spans="2:58" s="40" customFormat="1" ht="30" customHeight="1">
      <c r="B102" s="263"/>
      <c r="C102" s="264" t="s">
        <v>99</v>
      </c>
      <c r="D102" s="292"/>
      <c r="E102" s="292"/>
      <c r="F102" s="292"/>
      <c r="G102" s="292"/>
      <c r="H102" s="292"/>
      <c r="I102" s="292"/>
      <c r="J102" s="292"/>
      <c r="K102" s="292"/>
      <c r="L102" s="292"/>
      <c r="M102" s="292"/>
      <c r="N102" s="292"/>
      <c r="O102" s="292"/>
      <c r="P102" s="292"/>
      <c r="Q102" s="293">
        <f t="shared" si="36"/>
        <v>0</v>
      </c>
      <c r="R102" s="292">
        <v>3.8804479999999999</v>
      </c>
      <c r="S102" s="292"/>
      <c r="T102" s="292"/>
      <c r="U102" s="292"/>
      <c r="V102" s="292"/>
      <c r="W102" s="292"/>
      <c r="X102" s="292"/>
      <c r="Y102" s="293">
        <f t="shared" si="37"/>
        <v>3.8804479999999999</v>
      </c>
      <c r="Z102" s="292"/>
      <c r="AA102" s="291">
        <f>+'A1'!M102+'A2'!Z102+'A3'!Q102+'A3'!Y102+'A3'!Z102</f>
        <v>2725.9294110000001</v>
      </c>
      <c r="AB102" s="320"/>
      <c r="AC102" s="39"/>
      <c r="AD102" s="229">
        <f>+D99-SUM(D102:D107)</f>
        <v>0</v>
      </c>
      <c r="AE102" s="229">
        <f t="shared" ref="AE102:BA102" si="50">+E99-SUM(E102:E107)</f>
        <v>0</v>
      </c>
      <c r="AF102" s="229">
        <f t="shared" si="50"/>
        <v>0</v>
      </c>
      <c r="AG102" s="229">
        <f t="shared" si="50"/>
        <v>0</v>
      </c>
      <c r="AH102" s="229">
        <f t="shared" si="50"/>
        <v>0</v>
      </c>
      <c r="AI102" s="229">
        <f t="shared" si="50"/>
        <v>0</v>
      </c>
      <c r="AJ102" s="229">
        <f t="shared" si="50"/>
        <v>0</v>
      </c>
      <c r="AK102" s="229">
        <f t="shared" si="50"/>
        <v>0</v>
      </c>
      <c r="AL102" s="229">
        <f t="shared" si="50"/>
        <v>0</v>
      </c>
      <c r="AM102" s="229">
        <f t="shared" si="50"/>
        <v>0</v>
      </c>
      <c r="AN102" s="229">
        <f t="shared" si="50"/>
        <v>0</v>
      </c>
      <c r="AO102" s="229">
        <f t="shared" si="50"/>
        <v>0</v>
      </c>
      <c r="AP102" s="229">
        <f t="shared" si="50"/>
        <v>0</v>
      </c>
      <c r="AQ102" s="229">
        <f t="shared" si="50"/>
        <v>0</v>
      </c>
      <c r="AR102" s="229">
        <f t="shared" si="50"/>
        <v>0</v>
      </c>
      <c r="AS102" s="229">
        <f t="shared" si="50"/>
        <v>0</v>
      </c>
      <c r="AT102" s="229">
        <f t="shared" si="50"/>
        <v>0</v>
      </c>
      <c r="AU102" s="229">
        <f t="shared" si="50"/>
        <v>0</v>
      </c>
      <c r="AV102" s="229">
        <f t="shared" si="50"/>
        <v>0</v>
      </c>
      <c r="AW102" s="229">
        <f t="shared" si="50"/>
        <v>0</v>
      </c>
      <c r="AX102" s="229">
        <f t="shared" si="50"/>
        <v>0</v>
      </c>
      <c r="AY102" s="229">
        <f t="shared" si="50"/>
        <v>0</v>
      </c>
      <c r="AZ102" s="229">
        <f t="shared" si="50"/>
        <v>0</v>
      </c>
      <c r="BA102" s="229">
        <f t="shared" si="50"/>
        <v>9.9999988378840499E-7</v>
      </c>
      <c r="BC102" s="76">
        <f t="shared" si="38"/>
        <v>0</v>
      </c>
      <c r="BD102" s="229">
        <f t="shared" si="39"/>
        <v>0</v>
      </c>
      <c r="BE102" s="76">
        <f>+AA102-'A1'!M102-'A2'!Z102-'A3'!Q102-'A3'!Y102-'A3'!Z102</f>
        <v>-1.6386891843467311E-13</v>
      </c>
    </row>
    <row r="103" spans="2:58" s="34" customFormat="1" ht="17.100000000000001" customHeight="1">
      <c r="B103" s="270"/>
      <c r="C103" s="271" t="s">
        <v>73</v>
      </c>
      <c r="D103" s="288"/>
      <c r="E103" s="288"/>
      <c r="F103" s="288"/>
      <c r="G103" s="288"/>
      <c r="H103" s="288"/>
      <c r="I103" s="288"/>
      <c r="J103" s="288"/>
      <c r="K103" s="288"/>
      <c r="L103" s="288"/>
      <c r="M103" s="288"/>
      <c r="N103" s="288"/>
      <c r="O103" s="288"/>
      <c r="P103" s="288"/>
      <c r="Q103" s="325">
        <f t="shared" si="36"/>
        <v>0</v>
      </c>
      <c r="R103" s="288"/>
      <c r="S103" s="288"/>
      <c r="T103" s="288"/>
      <c r="U103" s="288"/>
      <c r="V103" s="288"/>
      <c r="W103" s="288"/>
      <c r="X103" s="288"/>
      <c r="Y103" s="325">
        <f t="shared" si="37"/>
        <v>0</v>
      </c>
      <c r="Z103" s="288"/>
      <c r="AA103" s="291">
        <f>+'A1'!M103+'A2'!Z103+'A3'!Q103+'A3'!Y103+'A3'!Z103</f>
        <v>0</v>
      </c>
      <c r="AB103" s="319"/>
      <c r="AC103" s="3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C103" s="74">
        <f>+Q103-SUM(D103:P103)</f>
        <v>0</v>
      </c>
      <c r="BD103" s="73">
        <f>+Y103-SUM(R103:X103)</f>
        <v>0</v>
      </c>
      <c r="BE103" s="74">
        <f>+AA103-'A1'!M103-'A2'!Z103-'A3'!Q103-'A3'!Y103-'A3'!Z103</f>
        <v>0</v>
      </c>
    </row>
    <row r="104" spans="2:58" s="34" customFormat="1" ht="17.100000000000001" customHeight="1">
      <c r="B104" s="270"/>
      <c r="C104" s="271" t="s">
        <v>199</v>
      </c>
      <c r="D104" s="288"/>
      <c r="E104" s="288"/>
      <c r="F104" s="288"/>
      <c r="G104" s="288"/>
      <c r="H104" s="288"/>
      <c r="I104" s="288"/>
      <c r="J104" s="288"/>
      <c r="K104" s="288"/>
      <c r="L104" s="288"/>
      <c r="M104" s="288"/>
      <c r="N104" s="288"/>
      <c r="O104" s="288"/>
      <c r="P104" s="288"/>
      <c r="Q104" s="325">
        <f t="shared" si="36"/>
        <v>0</v>
      </c>
      <c r="R104" s="288"/>
      <c r="S104" s="288"/>
      <c r="T104" s="288"/>
      <c r="U104" s="288"/>
      <c r="V104" s="288"/>
      <c r="W104" s="288"/>
      <c r="X104" s="288"/>
      <c r="Y104" s="325">
        <f t="shared" si="37"/>
        <v>0</v>
      </c>
      <c r="Z104" s="288"/>
      <c r="AA104" s="291">
        <f>+'A1'!M104+'A2'!Z104+'A3'!Q104+'A3'!Y104+'A3'!Z104</f>
        <v>0</v>
      </c>
      <c r="AB104" s="319"/>
      <c r="AC104" s="3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C104" s="74">
        <f t="shared" si="38"/>
        <v>0</v>
      </c>
      <c r="BD104" s="73">
        <f t="shared" si="39"/>
        <v>0</v>
      </c>
      <c r="BE104" s="74">
        <f>+AA104-'A1'!M104-'A2'!Z104-'A3'!Q104-'A3'!Y104-'A3'!Z104</f>
        <v>0</v>
      </c>
    </row>
    <row r="105" spans="2:58" s="34" customFormat="1" ht="17.100000000000001" customHeight="1">
      <c r="B105" s="270"/>
      <c r="C105" s="271" t="s">
        <v>100</v>
      </c>
      <c r="D105" s="288"/>
      <c r="E105" s="288"/>
      <c r="F105" s="288"/>
      <c r="G105" s="288"/>
      <c r="H105" s="288"/>
      <c r="I105" s="288"/>
      <c r="J105" s="288"/>
      <c r="K105" s="288"/>
      <c r="L105" s="288"/>
      <c r="M105" s="288"/>
      <c r="N105" s="288"/>
      <c r="O105" s="288"/>
      <c r="P105" s="288"/>
      <c r="Q105" s="325">
        <f t="shared" si="36"/>
        <v>0</v>
      </c>
      <c r="R105" s="288"/>
      <c r="S105" s="288"/>
      <c r="T105" s="288"/>
      <c r="U105" s="288"/>
      <c r="V105" s="288"/>
      <c r="W105" s="288"/>
      <c r="X105" s="288"/>
      <c r="Y105" s="325">
        <f t="shared" si="37"/>
        <v>0</v>
      </c>
      <c r="Z105" s="288"/>
      <c r="AA105" s="291">
        <f>+'A1'!M105+'A2'!Z105+'A3'!Q105+'A3'!Y105+'A3'!Z105</f>
        <v>0</v>
      </c>
      <c r="AB105" s="319"/>
      <c r="AC105" s="3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C105" s="74">
        <f t="shared" si="38"/>
        <v>0</v>
      </c>
      <c r="BD105" s="73">
        <f t="shared" si="39"/>
        <v>0</v>
      </c>
      <c r="BE105" s="74">
        <f>+AA105-'A1'!M105-'A2'!Z105-'A3'!Q105-'A3'!Y105-'A3'!Z105</f>
        <v>0</v>
      </c>
    </row>
    <row r="106" spans="2:58" s="34" customFormat="1" ht="17.100000000000001" customHeight="1">
      <c r="B106" s="270"/>
      <c r="C106" s="272" t="s">
        <v>50</v>
      </c>
      <c r="D106" s="288"/>
      <c r="E106" s="288"/>
      <c r="F106" s="288"/>
      <c r="G106" s="288"/>
      <c r="H106" s="288"/>
      <c r="I106" s="288"/>
      <c r="J106" s="288"/>
      <c r="K106" s="288"/>
      <c r="L106" s="288"/>
      <c r="M106" s="288"/>
      <c r="N106" s="288"/>
      <c r="O106" s="288"/>
      <c r="P106" s="288"/>
      <c r="Q106" s="325">
        <f t="shared" si="36"/>
        <v>0</v>
      </c>
      <c r="R106" s="288"/>
      <c r="S106" s="288"/>
      <c r="T106" s="288"/>
      <c r="U106" s="288"/>
      <c r="V106" s="288"/>
      <c r="W106" s="288"/>
      <c r="X106" s="288"/>
      <c r="Y106" s="325">
        <f t="shared" si="37"/>
        <v>0</v>
      </c>
      <c r="Z106" s="288"/>
      <c r="AA106" s="291">
        <f>+'A1'!M106+'A2'!Z106+'A3'!Q106+'A3'!Y106+'A3'!Z106</f>
        <v>0</v>
      </c>
      <c r="AB106" s="319"/>
      <c r="AC106" s="3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C106" s="74">
        <f t="shared" si="38"/>
        <v>0</v>
      </c>
      <c r="BD106" s="73">
        <f t="shared" si="39"/>
        <v>0</v>
      </c>
      <c r="BE106" s="74">
        <f>+AA106-'A1'!M106-'A2'!Z106-'A3'!Q106-'A3'!Y106-'A3'!Z106</f>
        <v>0</v>
      </c>
    </row>
    <row r="107" spans="2:58" s="34" customFormat="1" ht="17.100000000000001" customHeight="1">
      <c r="B107" s="270"/>
      <c r="C107" s="265" t="s">
        <v>170</v>
      </c>
      <c r="D107" s="288"/>
      <c r="E107" s="288"/>
      <c r="F107" s="288"/>
      <c r="G107" s="288"/>
      <c r="H107" s="288"/>
      <c r="I107" s="288"/>
      <c r="J107" s="288"/>
      <c r="K107" s="288"/>
      <c r="L107" s="288"/>
      <c r="M107" s="288"/>
      <c r="N107" s="288"/>
      <c r="O107" s="288"/>
      <c r="P107" s="288"/>
      <c r="Q107" s="325">
        <f t="shared" si="36"/>
        <v>0</v>
      </c>
      <c r="R107" s="288"/>
      <c r="S107" s="288"/>
      <c r="T107" s="288"/>
      <c r="U107" s="288"/>
      <c r="V107" s="288"/>
      <c r="W107" s="288"/>
      <c r="X107" s="288"/>
      <c r="Y107" s="325">
        <f t="shared" si="37"/>
        <v>0</v>
      </c>
      <c r="Z107" s="288"/>
      <c r="AA107" s="291">
        <f>+'A1'!M107+'A2'!Z107+'A3'!Q107+'A3'!Y107+'A3'!Z107</f>
        <v>0</v>
      </c>
      <c r="AB107" s="319"/>
      <c r="AC107" s="3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C107" s="74"/>
      <c r="BD107" s="73"/>
      <c r="BE107" s="74">
        <f>+AA107-'A1'!M107-'A2'!Z107-'A3'!Q107-'A3'!Y107-'A3'!Z107</f>
        <v>0</v>
      </c>
    </row>
    <row r="108" spans="2:58" s="40" customFormat="1" ht="24.95" customHeight="1">
      <c r="B108" s="101"/>
      <c r="C108" s="104" t="s">
        <v>12</v>
      </c>
      <c r="D108" s="292"/>
      <c r="E108" s="292"/>
      <c r="F108" s="292"/>
      <c r="G108" s="292"/>
      <c r="H108" s="292"/>
      <c r="I108" s="292"/>
      <c r="J108" s="292"/>
      <c r="K108" s="292"/>
      <c r="L108" s="292"/>
      <c r="M108" s="292"/>
      <c r="N108" s="292"/>
      <c r="O108" s="292"/>
      <c r="P108" s="292"/>
      <c r="Q108" s="293">
        <f t="shared" si="36"/>
        <v>0</v>
      </c>
      <c r="R108" s="292"/>
      <c r="S108" s="292"/>
      <c r="T108" s="292"/>
      <c r="U108" s="292"/>
      <c r="V108" s="292"/>
      <c r="W108" s="292"/>
      <c r="X108" s="292"/>
      <c r="Y108" s="293">
        <f t="shared" si="37"/>
        <v>0</v>
      </c>
      <c r="Z108" s="292"/>
      <c r="AA108" s="291">
        <f>+'A1'!M108+'A2'!Z108+'A3'!Q108+'A3'!Y108+'A3'!Z108</f>
        <v>1442.5013349999999</v>
      </c>
      <c r="AB108" s="320"/>
      <c r="AC108" s="39"/>
      <c r="AD108" s="229">
        <f t="shared" ref="AD108:BA108" si="51">+D108-SUM(D109:D110)</f>
        <v>0</v>
      </c>
      <c r="AE108" s="229">
        <f t="shared" si="51"/>
        <v>0</v>
      </c>
      <c r="AF108" s="229">
        <f t="shared" si="51"/>
        <v>0</v>
      </c>
      <c r="AG108" s="229">
        <f t="shared" si="51"/>
        <v>0</v>
      </c>
      <c r="AH108" s="229">
        <f t="shared" si="51"/>
        <v>0</v>
      </c>
      <c r="AI108" s="229">
        <f t="shared" si="51"/>
        <v>0</v>
      </c>
      <c r="AJ108" s="229">
        <f t="shared" si="51"/>
        <v>0</v>
      </c>
      <c r="AK108" s="229">
        <f t="shared" si="51"/>
        <v>0</v>
      </c>
      <c r="AL108" s="229">
        <f t="shared" si="51"/>
        <v>0</v>
      </c>
      <c r="AM108" s="229">
        <f t="shared" si="51"/>
        <v>0</v>
      </c>
      <c r="AN108" s="229">
        <f t="shared" si="51"/>
        <v>0</v>
      </c>
      <c r="AO108" s="229">
        <f t="shared" si="51"/>
        <v>0</v>
      </c>
      <c r="AP108" s="229">
        <f t="shared" si="51"/>
        <v>0</v>
      </c>
      <c r="AQ108" s="229">
        <f t="shared" si="51"/>
        <v>0</v>
      </c>
      <c r="AR108" s="229">
        <f t="shared" si="51"/>
        <v>0</v>
      </c>
      <c r="AS108" s="229">
        <f t="shared" si="51"/>
        <v>0</v>
      </c>
      <c r="AT108" s="229">
        <f t="shared" si="51"/>
        <v>0</v>
      </c>
      <c r="AU108" s="229">
        <f t="shared" si="51"/>
        <v>0</v>
      </c>
      <c r="AV108" s="229">
        <f t="shared" si="51"/>
        <v>0</v>
      </c>
      <c r="AW108" s="229">
        <f t="shared" si="51"/>
        <v>0</v>
      </c>
      <c r="AX108" s="229">
        <f t="shared" si="51"/>
        <v>0</v>
      </c>
      <c r="AY108" s="229">
        <f t="shared" si="51"/>
        <v>0</v>
      </c>
      <c r="AZ108" s="229">
        <f t="shared" si="51"/>
        <v>0</v>
      </c>
      <c r="BA108" s="229">
        <f t="shared" si="51"/>
        <v>0</v>
      </c>
      <c r="BC108" s="76">
        <f t="shared" si="38"/>
        <v>0</v>
      </c>
      <c r="BD108" s="229">
        <f t="shared" si="39"/>
        <v>0</v>
      </c>
      <c r="BE108" s="76">
        <f>+AA108-'A1'!M108-'A2'!Z108-'A3'!Q108-'A3'!Y108-'A3'!Z108</f>
        <v>-9.2370555648813024E-14</v>
      </c>
    </row>
    <row r="109" spans="2:58" s="89" customFormat="1" ht="17.100000000000001" customHeight="1">
      <c r="B109" s="83"/>
      <c r="C109" s="45" t="s">
        <v>58</v>
      </c>
      <c r="D109" s="294"/>
      <c r="E109" s="294"/>
      <c r="F109" s="294"/>
      <c r="G109" s="294"/>
      <c r="H109" s="294"/>
      <c r="I109" s="294"/>
      <c r="J109" s="294"/>
      <c r="K109" s="294"/>
      <c r="L109" s="294"/>
      <c r="M109" s="294"/>
      <c r="N109" s="294"/>
      <c r="O109" s="294"/>
      <c r="P109" s="294"/>
      <c r="Q109" s="294">
        <f t="shared" si="36"/>
        <v>0</v>
      </c>
      <c r="R109" s="294"/>
      <c r="S109" s="294"/>
      <c r="T109" s="294"/>
      <c r="U109" s="294"/>
      <c r="V109" s="294"/>
      <c r="W109" s="294"/>
      <c r="X109" s="294"/>
      <c r="Y109" s="294">
        <f t="shared" si="37"/>
        <v>0</v>
      </c>
      <c r="Z109" s="294"/>
      <c r="AA109" s="291">
        <f>+'A1'!M109+'A2'!Z109+'A3'!Q109+'A3'!Y109+'A3'!Z109</f>
        <v>1211.258707</v>
      </c>
      <c r="AB109" s="322"/>
      <c r="AC109" s="88"/>
      <c r="AD109" s="230"/>
      <c r="AE109" s="230"/>
      <c r="AF109" s="230"/>
      <c r="AG109" s="230"/>
      <c r="AH109" s="230"/>
      <c r="AI109" s="230"/>
      <c r="AJ109" s="230"/>
      <c r="AK109" s="230"/>
      <c r="AL109" s="230"/>
      <c r="AM109" s="230"/>
      <c r="AN109" s="230"/>
      <c r="AO109" s="230"/>
      <c r="AP109" s="230"/>
      <c r="AQ109" s="230"/>
      <c r="AR109" s="230"/>
      <c r="AS109" s="230"/>
      <c r="AT109" s="230"/>
      <c r="AU109" s="230"/>
      <c r="AV109" s="230"/>
      <c r="AW109" s="230"/>
      <c r="AX109" s="230"/>
      <c r="AY109" s="230"/>
      <c r="AZ109" s="230"/>
      <c r="BA109" s="230"/>
      <c r="BB109" s="34"/>
      <c r="BC109" s="74">
        <f t="shared" si="38"/>
        <v>0</v>
      </c>
      <c r="BD109" s="73">
        <f t="shared" si="39"/>
        <v>0</v>
      </c>
      <c r="BE109" s="74">
        <f>+AA109-'A1'!M109-'A2'!Z109-'A3'!Q109-'A3'!Y109-'A3'!Z109</f>
        <v>-9.2370555648813024E-14</v>
      </c>
      <c r="BF109" s="34"/>
    </row>
    <row r="110" spans="2:58" s="34" customFormat="1" ht="17.100000000000001" customHeight="1">
      <c r="B110" s="44"/>
      <c r="C110" s="45" t="s">
        <v>59</v>
      </c>
      <c r="D110" s="288"/>
      <c r="E110" s="288"/>
      <c r="F110" s="288"/>
      <c r="G110" s="288"/>
      <c r="H110" s="288"/>
      <c r="I110" s="288"/>
      <c r="J110" s="288"/>
      <c r="K110" s="288"/>
      <c r="L110" s="288"/>
      <c r="M110" s="288"/>
      <c r="N110" s="288"/>
      <c r="O110" s="288"/>
      <c r="P110" s="288"/>
      <c r="Q110" s="325">
        <f t="shared" si="36"/>
        <v>0</v>
      </c>
      <c r="R110" s="288"/>
      <c r="S110" s="288"/>
      <c r="T110" s="288"/>
      <c r="U110" s="288"/>
      <c r="V110" s="288"/>
      <c r="W110" s="288"/>
      <c r="X110" s="288"/>
      <c r="Y110" s="325">
        <f t="shared" si="37"/>
        <v>0</v>
      </c>
      <c r="Z110" s="288"/>
      <c r="AA110" s="291">
        <f>+'A1'!M110+'A2'!Z110+'A3'!Q110+'A3'!Y110+'A3'!Z110</f>
        <v>231.242628</v>
      </c>
      <c r="AB110" s="319"/>
      <c r="AC110" s="3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C110" s="74">
        <f t="shared" si="38"/>
        <v>0</v>
      </c>
      <c r="BD110" s="73">
        <f t="shared" si="39"/>
        <v>0</v>
      </c>
      <c r="BE110" s="74">
        <f>+AA110-'A1'!M110-'A2'!Z110-'A3'!Q110-'A3'!Y110-'A3'!Z110</f>
        <v>0</v>
      </c>
    </row>
    <row r="111" spans="2:58" s="40" customFormat="1" ht="30" customHeight="1">
      <c r="B111" s="103"/>
      <c r="C111" s="104" t="s">
        <v>45</v>
      </c>
      <c r="D111" s="293">
        <f t="shared" ref="D111:J111" si="52">+SUM(D108,D99,D96)</f>
        <v>0</v>
      </c>
      <c r="E111" s="293">
        <f t="shared" si="52"/>
        <v>0</v>
      </c>
      <c r="F111" s="293">
        <f t="shared" si="52"/>
        <v>0</v>
      </c>
      <c r="G111" s="293">
        <f t="shared" si="52"/>
        <v>0</v>
      </c>
      <c r="H111" s="293">
        <f t="shared" si="52"/>
        <v>0</v>
      </c>
      <c r="I111" s="293">
        <f t="shared" si="52"/>
        <v>0</v>
      </c>
      <c r="J111" s="293">
        <f t="shared" si="52"/>
        <v>0</v>
      </c>
      <c r="K111" s="293">
        <f t="shared" ref="K111:Z111" si="53">+SUM(K108,K99,K96)</f>
        <v>0</v>
      </c>
      <c r="L111" s="293">
        <f t="shared" si="53"/>
        <v>0</v>
      </c>
      <c r="M111" s="293">
        <f t="shared" si="53"/>
        <v>0</v>
      </c>
      <c r="N111" s="293">
        <f t="shared" si="53"/>
        <v>0</v>
      </c>
      <c r="O111" s="293">
        <f t="shared" si="53"/>
        <v>0</v>
      </c>
      <c r="P111" s="293">
        <f t="shared" si="53"/>
        <v>0</v>
      </c>
      <c r="Q111" s="293">
        <f t="shared" si="36"/>
        <v>0</v>
      </c>
      <c r="R111" s="293">
        <f t="shared" si="53"/>
        <v>3.8804479999999999</v>
      </c>
      <c r="S111" s="293">
        <f t="shared" si="53"/>
        <v>0</v>
      </c>
      <c r="T111" s="293">
        <f t="shared" si="53"/>
        <v>0</v>
      </c>
      <c r="U111" s="293">
        <f t="shared" si="53"/>
        <v>0</v>
      </c>
      <c r="V111" s="293">
        <f>+SUM(V108,V99,V96)</f>
        <v>0</v>
      </c>
      <c r="W111" s="293">
        <f t="shared" si="53"/>
        <v>0</v>
      </c>
      <c r="X111" s="293">
        <f t="shared" si="53"/>
        <v>0</v>
      </c>
      <c r="Y111" s="293">
        <f t="shared" si="37"/>
        <v>3.8804479999999999</v>
      </c>
      <c r="Z111" s="293">
        <f t="shared" si="53"/>
        <v>0</v>
      </c>
      <c r="AA111" s="291">
        <f>+'A1'!M111+'A2'!Z111+'A3'!Q111+'A3'!Y111+'A3'!Z111</f>
        <v>6168.2561590000005</v>
      </c>
      <c r="AB111" s="318"/>
      <c r="AC111" s="39"/>
      <c r="AD111" s="229">
        <f t="shared" ref="AD111:BA111" si="54">+D111-D96-D99-D108</f>
        <v>0</v>
      </c>
      <c r="AE111" s="229">
        <f t="shared" si="54"/>
        <v>0</v>
      </c>
      <c r="AF111" s="229">
        <f t="shared" si="54"/>
        <v>0</v>
      </c>
      <c r="AG111" s="229">
        <f t="shared" si="54"/>
        <v>0</v>
      </c>
      <c r="AH111" s="229">
        <f t="shared" si="54"/>
        <v>0</v>
      </c>
      <c r="AI111" s="229">
        <f t="shared" si="54"/>
        <v>0</v>
      </c>
      <c r="AJ111" s="229">
        <f t="shared" si="54"/>
        <v>0</v>
      </c>
      <c r="AK111" s="229">
        <f t="shared" si="54"/>
        <v>0</v>
      </c>
      <c r="AL111" s="229">
        <f t="shared" si="54"/>
        <v>0</v>
      </c>
      <c r="AM111" s="229">
        <f t="shared" si="54"/>
        <v>0</v>
      </c>
      <c r="AN111" s="229">
        <f t="shared" si="54"/>
        <v>0</v>
      </c>
      <c r="AO111" s="229">
        <f t="shared" si="54"/>
        <v>0</v>
      </c>
      <c r="AP111" s="229">
        <f t="shared" si="54"/>
        <v>0</v>
      </c>
      <c r="AQ111" s="229">
        <f t="shared" si="54"/>
        <v>0</v>
      </c>
      <c r="AR111" s="229">
        <f t="shared" si="54"/>
        <v>0</v>
      </c>
      <c r="AS111" s="229">
        <f t="shared" si="54"/>
        <v>0</v>
      </c>
      <c r="AT111" s="229">
        <f t="shared" si="54"/>
        <v>0</v>
      </c>
      <c r="AU111" s="229">
        <f t="shared" si="54"/>
        <v>0</v>
      </c>
      <c r="AV111" s="229">
        <f t="shared" si="54"/>
        <v>0</v>
      </c>
      <c r="AW111" s="229">
        <f t="shared" si="54"/>
        <v>0</v>
      </c>
      <c r="AX111" s="229">
        <f t="shared" si="54"/>
        <v>0</v>
      </c>
      <c r="AY111" s="229">
        <f t="shared" si="54"/>
        <v>0</v>
      </c>
      <c r="AZ111" s="229">
        <f t="shared" si="54"/>
        <v>0</v>
      </c>
      <c r="BA111" s="229">
        <f t="shared" si="54"/>
        <v>0</v>
      </c>
      <c r="BC111" s="76">
        <f t="shared" si="38"/>
        <v>0</v>
      </c>
      <c r="BD111" s="229">
        <f t="shared" si="39"/>
        <v>0</v>
      </c>
      <c r="BE111" s="76">
        <f>+AA111-'A1'!M111-'A2'!Z111-'A3'!Q111-'A3'!Y111-'A3'!Z111</f>
        <v>2.7844393457598926E-13</v>
      </c>
    </row>
    <row r="112" spans="2:58" s="89" customFormat="1" ht="17.100000000000001" customHeight="1">
      <c r="B112" s="266"/>
      <c r="C112" s="267" t="s">
        <v>182</v>
      </c>
      <c r="D112" s="294"/>
      <c r="E112" s="294"/>
      <c r="F112" s="294"/>
      <c r="G112" s="294"/>
      <c r="H112" s="294"/>
      <c r="I112" s="294"/>
      <c r="J112" s="294"/>
      <c r="K112" s="294"/>
      <c r="L112" s="294"/>
      <c r="M112" s="294"/>
      <c r="N112" s="294"/>
      <c r="O112" s="294"/>
      <c r="P112" s="294"/>
      <c r="Q112" s="294">
        <f t="shared" si="36"/>
        <v>0</v>
      </c>
      <c r="R112" s="294"/>
      <c r="S112" s="294"/>
      <c r="T112" s="294"/>
      <c r="U112" s="294"/>
      <c r="V112" s="294"/>
      <c r="W112" s="294"/>
      <c r="X112" s="294"/>
      <c r="Y112" s="294">
        <f t="shared" si="37"/>
        <v>0</v>
      </c>
      <c r="Z112" s="294"/>
      <c r="AA112" s="295">
        <f>+'A1'!M112+'A2'!Z112+'A3'!Q112+'A3'!Y112+'A3'!Z112</f>
        <v>0</v>
      </c>
      <c r="AB112" s="321"/>
      <c r="AC112" s="88"/>
      <c r="AD112" s="85">
        <f t="shared" ref="AD112:BA112" si="55">+IF((D112&gt;D111),111,0)</f>
        <v>0</v>
      </c>
      <c r="AE112" s="85">
        <f t="shared" si="55"/>
        <v>0</v>
      </c>
      <c r="AF112" s="85">
        <f t="shared" si="55"/>
        <v>0</v>
      </c>
      <c r="AG112" s="85">
        <f t="shared" si="55"/>
        <v>0</v>
      </c>
      <c r="AH112" s="85">
        <f t="shared" si="55"/>
        <v>0</v>
      </c>
      <c r="AI112" s="85">
        <f t="shared" si="55"/>
        <v>0</v>
      </c>
      <c r="AJ112" s="85">
        <f t="shared" si="55"/>
        <v>0</v>
      </c>
      <c r="AK112" s="85">
        <f t="shared" si="55"/>
        <v>0</v>
      </c>
      <c r="AL112" s="85">
        <f t="shared" si="55"/>
        <v>0</v>
      </c>
      <c r="AM112" s="85">
        <f t="shared" si="55"/>
        <v>0</v>
      </c>
      <c r="AN112" s="85">
        <f t="shared" si="55"/>
        <v>0</v>
      </c>
      <c r="AO112" s="85">
        <f t="shared" si="55"/>
        <v>0</v>
      </c>
      <c r="AP112" s="85">
        <f t="shared" si="55"/>
        <v>0</v>
      </c>
      <c r="AQ112" s="85">
        <f t="shared" si="55"/>
        <v>0</v>
      </c>
      <c r="AR112" s="85">
        <f t="shared" si="55"/>
        <v>0</v>
      </c>
      <c r="AS112" s="85">
        <f t="shared" si="55"/>
        <v>0</v>
      </c>
      <c r="AT112" s="85">
        <f t="shared" si="55"/>
        <v>0</v>
      </c>
      <c r="AU112" s="85">
        <f t="shared" si="55"/>
        <v>0</v>
      </c>
      <c r="AV112" s="85">
        <f t="shared" si="55"/>
        <v>0</v>
      </c>
      <c r="AW112" s="85">
        <f t="shared" si="55"/>
        <v>0</v>
      </c>
      <c r="AX112" s="85">
        <f t="shared" si="55"/>
        <v>0</v>
      </c>
      <c r="AY112" s="85">
        <f t="shared" si="55"/>
        <v>0</v>
      </c>
      <c r="AZ112" s="85">
        <f t="shared" si="55"/>
        <v>0</v>
      </c>
      <c r="BA112" s="85">
        <f t="shared" si="55"/>
        <v>0</v>
      </c>
      <c r="BC112" s="85">
        <f t="shared" si="38"/>
        <v>0</v>
      </c>
      <c r="BD112" s="230">
        <f t="shared" si="39"/>
        <v>0</v>
      </c>
      <c r="BE112" s="85">
        <f>+AA112-'A1'!M112-'A2'!Z112-'A3'!Q112-'A3'!Y112-'A3'!Z112</f>
        <v>0</v>
      </c>
    </row>
    <row r="113" spans="2:57" s="89" customFormat="1" ht="17.100000000000001" customHeight="1">
      <c r="B113" s="268"/>
      <c r="C113" s="269" t="s">
        <v>183</v>
      </c>
      <c r="D113" s="296"/>
      <c r="E113" s="296"/>
      <c r="F113" s="296"/>
      <c r="G113" s="296"/>
      <c r="H113" s="296"/>
      <c r="I113" s="296"/>
      <c r="J113" s="296"/>
      <c r="K113" s="296"/>
      <c r="L113" s="296"/>
      <c r="M113" s="296"/>
      <c r="N113" s="296"/>
      <c r="O113" s="296"/>
      <c r="P113" s="296"/>
      <c r="Q113" s="294">
        <f t="shared" si="36"/>
        <v>0</v>
      </c>
      <c r="R113" s="296"/>
      <c r="S113" s="296"/>
      <c r="T113" s="296"/>
      <c r="U113" s="296"/>
      <c r="V113" s="296"/>
      <c r="W113" s="296"/>
      <c r="X113" s="296"/>
      <c r="Y113" s="294">
        <f t="shared" si="37"/>
        <v>0</v>
      </c>
      <c r="Z113" s="296"/>
      <c r="AA113" s="295">
        <f>+'A1'!M113+'A2'!Z113+'A3'!Q113+'A3'!Y113+'A3'!Z113</f>
        <v>0</v>
      </c>
      <c r="AB113" s="322"/>
      <c r="AC113" s="88"/>
      <c r="AD113" s="85">
        <f t="shared" ref="AD113:BA113" si="56">+IF((D113&gt;D111),111,0)</f>
        <v>0</v>
      </c>
      <c r="AE113" s="85">
        <f t="shared" si="56"/>
        <v>0</v>
      </c>
      <c r="AF113" s="85">
        <f t="shared" si="56"/>
        <v>0</v>
      </c>
      <c r="AG113" s="85">
        <f t="shared" si="56"/>
        <v>0</v>
      </c>
      <c r="AH113" s="85">
        <f t="shared" si="56"/>
        <v>0</v>
      </c>
      <c r="AI113" s="85">
        <f t="shared" si="56"/>
        <v>0</v>
      </c>
      <c r="AJ113" s="85">
        <f t="shared" si="56"/>
        <v>0</v>
      </c>
      <c r="AK113" s="85">
        <f t="shared" si="56"/>
        <v>0</v>
      </c>
      <c r="AL113" s="85">
        <f t="shared" si="56"/>
        <v>0</v>
      </c>
      <c r="AM113" s="85">
        <f t="shared" si="56"/>
        <v>0</v>
      </c>
      <c r="AN113" s="85">
        <f t="shared" si="56"/>
        <v>0</v>
      </c>
      <c r="AO113" s="85">
        <f t="shared" si="56"/>
        <v>0</v>
      </c>
      <c r="AP113" s="85">
        <f t="shared" si="56"/>
        <v>0</v>
      </c>
      <c r="AQ113" s="85">
        <f t="shared" si="56"/>
        <v>0</v>
      </c>
      <c r="AR113" s="85">
        <f t="shared" si="56"/>
        <v>0</v>
      </c>
      <c r="AS113" s="85">
        <f t="shared" si="56"/>
        <v>0</v>
      </c>
      <c r="AT113" s="85">
        <f t="shared" si="56"/>
        <v>0</v>
      </c>
      <c r="AU113" s="85">
        <f t="shared" si="56"/>
        <v>0</v>
      </c>
      <c r="AV113" s="85">
        <f t="shared" si="56"/>
        <v>0</v>
      </c>
      <c r="AW113" s="85">
        <f t="shared" si="56"/>
        <v>0</v>
      </c>
      <c r="AX113" s="85">
        <f t="shared" si="56"/>
        <v>0</v>
      </c>
      <c r="AY113" s="85">
        <f t="shared" si="56"/>
        <v>0</v>
      </c>
      <c r="AZ113" s="85">
        <f t="shared" si="56"/>
        <v>0</v>
      </c>
      <c r="BA113" s="85">
        <f t="shared" si="56"/>
        <v>0</v>
      </c>
      <c r="BC113" s="85">
        <f t="shared" si="38"/>
        <v>0</v>
      </c>
      <c r="BD113" s="230">
        <f t="shared" si="39"/>
        <v>0</v>
      </c>
      <c r="BE113" s="85">
        <f>+AA113-'A1'!M113-'A2'!Z113-'A3'!Q113-'A3'!Y113-'A3'!Z113</f>
        <v>0</v>
      </c>
    </row>
    <row r="114" spans="2:57" s="40" customFormat="1" ht="30" customHeight="1">
      <c r="B114" s="46"/>
      <c r="C114" s="47" t="s">
        <v>18</v>
      </c>
      <c r="D114" s="300"/>
      <c r="E114" s="300"/>
      <c r="F114" s="300"/>
      <c r="G114" s="300"/>
      <c r="H114" s="300"/>
      <c r="I114" s="300"/>
      <c r="J114" s="300"/>
      <c r="K114" s="300"/>
      <c r="L114" s="300"/>
      <c r="M114" s="300"/>
      <c r="N114" s="300"/>
      <c r="O114" s="300"/>
      <c r="P114" s="300"/>
      <c r="Q114" s="302"/>
      <c r="R114" s="300"/>
      <c r="S114" s="300"/>
      <c r="T114" s="300"/>
      <c r="U114" s="300"/>
      <c r="V114" s="300"/>
      <c r="W114" s="300"/>
      <c r="X114" s="300"/>
      <c r="Y114" s="302"/>
      <c r="Z114" s="300"/>
      <c r="AA114" s="305"/>
      <c r="AB114" s="318"/>
      <c r="AC114" s="39"/>
      <c r="AD114" s="229"/>
      <c r="AE114" s="229"/>
      <c r="AF114" s="229"/>
      <c r="AG114" s="229"/>
      <c r="AH114" s="229"/>
      <c r="AI114" s="229"/>
      <c r="AJ114" s="229"/>
      <c r="AK114" s="229"/>
      <c r="AL114" s="229"/>
      <c r="AM114" s="229"/>
      <c r="AN114" s="229"/>
      <c r="AO114" s="229"/>
      <c r="AP114" s="229"/>
      <c r="AQ114" s="229"/>
      <c r="AR114" s="229"/>
      <c r="AS114" s="229"/>
      <c r="AT114" s="229"/>
      <c r="AU114" s="229"/>
      <c r="AV114" s="229"/>
      <c r="AW114" s="229"/>
      <c r="AX114" s="229"/>
      <c r="AY114" s="229"/>
      <c r="AZ114" s="229"/>
      <c r="BA114" s="229"/>
      <c r="BC114" s="80"/>
      <c r="BD114" s="80"/>
      <c r="BE114" s="80"/>
    </row>
    <row r="115" spans="2:57" s="34" customFormat="1" ht="17.100000000000001" customHeight="1">
      <c r="B115" s="41"/>
      <c r="C115" s="42" t="s">
        <v>10</v>
      </c>
      <c r="D115" s="288"/>
      <c r="E115" s="288"/>
      <c r="F115" s="288"/>
      <c r="G115" s="288"/>
      <c r="H115" s="288"/>
      <c r="I115" s="288"/>
      <c r="J115" s="288"/>
      <c r="K115" s="288"/>
      <c r="L115" s="288"/>
      <c r="M115" s="288"/>
      <c r="N115" s="288"/>
      <c r="O115" s="288"/>
      <c r="P115" s="288"/>
      <c r="Q115" s="325">
        <f t="shared" si="36"/>
        <v>0</v>
      </c>
      <c r="R115" s="288"/>
      <c r="S115" s="288"/>
      <c r="T115" s="288"/>
      <c r="U115" s="288"/>
      <c r="V115" s="288"/>
      <c r="W115" s="288"/>
      <c r="X115" s="288"/>
      <c r="Y115" s="325">
        <f t="shared" si="37"/>
        <v>0</v>
      </c>
      <c r="Z115" s="288"/>
      <c r="AA115" s="291">
        <f>+'A1'!M115+'A2'!Z115+'A3'!Q115+'A3'!Y115+'A3'!Z115</f>
        <v>910.29049300000008</v>
      </c>
      <c r="AB115" s="319"/>
      <c r="AC115" s="33"/>
      <c r="AD115" s="73">
        <f t="shared" ref="AD115:BA115" si="57">+D115-SUM(D116:D117)</f>
        <v>0</v>
      </c>
      <c r="AE115" s="73">
        <f t="shared" si="57"/>
        <v>0</v>
      </c>
      <c r="AF115" s="73">
        <f t="shared" si="57"/>
        <v>0</v>
      </c>
      <c r="AG115" s="73">
        <f t="shared" si="57"/>
        <v>0</v>
      </c>
      <c r="AH115" s="73">
        <f t="shared" si="57"/>
        <v>0</v>
      </c>
      <c r="AI115" s="73">
        <f t="shared" si="57"/>
        <v>0</v>
      </c>
      <c r="AJ115" s="73">
        <f t="shared" si="57"/>
        <v>0</v>
      </c>
      <c r="AK115" s="73">
        <f t="shared" si="57"/>
        <v>0</v>
      </c>
      <c r="AL115" s="73">
        <f t="shared" si="57"/>
        <v>0</v>
      </c>
      <c r="AM115" s="73">
        <f t="shared" si="57"/>
        <v>0</v>
      </c>
      <c r="AN115" s="73">
        <f t="shared" si="57"/>
        <v>0</v>
      </c>
      <c r="AO115" s="73">
        <f t="shared" si="57"/>
        <v>0</v>
      </c>
      <c r="AP115" s="73">
        <f t="shared" si="57"/>
        <v>0</v>
      </c>
      <c r="AQ115" s="73">
        <f t="shared" si="57"/>
        <v>0</v>
      </c>
      <c r="AR115" s="73">
        <f t="shared" si="57"/>
        <v>0</v>
      </c>
      <c r="AS115" s="73">
        <f t="shared" si="57"/>
        <v>0</v>
      </c>
      <c r="AT115" s="73">
        <f t="shared" si="57"/>
        <v>0</v>
      </c>
      <c r="AU115" s="73">
        <f t="shared" si="57"/>
        <v>0</v>
      </c>
      <c r="AV115" s="73">
        <f t="shared" si="57"/>
        <v>0</v>
      </c>
      <c r="AW115" s="73">
        <f t="shared" si="57"/>
        <v>0</v>
      </c>
      <c r="AX115" s="73">
        <f t="shared" si="57"/>
        <v>0</v>
      </c>
      <c r="AY115" s="73">
        <f t="shared" si="57"/>
        <v>0</v>
      </c>
      <c r="AZ115" s="73">
        <f t="shared" si="57"/>
        <v>0</v>
      </c>
      <c r="BA115" s="73">
        <f t="shared" si="57"/>
        <v>0</v>
      </c>
      <c r="BC115" s="74">
        <f t="shared" si="38"/>
        <v>0</v>
      </c>
      <c r="BD115" s="73">
        <f t="shared" si="39"/>
        <v>0</v>
      </c>
      <c r="BE115" s="74">
        <f>+AA115-'A1'!M115-'A2'!Z115-'A3'!Q115-'A3'!Y115-'A3'!Z115</f>
        <v>4.2632564145606011E-14</v>
      </c>
    </row>
    <row r="116" spans="2:57" s="34" customFormat="1" ht="17.100000000000001" customHeight="1">
      <c r="B116" s="44"/>
      <c r="C116" s="45" t="s">
        <v>58</v>
      </c>
      <c r="D116" s="288"/>
      <c r="E116" s="288"/>
      <c r="F116" s="288"/>
      <c r="G116" s="288"/>
      <c r="H116" s="288"/>
      <c r="I116" s="288"/>
      <c r="J116" s="288"/>
      <c r="K116" s="288"/>
      <c r="L116" s="288"/>
      <c r="M116" s="288"/>
      <c r="N116" s="288"/>
      <c r="O116" s="288"/>
      <c r="P116" s="288"/>
      <c r="Q116" s="325">
        <f t="shared" si="36"/>
        <v>0</v>
      </c>
      <c r="R116" s="288"/>
      <c r="S116" s="288"/>
      <c r="T116" s="288"/>
      <c r="U116" s="288"/>
      <c r="V116" s="288"/>
      <c r="W116" s="288"/>
      <c r="X116" s="288"/>
      <c r="Y116" s="325">
        <f t="shared" si="37"/>
        <v>0</v>
      </c>
      <c r="Z116" s="288"/>
      <c r="AA116" s="291">
        <f>+'A1'!M116+'A2'!Z116+'A3'!Q116+'A3'!Y116+'A3'!Z116</f>
        <v>0</v>
      </c>
      <c r="AB116" s="319"/>
      <c r="AC116" s="3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C116" s="74">
        <f t="shared" si="38"/>
        <v>0</v>
      </c>
      <c r="BD116" s="73">
        <f t="shared" si="39"/>
        <v>0</v>
      </c>
      <c r="BE116" s="74">
        <f>+AA116-'A1'!M116-'A2'!Z116-'A3'!Q116-'A3'!Y116-'A3'!Z116</f>
        <v>0</v>
      </c>
    </row>
    <row r="117" spans="2:57" s="34" customFormat="1" ht="17.100000000000001" customHeight="1">
      <c r="B117" s="44"/>
      <c r="C117" s="45" t="s">
        <v>59</v>
      </c>
      <c r="D117" s="288"/>
      <c r="E117" s="288"/>
      <c r="F117" s="288"/>
      <c r="G117" s="288"/>
      <c r="H117" s="288"/>
      <c r="I117" s="288"/>
      <c r="J117" s="288"/>
      <c r="K117" s="288"/>
      <c r="L117" s="288"/>
      <c r="M117" s="288"/>
      <c r="N117" s="288"/>
      <c r="O117" s="288"/>
      <c r="P117" s="288"/>
      <c r="Q117" s="325">
        <f t="shared" si="36"/>
        <v>0</v>
      </c>
      <c r="R117" s="288"/>
      <c r="S117" s="288"/>
      <c r="T117" s="288"/>
      <c r="U117" s="288"/>
      <c r="V117" s="288"/>
      <c r="W117" s="288"/>
      <c r="X117" s="288"/>
      <c r="Y117" s="325">
        <f t="shared" si="37"/>
        <v>0</v>
      </c>
      <c r="Z117" s="288"/>
      <c r="AA117" s="291">
        <f>+'A1'!M117+'A2'!Z117+'A3'!Q117+'A3'!Y117+'A3'!Z117</f>
        <v>910.29049300000008</v>
      </c>
      <c r="AB117" s="319"/>
      <c r="AC117" s="3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C117" s="74">
        <f t="shared" si="38"/>
        <v>0</v>
      </c>
      <c r="BD117" s="73">
        <f t="shared" si="39"/>
        <v>0</v>
      </c>
      <c r="BE117" s="74">
        <f>+AA117-'A1'!M117-'A2'!Z117-'A3'!Q117-'A3'!Y117-'A3'!Z117</f>
        <v>4.2632564145606011E-14</v>
      </c>
    </row>
    <row r="118" spans="2:57" s="34" customFormat="1" ht="30" customHeight="1">
      <c r="B118" s="41"/>
      <c r="C118" s="42" t="s">
        <v>11</v>
      </c>
      <c r="D118" s="288"/>
      <c r="E118" s="288"/>
      <c r="F118" s="288"/>
      <c r="G118" s="288"/>
      <c r="H118" s="288"/>
      <c r="I118" s="288"/>
      <c r="J118" s="288"/>
      <c r="K118" s="288"/>
      <c r="L118" s="288"/>
      <c r="M118" s="288"/>
      <c r="N118" s="288"/>
      <c r="O118" s="288"/>
      <c r="P118" s="288"/>
      <c r="Q118" s="325">
        <f t="shared" si="36"/>
        <v>0</v>
      </c>
      <c r="R118" s="288">
        <v>3.8804479999999999</v>
      </c>
      <c r="S118" s="288"/>
      <c r="T118" s="288"/>
      <c r="U118" s="288"/>
      <c r="V118" s="288"/>
      <c r="W118" s="288"/>
      <c r="X118" s="288"/>
      <c r="Y118" s="325">
        <f t="shared" si="37"/>
        <v>3.8804479999999999</v>
      </c>
      <c r="Z118" s="288"/>
      <c r="AA118" s="291">
        <f>+'A1'!M118+'A2'!Z118+'A3'!Q118+'A3'!Y118+'A3'!Z118</f>
        <v>1936.3441739999998</v>
      </c>
      <c r="AB118" s="319"/>
      <c r="AC118" s="33"/>
      <c r="AD118" s="73">
        <f t="shared" ref="AD118:BA118" si="58">+D118-SUM(D119:D120)</f>
        <v>0</v>
      </c>
      <c r="AE118" s="73">
        <f t="shared" si="58"/>
        <v>0</v>
      </c>
      <c r="AF118" s="73">
        <f t="shared" si="58"/>
        <v>0</v>
      </c>
      <c r="AG118" s="73">
        <f t="shared" si="58"/>
        <v>0</v>
      </c>
      <c r="AH118" s="73">
        <f t="shared" si="58"/>
        <v>0</v>
      </c>
      <c r="AI118" s="73">
        <f t="shared" si="58"/>
        <v>0</v>
      </c>
      <c r="AJ118" s="73">
        <f t="shared" si="58"/>
        <v>0</v>
      </c>
      <c r="AK118" s="73">
        <f t="shared" si="58"/>
        <v>0</v>
      </c>
      <c r="AL118" s="73">
        <f t="shared" si="58"/>
        <v>0</v>
      </c>
      <c r="AM118" s="73">
        <f t="shared" si="58"/>
        <v>0</v>
      </c>
      <c r="AN118" s="73">
        <f t="shared" si="58"/>
        <v>0</v>
      </c>
      <c r="AO118" s="73">
        <f t="shared" si="58"/>
        <v>0</v>
      </c>
      <c r="AP118" s="73">
        <f t="shared" si="58"/>
        <v>0</v>
      </c>
      <c r="AQ118" s="73">
        <f t="shared" si="58"/>
        <v>0</v>
      </c>
      <c r="AR118" s="73">
        <f t="shared" si="58"/>
        <v>0</v>
      </c>
      <c r="AS118" s="73">
        <f t="shared" si="58"/>
        <v>0</v>
      </c>
      <c r="AT118" s="73">
        <f t="shared" si="58"/>
        <v>0</v>
      </c>
      <c r="AU118" s="73">
        <f t="shared" si="58"/>
        <v>0</v>
      </c>
      <c r="AV118" s="73">
        <f t="shared" si="58"/>
        <v>0</v>
      </c>
      <c r="AW118" s="73">
        <f t="shared" si="58"/>
        <v>0</v>
      </c>
      <c r="AX118" s="73">
        <f t="shared" si="58"/>
        <v>0</v>
      </c>
      <c r="AY118" s="73">
        <f t="shared" si="58"/>
        <v>0</v>
      </c>
      <c r="AZ118" s="73">
        <f t="shared" si="58"/>
        <v>0</v>
      </c>
      <c r="BA118" s="73">
        <f t="shared" si="58"/>
        <v>0</v>
      </c>
      <c r="BC118" s="74">
        <f t="shared" si="38"/>
        <v>0</v>
      </c>
      <c r="BD118" s="73">
        <f t="shared" si="39"/>
        <v>0</v>
      </c>
      <c r="BE118" s="74">
        <f>+AA118-'A1'!M118-'A2'!Z118-'A3'!Q118-'A3'!Y118-'A3'!Z118</f>
        <v>-1.1235457009206584E-13</v>
      </c>
    </row>
    <row r="119" spans="2:57" s="34" customFormat="1" ht="17.100000000000001" customHeight="1">
      <c r="B119" s="41"/>
      <c r="C119" s="45" t="s">
        <v>58</v>
      </c>
      <c r="D119" s="288"/>
      <c r="E119" s="288"/>
      <c r="F119" s="288"/>
      <c r="G119" s="288"/>
      <c r="H119" s="288"/>
      <c r="I119" s="288"/>
      <c r="J119" s="288"/>
      <c r="K119" s="288"/>
      <c r="L119" s="288"/>
      <c r="M119" s="288"/>
      <c r="N119" s="288"/>
      <c r="O119" s="288"/>
      <c r="P119" s="288"/>
      <c r="Q119" s="325">
        <f t="shared" si="36"/>
        <v>0</v>
      </c>
      <c r="R119" s="288">
        <v>3.8804479999999999</v>
      </c>
      <c r="S119" s="288"/>
      <c r="T119" s="288"/>
      <c r="U119" s="288"/>
      <c r="V119" s="288"/>
      <c r="W119" s="288"/>
      <c r="X119" s="288"/>
      <c r="Y119" s="325">
        <f t="shared" si="37"/>
        <v>3.8804479999999999</v>
      </c>
      <c r="Z119" s="288"/>
      <c r="AA119" s="291">
        <f>+'A1'!M119+'A2'!Z119+'A3'!Q119+'A3'!Y119+'A3'!Z119</f>
        <v>3.8804479999999999</v>
      </c>
      <c r="AB119" s="319"/>
      <c r="AC119" s="3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C119" s="74">
        <f t="shared" si="38"/>
        <v>0</v>
      </c>
      <c r="BD119" s="73">
        <f t="shared" si="39"/>
        <v>0</v>
      </c>
      <c r="BE119" s="74">
        <f>+AA119-'A1'!M119-'A2'!Z119-'A3'!Q119-'A3'!Y119-'A3'!Z119</f>
        <v>0</v>
      </c>
    </row>
    <row r="120" spans="2:57" s="34" customFormat="1" ht="17.100000000000001" customHeight="1">
      <c r="B120" s="41"/>
      <c r="C120" s="45" t="s">
        <v>59</v>
      </c>
      <c r="D120" s="288"/>
      <c r="E120" s="288"/>
      <c r="F120" s="288"/>
      <c r="G120" s="288"/>
      <c r="H120" s="288"/>
      <c r="I120" s="288"/>
      <c r="J120" s="288"/>
      <c r="K120" s="288"/>
      <c r="L120" s="288"/>
      <c r="M120" s="288"/>
      <c r="N120" s="288"/>
      <c r="O120" s="288"/>
      <c r="P120" s="288"/>
      <c r="Q120" s="325">
        <f t="shared" si="36"/>
        <v>0</v>
      </c>
      <c r="R120" s="288"/>
      <c r="S120" s="288"/>
      <c r="T120" s="288"/>
      <c r="U120" s="288"/>
      <c r="V120" s="288"/>
      <c r="W120" s="288"/>
      <c r="X120" s="288"/>
      <c r="Y120" s="325">
        <f t="shared" si="37"/>
        <v>0</v>
      </c>
      <c r="Z120" s="288"/>
      <c r="AA120" s="291">
        <f>+'A1'!M120+'A2'!Z120+'A3'!Q120+'A3'!Y120+'A3'!Z120</f>
        <v>1932.463726</v>
      </c>
      <c r="AB120" s="319"/>
      <c r="AC120" s="3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C120" s="74">
        <f t="shared" si="38"/>
        <v>0</v>
      </c>
      <c r="BD120" s="73">
        <f t="shared" si="39"/>
        <v>0</v>
      </c>
      <c r="BE120" s="74">
        <f>+AA120-'A1'!M120-'A2'!Z120-'A3'!Q120-'A3'!Y120-'A3'!Z120</f>
        <v>0</v>
      </c>
    </row>
    <row r="121" spans="2:57" s="34" customFormat="1" ht="17.100000000000001" customHeight="1">
      <c r="B121" s="270"/>
      <c r="C121" s="264" t="s">
        <v>99</v>
      </c>
      <c r="D121" s="288"/>
      <c r="E121" s="288"/>
      <c r="F121" s="288"/>
      <c r="G121" s="288"/>
      <c r="H121" s="288"/>
      <c r="I121" s="288"/>
      <c r="J121" s="288"/>
      <c r="K121" s="288"/>
      <c r="L121" s="288"/>
      <c r="M121" s="288"/>
      <c r="N121" s="288"/>
      <c r="O121" s="288"/>
      <c r="P121" s="288"/>
      <c r="Q121" s="325">
        <f t="shared" si="36"/>
        <v>0</v>
      </c>
      <c r="R121" s="288">
        <v>3.8804479999999999</v>
      </c>
      <c r="S121" s="288"/>
      <c r="T121" s="288"/>
      <c r="U121" s="288"/>
      <c r="V121" s="288"/>
      <c r="W121" s="288"/>
      <c r="X121" s="288"/>
      <c r="Y121" s="325">
        <f t="shared" si="37"/>
        <v>3.8804479999999999</v>
      </c>
      <c r="Z121" s="288"/>
      <c r="AA121" s="291">
        <f>+'A1'!M121+'A2'!Z121+'A3'!Q121+'A3'!Y121+'A3'!Z121</f>
        <v>1936.3441739999998</v>
      </c>
      <c r="AB121" s="319"/>
      <c r="AC121" s="33"/>
      <c r="AD121" s="229">
        <f t="shared" ref="AD121:BA121" si="59">+D118-SUM(D121:D126)</f>
        <v>0</v>
      </c>
      <c r="AE121" s="229">
        <f t="shared" si="59"/>
        <v>0</v>
      </c>
      <c r="AF121" s="229">
        <f t="shared" si="59"/>
        <v>0</v>
      </c>
      <c r="AG121" s="229">
        <f t="shared" si="59"/>
        <v>0</v>
      </c>
      <c r="AH121" s="229">
        <f t="shared" si="59"/>
        <v>0</v>
      </c>
      <c r="AI121" s="229">
        <f t="shared" si="59"/>
        <v>0</v>
      </c>
      <c r="AJ121" s="229">
        <f t="shared" si="59"/>
        <v>0</v>
      </c>
      <c r="AK121" s="229">
        <f t="shared" si="59"/>
        <v>0</v>
      </c>
      <c r="AL121" s="229">
        <f t="shared" si="59"/>
        <v>0</v>
      </c>
      <c r="AM121" s="229">
        <f t="shared" si="59"/>
        <v>0</v>
      </c>
      <c r="AN121" s="229">
        <f t="shared" si="59"/>
        <v>0</v>
      </c>
      <c r="AO121" s="229">
        <f t="shared" si="59"/>
        <v>0</v>
      </c>
      <c r="AP121" s="229">
        <f t="shared" si="59"/>
        <v>0</v>
      </c>
      <c r="AQ121" s="229">
        <f t="shared" si="59"/>
        <v>0</v>
      </c>
      <c r="AR121" s="229">
        <f t="shared" si="59"/>
        <v>0</v>
      </c>
      <c r="AS121" s="229">
        <f t="shared" si="59"/>
        <v>0</v>
      </c>
      <c r="AT121" s="229">
        <f t="shared" si="59"/>
        <v>0</v>
      </c>
      <c r="AU121" s="229">
        <f t="shared" si="59"/>
        <v>0</v>
      </c>
      <c r="AV121" s="229">
        <f t="shared" si="59"/>
        <v>0</v>
      </c>
      <c r="AW121" s="229">
        <f t="shared" si="59"/>
        <v>0</v>
      </c>
      <c r="AX121" s="229">
        <f t="shared" si="59"/>
        <v>0</v>
      </c>
      <c r="AY121" s="229">
        <f t="shared" si="59"/>
        <v>0</v>
      </c>
      <c r="AZ121" s="229">
        <f t="shared" si="59"/>
        <v>0</v>
      </c>
      <c r="BA121" s="229">
        <f t="shared" si="59"/>
        <v>0</v>
      </c>
      <c r="BC121" s="74">
        <f>+Q121-SUM(D121:P121)</f>
        <v>0</v>
      </c>
      <c r="BD121" s="73">
        <f>+Y121-SUM(R121:X121)</f>
        <v>0</v>
      </c>
      <c r="BE121" s="74">
        <f>+AA121-'A1'!M121-'A2'!Z121-'A3'!Q121-'A3'!Y121-'A3'!Z121</f>
        <v>-1.1235457009206584E-13</v>
      </c>
    </row>
    <row r="122" spans="2:57" s="34" customFormat="1" ht="17.100000000000001" customHeight="1">
      <c r="B122" s="270"/>
      <c r="C122" s="271" t="s">
        <v>73</v>
      </c>
      <c r="D122" s="288"/>
      <c r="E122" s="288"/>
      <c r="F122" s="288"/>
      <c r="G122" s="288"/>
      <c r="H122" s="288"/>
      <c r="I122" s="288"/>
      <c r="J122" s="288"/>
      <c r="K122" s="288"/>
      <c r="L122" s="288"/>
      <c r="M122" s="288"/>
      <c r="N122" s="288"/>
      <c r="O122" s="288"/>
      <c r="P122" s="288"/>
      <c r="Q122" s="325">
        <f t="shared" si="36"/>
        <v>0</v>
      </c>
      <c r="R122" s="288"/>
      <c r="S122" s="288"/>
      <c r="T122" s="288"/>
      <c r="U122" s="288"/>
      <c r="V122" s="288"/>
      <c r="W122" s="288"/>
      <c r="X122" s="288"/>
      <c r="Y122" s="325">
        <f t="shared" si="37"/>
        <v>0</v>
      </c>
      <c r="Z122" s="288"/>
      <c r="AA122" s="291">
        <f>+'A1'!M122+'A2'!Z122+'A3'!Q122+'A3'!Y122+'A3'!Z122</f>
        <v>0</v>
      </c>
      <c r="AB122" s="319"/>
      <c r="AC122" s="3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C122" s="74">
        <f t="shared" si="38"/>
        <v>0</v>
      </c>
      <c r="BD122" s="73">
        <f t="shared" si="39"/>
        <v>0</v>
      </c>
      <c r="BE122" s="74">
        <f>+AA122-'A1'!M122-'A2'!Z122-'A3'!Q122-'A3'!Y122-'A3'!Z122</f>
        <v>0</v>
      </c>
    </row>
    <row r="123" spans="2:57" s="34" customFormat="1" ht="17.100000000000001" customHeight="1">
      <c r="B123" s="270"/>
      <c r="C123" s="271" t="s">
        <v>199</v>
      </c>
      <c r="D123" s="288"/>
      <c r="E123" s="288"/>
      <c r="F123" s="288"/>
      <c r="G123" s="288"/>
      <c r="H123" s="288"/>
      <c r="I123" s="288"/>
      <c r="J123" s="288"/>
      <c r="K123" s="288"/>
      <c r="L123" s="288"/>
      <c r="M123" s="288"/>
      <c r="N123" s="288"/>
      <c r="O123" s="288"/>
      <c r="P123" s="288"/>
      <c r="Q123" s="325">
        <f t="shared" si="36"/>
        <v>0</v>
      </c>
      <c r="R123" s="288"/>
      <c r="S123" s="288"/>
      <c r="T123" s="288"/>
      <c r="U123" s="288"/>
      <c r="V123" s="288"/>
      <c r="W123" s="288"/>
      <c r="X123" s="288"/>
      <c r="Y123" s="325">
        <f t="shared" si="37"/>
        <v>0</v>
      </c>
      <c r="Z123" s="288"/>
      <c r="AA123" s="291">
        <f>+'A1'!M123+'A2'!Z123+'A3'!Q123+'A3'!Y123+'A3'!Z123</f>
        <v>0</v>
      </c>
      <c r="AB123" s="319"/>
      <c r="AC123" s="3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C123" s="74">
        <f t="shared" si="38"/>
        <v>0</v>
      </c>
      <c r="BD123" s="73">
        <f t="shared" si="39"/>
        <v>0</v>
      </c>
      <c r="BE123" s="74">
        <f>+AA123-'A1'!M123-'A2'!Z123-'A3'!Q123-'A3'!Y123-'A3'!Z123</f>
        <v>0</v>
      </c>
    </row>
    <row r="124" spans="2:57" s="34" customFormat="1" ht="17.100000000000001" customHeight="1">
      <c r="B124" s="270"/>
      <c r="C124" s="271" t="s">
        <v>100</v>
      </c>
      <c r="D124" s="288"/>
      <c r="E124" s="288"/>
      <c r="F124" s="288"/>
      <c r="G124" s="288"/>
      <c r="H124" s="288"/>
      <c r="I124" s="288"/>
      <c r="J124" s="288"/>
      <c r="K124" s="288"/>
      <c r="L124" s="288"/>
      <c r="M124" s="288"/>
      <c r="N124" s="288"/>
      <c r="O124" s="288"/>
      <c r="P124" s="288"/>
      <c r="Q124" s="325">
        <f t="shared" si="36"/>
        <v>0</v>
      </c>
      <c r="R124" s="288"/>
      <c r="S124" s="288"/>
      <c r="T124" s="288"/>
      <c r="U124" s="288"/>
      <c r="V124" s="288"/>
      <c r="W124" s="288"/>
      <c r="X124" s="288"/>
      <c r="Y124" s="325">
        <f t="shared" si="37"/>
        <v>0</v>
      </c>
      <c r="Z124" s="288"/>
      <c r="AA124" s="291">
        <f>+'A1'!M124+'A2'!Z124+'A3'!Q124+'A3'!Y124+'A3'!Z124</f>
        <v>0</v>
      </c>
      <c r="AB124" s="319"/>
      <c r="AC124" s="3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C124" s="74">
        <f t="shared" si="38"/>
        <v>0</v>
      </c>
      <c r="BD124" s="73">
        <f t="shared" si="39"/>
        <v>0</v>
      </c>
      <c r="BE124" s="74">
        <f>+AA124-'A1'!M124-'A2'!Z124-'A3'!Q124-'A3'!Y124-'A3'!Z124</f>
        <v>0</v>
      </c>
    </row>
    <row r="125" spans="2:57" s="34" customFormat="1" ht="17.100000000000001" customHeight="1">
      <c r="B125" s="270"/>
      <c r="C125" s="272" t="s">
        <v>50</v>
      </c>
      <c r="D125" s="288"/>
      <c r="E125" s="288"/>
      <c r="F125" s="288"/>
      <c r="G125" s="288"/>
      <c r="H125" s="288"/>
      <c r="I125" s="288"/>
      <c r="J125" s="288"/>
      <c r="K125" s="288"/>
      <c r="L125" s="288"/>
      <c r="M125" s="288"/>
      <c r="N125" s="288"/>
      <c r="O125" s="288"/>
      <c r="P125" s="288"/>
      <c r="Q125" s="325">
        <f t="shared" si="36"/>
        <v>0</v>
      </c>
      <c r="R125" s="288"/>
      <c r="S125" s="288"/>
      <c r="T125" s="288"/>
      <c r="U125" s="288"/>
      <c r="V125" s="288"/>
      <c r="W125" s="288"/>
      <c r="X125" s="288"/>
      <c r="Y125" s="325">
        <f t="shared" si="37"/>
        <v>0</v>
      </c>
      <c r="Z125" s="288"/>
      <c r="AA125" s="291">
        <f>+'A1'!M125+'A2'!Z125+'A3'!Q125+'A3'!Y125+'A3'!Z125</f>
        <v>0</v>
      </c>
      <c r="AB125" s="319"/>
      <c r="AC125" s="3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C125" s="74">
        <f t="shared" si="38"/>
        <v>0</v>
      </c>
      <c r="BD125" s="73">
        <f t="shared" si="39"/>
        <v>0</v>
      </c>
      <c r="BE125" s="74">
        <f>+AA125-'A1'!M125-'A2'!Z125-'A3'!Q125-'A3'!Y125-'A3'!Z125</f>
        <v>0</v>
      </c>
    </row>
    <row r="126" spans="2:57" s="34" customFormat="1" ht="17.100000000000001" customHeight="1">
      <c r="B126" s="270"/>
      <c r="C126" s="265" t="s">
        <v>170</v>
      </c>
      <c r="D126" s="288"/>
      <c r="E126" s="288"/>
      <c r="F126" s="288"/>
      <c r="G126" s="288"/>
      <c r="H126" s="288"/>
      <c r="I126" s="288"/>
      <c r="J126" s="288"/>
      <c r="K126" s="288"/>
      <c r="L126" s="288"/>
      <c r="M126" s="288"/>
      <c r="N126" s="288"/>
      <c r="O126" s="288"/>
      <c r="P126" s="288"/>
      <c r="Q126" s="325">
        <f t="shared" si="36"/>
        <v>0</v>
      </c>
      <c r="R126" s="288"/>
      <c r="S126" s="288"/>
      <c r="T126" s="288"/>
      <c r="U126" s="288"/>
      <c r="V126" s="288"/>
      <c r="W126" s="288"/>
      <c r="X126" s="288"/>
      <c r="Y126" s="325">
        <f t="shared" si="37"/>
        <v>0</v>
      </c>
      <c r="Z126" s="288"/>
      <c r="AA126" s="291">
        <f>+'A1'!M126+'A2'!Z126+'A3'!Q126+'A3'!Y126+'A3'!Z126</f>
        <v>0</v>
      </c>
      <c r="AB126" s="319"/>
      <c r="AC126" s="3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C126" s="74"/>
      <c r="BD126" s="73"/>
      <c r="BE126" s="74">
        <f>+AA126-'A1'!M126-'A2'!Z126-'A3'!Q126-'A3'!Y126-'A3'!Z126</f>
        <v>0</v>
      </c>
    </row>
    <row r="127" spans="2:57" s="40" customFormat="1" ht="24.95" customHeight="1">
      <c r="B127" s="101"/>
      <c r="C127" s="104" t="s">
        <v>12</v>
      </c>
      <c r="D127" s="292"/>
      <c r="E127" s="292"/>
      <c r="F127" s="292"/>
      <c r="G127" s="292"/>
      <c r="H127" s="292"/>
      <c r="I127" s="292"/>
      <c r="J127" s="292"/>
      <c r="K127" s="292"/>
      <c r="L127" s="292"/>
      <c r="M127" s="292"/>
      <c r="N127" s="292"/>
      <c r="O127" s="292"/>
      <c r="P127" s="292"/>
      <c r="Q127" s="293">
        <f t="shared" si="36"/>
        <v>0</v>
      </c>
      <c r="R127" s="292"/>
      <c r="S127" s="292"/>
      <c r="T127" s="292"/>
      <c r="U127" s="292"/>
      <c r="V127" s="292"/>
      <c r="W127" s="292"/>
      <c r="X127" s="292"/>
      <c r="Y127" s="293">
        <f t="shared" si="37"/>
        <v>0</v>
      </c>
      <c r="Z127" s="292"/>
      <c r="AA127" s="291">
        <f>+'A1'!M127+'A2'!Z127+'A3'!Q127+'A3'!Y127+'A3'!Z127</f>
        <v>2039.0515800000001</v>
      </c>
      <c r="AB127" s="320"/>
      <c r="AC127" s="39"/>
      <c r="AD127" s="229">
        <f t="shared" ref="AD127:BA127" si="60">+D127-SUM(D128:D129)</f>
        <v>0</v>
      </c>
      <c r="AE127" s="229">
        <f t="shared" si="60"/>
        <v>0</v>
      </c>
      <c r="AF127" s="229">
        <f t="shared" si="60"/>
        <v>0</v>
      </c>
      <c r="AG127" s="229">
        <f t="shared" si="60"/>
        <v>0</v>
      </c>
      <c r="AH127" s="229">
        <f t="shared" si="60"/>
        <v>0</v>
      </c>
      <c r="AI127" s="229">
        <f t="shared" si="60"/>
        <v>0</v>
      </c>
      <c r="AJ127" s="229">
        <f t="shared" si="60"/>
        <v>0</v>
      </c>
      <c r="AK127" s="229">
        <f t="shared" si="60"/>
        <v>0</v>
      </c>
      <c r="AL127" s="229">
        <f t="shared" si="60"/>
        <v>0</v>
      </c>
      <c r="AM127" s="229">
        <f t="shared" si="60"/>
        <v>0</v>
      </c>
      <c r="AN127" s="229">
        <f t="shared" si="60"/>
        <v>0</v>
      </c>
      <c r="AO127" s="229">
        <f t="shared" si="60"/>
        <v>0</v>
      </c>
      <c r="AP127" s="229">
        <f t="shared" si="60"/>
        <v>0</v>
      </c>
      <c r="AQ127" s="229">
        <f t="shared" si="60"/>
        <v>0</v>
      </c>
      <c r="AR127" s="229">
        <f t="shared" si="60"/>
        <v>0</v>
      </c>
      <c r="AS127" s="229">
        <f t="shared" si="60"/>
        <v>0</v>
      </c>
      <c r="AT127" s="229">
        <f t="shared" si="60"/>
        <v>0</v>
      </c>
      <c r="AU127" s="229">
        <f t="shared" si="60"/>
        <v>0</v>
      </c>
      <c r="AV127" s="229">
        <f t="shared" si="60"/>
        <v>0</v>
      </c>
      <c r="AW127" s="229">
        <f t="shared" si="60"/>
        <v>0</v>
      </c>
      <c r="AX127" s="229">
        <f t="shared" si="60"/>
        <v>0</v>
      </c>
      <c r="AY127" s="229">
        <f t="shared" si="60"/>
        <v>0</v>
      </c>
      <c r="AZ127" s="229">
        <f t="shared" si="60"/>
        <v>0</v>
      </c>
      <c r="BA127" s="229">
        <f t="shared" si="60"/>
        <v>0</v>
      </c>
      <c r="BC127" s="76">
        <f t="shared" si="38"/>
        <v>0</v>
      </c>
      <c r="BD127" s="229">
        <f t="shared" si="39"/>
        <v>0</v>
      </c>
      <c r="BE127" s="76">
        <f>+AA127-'A1'!M127-'A2'!Z127-'A3'!Q127-'A3'!Y127-'A3'!Z127</f>
        <v>3.6415315207705135E-14</v>
      </c>
    </row>
    <row r="128" spans="2:57" s="89" customFormat="1" ht="17.100000000000001" customHeight="1">
      <c r="B128" s="83"/>
      <c r="C128" s="45" t="s">
        <v>58</v>
      </c>
      <c r="D128" s="294"/>
      <c r="E128" s="294"/>
      <c r="F128" s="294"/>
      <c r="G128" s="294"/>
      <c r="H128" s="294"/>
      <c r="I128" s="294"/>
      <c r="J128" s="294"/>
      <c r="K128" s="294"/>
      <c r="L128" s="294"/>
      <c r="M128" s="294"/>
      <c r="N128" s="294"/>
      <c r="O128" s="294"/>
      <c r="P128" s="294"/>
      <c r="Q128" s="294">
        <f t="shared" si="36"/>
        <v>0</v>
      </c>
      <c r="R128" s="294"/>
      <c r="S128" s="294"/>
      <c r="T128" s="294"/>
      <c r="U128" s="294"/>
      <c r="V128" s="294"/>
      <c r="W128" s="294"/>
      <c r="X128" s="294"/>
      <c r="Y128" s="294">
        <f t="shared" si="37"/>
        <v>0</v>
      </c>
      <c r="Z128" s="294"/>
      <c r="AA128" s="291">
        <f>+'A1'!M128+'A2'!Z128+'A3'!Q128+'A3'!Y128+'A3'!Z128</f>
        <v>1792.9216930000002</v>
      </c>
      <c r="AB128" s="322"/>
      <c r="AC128" s="88"/>
      <c r="AD128" s="230"/>
      <c r="AE128" s="230"/>
      <c r="AF128" s="230"/>
      <c r="AG128" s="230"/>
      <c r="AH128" s="230"/>
      <c r="AI128" s="230"/>
      <c r="AJ128" s="230"/>
      <c r="AK128" s="230"/>
      <c r="AL128" s="230"/>
      <c r="AM128" s="230"/>
      <c r="AN128" s="230"/>
      <c r="AO128" s="230"/>
      <c r="AP128" s="230"/>
      <c r="AQ128" s="230"/>
      <c r="AR128" s="230"/>
      <c r="AS128" s="230"/>
      <c r="AT128" s="230"/>
      <c r="AU128" s="230"/>
      <c r="AV128" s="230"/>
      <c r="AW128" s="230"/>
      <c r="AX128" s="230"/>
      <c r="AY128" s="230"/>
      <c r="AZ128" s="230"/>
      <c r="BA128" s="230"/>
      <c r="BC128" s="74">
        <f t="shared" si="38"/>
        <v>0</v>
      </c>
      <c r="BD128" s="73">
        <f t="shared" si="39"/>
        <v>0</v>
      </c>
      <c r="BE128" s="74">
        <f>+AA128-'A1'!M128-'A2'!Z128-'A3'!Q128-'A3'!Y128-'A3'!Z128</f>
        <v>3.6415315207705135E-14</v>
      </c>
    </row>
    <row r="129" spans="2:58" s="34" customFormat="1" ht="17.100000000000001" customHeight="1">
      <c r="B129" s="44"/>
      <c r="C129" s="45" t="s">
        <v>59</v>
      </c>
      <c r="D129" s="288"/>
      <c r="E129" s="288"/>
      <c r="F129" s="288"/>
      <c r="G129" s="288"/>
      <c r="H129" s="288"/>
      <c r="I129" s="288"/>
      <c r="J129" s="288"/>
      <c r="K129" s="288"/>
      <c r="L129" s="288"/>
      <c r="M129" s="288"/>
      <c r="N129" s="288"/>
      <c r="O129" s="288"/>
      <c r="P129" s="288"/>
      <c r="Q129" s="325">
        <f t="shared" si="36"/>
        <v>0</v>
      </c>
      <c r="R129" s="288"/>
      <c r="S129" s="288"/>
      <c r="T129" s="288"/>
      <c r="U129" s="288"/>
      <c r="V129" s="288"/>
      <c r="W129" s="288"/>
      <c r="X129" s="288"/>
      <c r="Y129" s="325">
        <f t="shared" si="37"/>
        <v>0</v>
      </c>
      <c r="Z129" s="288"/>
      <c r="AA129" s="291">
        <f>+'A1'!M129+'A2'!Z129+'A3'!Q129+'A3'!Y129+'A3'!Z129</f>
        <v>246.129887</v>
      </c>
      <c r="AB129" s="319"/>
      <c r="AC129" s="3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C129" s="74">
        <f t="shared" si="38"/>
        <v>0</v>
      </c>
      <c r="BD129" s="73">
        <f t="shared" si="39"/>
        <v>0</v>
      </c>
      <c r="BE129" s="74">
        <f>+AA129-'A1'!M129-'A2'!Z129-'A3'!Q129-'A3'!Y129-'A3'!Z129</f>
        <v>0</v>
      </c>
    </row>
    <row r="130" spans="2:58" s="40" customFormat="1" ht="30" customHeight="1">
      <c r="B130" s="103"/>
      <c r="C130" s="104" t="s">
        <v>46</v>
      </c>
      <c r="D130" s="293">
        <f t="shared" ref="D130:J130" si="61">+SUM(D127,D118,D115)</f>
        <v>0</v>
      </c>
      <c r="E130" s="293">
        <f t="shared" si="61"/>
        <v>0</v>
      </c>
      <c r="F130" s="293">
        <f t="shared" si="61"/>
        <v>0</v>
      </c>
      <c r="G130" s="293">
        <f t="shared" si="61"/>
        <v>0</v>
      </c>
      <c r="H130" s="293">
        <f t="shared" si="61"/>
        <v>0</v>
      </c>
      <c r="I130" s="293">
        <f t="shared" si="61"/>
        <v>0</v>
      </c>
      <c r="J130" s="293">
        <f t="shared" si="61"/>
        <v>0</v>
      </c>
      <c r="K130" s="293">
        <f t="shared" ref="K130:Z130" si="62">+SUM(K127,K118,K115)</f>
        <v>0</v>
      </c>
      <c r="L130" s="293">
        <f t="shared" si="62"/>
        <v>0</v>
      </c>
      <c r="M130" s="293">
        <f t="shared" si="62"/>
        <v>0</v>
      </c>
      <c r="N130" s="293">
        <f t="shared" si="62"/>
        <v>0</v>
      </c>
      <c r="O130" s="293">
        <f t="shared" si="62"/>
        <v>0</v>
      </c>
      <c r="P130" s="293">
        <f t="shared" si="62"/>
        <v>0</v>
      </c>
      <c r="Q130" s="293">
        <f t="shared" si="36"/>
        <v>0</v>
      </c>
      <c r="R130" s="293">
        <f t="shared" si="62"/>
        <v>3.8804479999999999</v>
      </c>
      <c r="S130" s="293">
        <f t="shared" si="62"/>
        <v>0</v>
      </c>
      <c r="T130" s="293">
        <f t="shared" si="62"/>
        <v>0</v>
      </c>
      <c r="U130" s="293">
        <f t="shared" si="62"/>
        <v>0</v>
      </c>
      <c r="V130" s="293">
        <f>+SUM(V127,V118,V115)</f>
        <v>0</v>
      </c>
      <c r="W130" s="293">
        <f t="shared" si="62"/>
        <v>0</v>
      </c>
      <c r="X130" s="293">
        <f t="shared" si="62"/>
        <v>0</v>
      </c>
      <c r="Y130" s="293">
        <f t="shared" si="37"/>
        <v>3.8804479999999999</v>
      </c>
      <c r="Z130" s="293">
        <f t="shared" si="62"/>
        <v>0</v>
      </c>
      <c r="AA130" s="291">
        <f>+'A1'!M130+'A2'!Z130+'A3'!Q130+'A3'!Y130+'A3'!Z130</f>
        <v>4885.6862470000005</v>
      </c>
      <c r="AB130" s="318"/>
      <c r="AC130" s="39"/>
      <c r="AD130" s="229">
        <f t="shared" ref="AD130:BA130" si="63">+D130-D115-D118-D127</f>
        <v>0</v>
      </c>
      <c r="AE130" s="229">
        <f t="shared" si="63"/>
        <v>0</v>
      </c>
      <c r="AF130" s="229">
        <f t="shared" si="63"/>
        <v>0</v>
      </c>
      <c r="AG130" s="229">
        <f t="shared" si="63"/>
        <v>0</v>
      </c>
      <c r="AH130" s="229">
        <f t="shared" si="63"/>
        <v>0</v>
      </c>
      <c r="AI130" s="229">
        <f t="shared" si="63"/>
        <v>0</v>
      </c>
      <c r="AJ130" s="229">
        <f t="shared" si="63"/>
        <v>0</v>
      </c>
      <c r="AK130" s="229">
        <f t="shared" si="63"/>
        <v>0</v>
      </c>
      <c r="AL130" s="229">
        <f t="shared" si="63"/>
        <v>0</v>
      </c>
      <c r="AM130" s="229">
        <f t="shared" si="63"/>
        <v>0</v>
      </c>
      <c r="AN130" s="229">
        <f t="shared" si="63"/>
        <v>0</v>
      </c>
      <c r="AO130" s="229">
        <f t="shared" si="63"/>
        <v>0</v>
      </c>
      <c r="AP130" s="229">
        <f t="shared" si="63"/>
        <v>0</v>
      </c>
      <c r="AQ130" s="229">
        <f t="shared" si="63"/>
        <v>0</v>
      </c>
      <c r="AR130" s="229">
        <f t="shared" si="63"/>
        <v>0</v>
      </c>
      <c r="AS130" s="229">
        <f t="shared" si="63"/>
        <v>0</v>
      </c>
      <c r="AT130" s="229">
        <f t="shared" si="63"/>
        <v>0</v>
      </c>
      <c r="AU130" s="229">
        <f t="shared" si="63"/>
        <v>0</v>
      </c>
      <c r="AV130" s="229">
        <f t="shared" si="63"/>
        <v>0</v>
      </c>
      <c r="AW130" s="229">
        <f t="shared" si="63"/>
        <v>0</v>
      </c>
      <c r="AX130" s="229">
        <f t="shared" si="63"/>
        <v>0</v>
      </c>
      <c r="AY130" s="229">
        <f t="shared" si="63"/>
        <v>0</v>
      </c>
      <c r="AZ130" s="229">
        <f t="shared" si="63"/>
        <v>0</v>
      </c>
      <c r="BA130" s="229">
        <f t="shared" si="63"/>
        <v>0</v>
      </c>
      <c r="BC130" s="76">
        <f t="shared" si="38"/>
        <v>0</v>
      </c>
      <c r="BD130" s="229">
        <f t="shared" si="39"/>
        <v>0</v>
      </c>
      <c r="BE130" s="76">
        <f>+AA130-'A1'!M130-'A2'!Z130-'A3'!Q130-'A3'!Y130-'A3'!Z130</f>
        <v>-1.4077627952246985E-13</v>
      </c>
    </row>
    <row r="131" spans="2:58" s="89" customFormat="1" ht="17.100000000000001" customHeight="1">
      <c r="B131" s="266"/>
      <c r="C131" s="267" t="s">
        <v>182</v>
      </c>
      <c r="D131" s="294"/>
      <c r="E131" s="294"/>
      <c r="F131" s="294"/>
      <c r="G131" s="294"/>
      <c r="H131" s="294"/>
      <c r="I131" s="294"/>
      <c r="J131" s="294"/>
      <c r="K131" s="294"/>
      <c r="L131" s="294"/>
      <c r="M131" s="294"/>
      <c r="N131" s="294"/>
      <c r="O131" s="294"/>
      <c r="P131" s="294"/>
      <c r="Q131" s="294">
        <f t="shared" si="36"/>
        <v>0</v>
      </c>
      <c r="R131" s="294"/>
      <c r="S131" s="294"/>
      <c r="T131" s="294"/>
      <c r="U131" s="294"/>
      <c r="V131" s="294"/>
      <c r="W131" s="294"/>
      <c r="X131" s="294"/>
      <c r="Y131" s="294">
        <f t="shared" si="37"/>
        <v>0</v>
      </c>
      <c r="Z131" s="294"/>
      <c r="AA131" s="295">
        <f>+'A1'!M131+'A2'!Z131+'A3'!Q131+'A3'!Y131+'A3'!Z131</f>
        <v>0</v>
      </c>
      <c r="AB131" s="321"/>
      <c r="AC131" s="88"/>
      <c r="AD131" s="85">
        <f t="shared" ref="AD131:BA131" si="64">+IF((D131&gt;D130),111,0)</f>
        <v>0</v>
      </c>
      <c r="AE131" s="85">
        <f t="shared" si="64"/>
        <v>0</v>
      </c>
      <c r="AF131" s="85">
        <f t="shared" si="64"/>
        <v>0</v>
      </c>
      <c r="AG131" s="85">
        <f t="shared" si="64"/>
        <v>0</v>
      </c>
      <c r="AH131" s="85">
        <f t="shared" si="64"/>
        <v>0</v>
      </c>
      <c r="AI131" s="85">
        <f t="shared" si="64"/>
        <v>0</v>
      </c>
      <c r="AJ131" s="85">
        <f t="shared" si="64"/>
        <v>0</v>
      </c>
      <c r="AK131" s="85">
        <f t="shared" si="64"/>
        <v>0</v>
      </c>
      <c r="AL131" s="85">
        <f t="shared" si="64"/>
        <v>0</v>
      </c>
      <c r="AM131" s="85">
        <f t="shared" si="64"/>
        <v>0</v>
      </c>
      <c r="AN131" s="85">
        <f t="shared" si="64"/>
        <v>0</v>
      </c>
      <c r="AO131" s="85">
        <f t="shared" si="64"/>
        <v>0</v>
      </c>
      <c r="AP131" s="85">
        <f t="shared" si="64"/>
        <v>0</v>
      </c>
      <c r="AQ131" s="85">
        <f t="shared" si="64"/>
        <v>0</v>
      </c>
      <c r="AR131" s="85">
        <f t="shared" si="64"/>
        <v>0</v>
      </c>
      <c r="AS131" s="85">
        <f t="shared" si="64"/>
        <v>0</v>
      </c>
      <c r="AT131" s="85">
        <f t="shared" si="64"/>
        <v>0</v>
      </c>
      <c r="AU131" s="85">
        <f t="shared" si="64"/>
        <v>0</v>
      </c>
      <c r="AV131" s="85">
        <f t="shared" si="64"/>
        <v>0</v>
      </c>
      <c r="AW131" s="85">
        <f t="shared" si="64"/>
        <v>0</v>
      </c>
      <c r="AX131" s="85">
        <f t="shared" si="64"/>
        <v>0</v>
      </c>
      <c r="AY131" s="85">
        <f t="shared" si="64"/>
        <v>0</v>
      </c>
      <c r="AZ131" s="85">
        <f t="shared" si="64"/>
        <v>0</v>
      </c>
      <c r="BA131" s="85">
        <f t="shared" si="64"/>
        <v>0</v>
      </c>
      <c r="BC131" s="85">
        <f t="shared" si="38"/>
        <v>0</v>
      </c>
      <c r="BD131" s="230">
        <f t="shared" si="39"/>
        <v>0</v>
      </c>
      <c r="BE131" s="85">
        <f>+AA131-'A1'!M131-'A2'!Z131-'A3'!Q131-'A3'!Y131-'A3'!Z131</f>
        <v>0</v>
      </c>
    </row>
    <row r="132" spans="2:58" s="89" customFormat="1" ht="17.100000000000001" customHeight="1">
      <c r="B132" s="268"/>
      <c r="C132" s="269" t="s">
        <v>183</v>
      </c>
      <c r="D132" s="296"/>
      <c r="E132" s="296"/>
      <c r="F132" s="296"/>
      <c r="G132" s="296"/>
      <c r="H132" s="296"/>
      <c r="I132" s="296"/>
      <c r="J132" s="296"/>
      <c r="K132" s="296"/>
      <c r="L132" s="296"/>
      <c r="M132" s="296"/>
      <c r="N132" s="296"/>
      <c r="O132" s="296"/>
      <c r="P132" s="296"/>
      <c r="Q132" s="294">
        <f t="shared" si="36"/>
        <v>0</v>
      </c>
      <c r="R132" s="296"/>
      <c r="S132" s="296"/>
      <c r="T132" s="296"/>
      <c r="U132" s="296"/>
      <c r="V132" s="296"/>
      <c r="W132" s="296"/>
      <c r="X132" s="296"/>
      <c r="Y132" s="294">
        <f t="shared" si="37"/>
        <v>0</v>
      </c>
      <c r="Z132" s="296"/>
      <c r="AA132" s="295">
        <f>+'A1'!M132+'A2'!Z132+'A3'!Q132+'A3'!Y132+'A3'!Z132</f>
        <v>0</v>
      </c>
      <c r="AB132" s="322"/>
      <c r="AC132" s="88"/>
      <c r="AD132" s="85">
        <f t="shared" ref="AD132:BA132" si="65">+IF((D132&gt;D130),111,0)</f>
        <v>0</v>
      </c>
      <c r="AE132" s="85">
        <f t="shared" si="65"/>
        <v>0</v>
      </c>
      <c r="AF132" s="85">
        <f t="shared" si="65"/>
        <v>0</v>
      </c>
      <c r="AG132" s="85">
        <f t="shared" si="65"/>
        <v>0</v>
      </c>
      <c r="AH132" s="85">
        <f t="shared" si="65"/>
        <v>0</v>
      </c>
      <c r="AI132" s="85">
        <f t="shared" si="65"/>
        <v>0</v>
      </c>
      <c r="AJ132" s="85">
        <f t="shared" si="65"/>
        <v>0</v>
      </c>
      <c r="AK132" s="85">
        <f t="shared" si="65"/>
        <v>0</v>
      </c>
      <c r="AL132" s="85">
        <f t="shared" si="65"/>
        <v>0</v>
      </c>
      <c r="AM132" s="85">
        <f t="shared" si="65"/>
        <v>0</v>
      </c>
      <c r="AN132" s="85">
        <f t="shared" si="65"/>
        <v>0</v>
      </c>
      <c r="AO132" s="85">
        <f t="shared" si="65"/>
        <v>0</v>
      </c>
      <c r="AP132" s="85">
        <f t="shared" si="65"/>
        <v>0</v>
      </c>
      <c r="AQ132" s="85">
        <f t="shared" si="65"/>
        <v>0</v>
      </c>
      <c r="AR132" s="85">
        <f t="shared" si="65"/>
        <v>0</v>
      </c>
      <c r="AS132" s="85">
        <f t="shared" si="65"/>
        <v>0</v>
      </c>
      <c r="AT132" s="85">
        <f t="shared" si="65"/>
        <v>0</v>
      </c>
      <c r="AU132" s="85">
        <f t="shared" si="65"/>
        <v>0</v>
      </c>
      <c r="AV132" s="85">
        <f t="shared" si="65"/>
        <v>0</v>
      </c>
      <c r="AW132" s="85">
        <f t="shared" si="65"/>
        <v>0</v>
      </c>
      <c r="AX132" s="85">
        <f t="shared" si="65"/>
        <v>0</v>
      </c>
      <c r="AY132" s="85">
        <f t="shared" si="65"/>
        <v>0</v>
      </c>
      <c r="AZ132" s="85">
        <f t="shared" si="65"/>
        <v>0</v>
      </c>
      <c r="BA132" s="85">
        <f t="shared" si="65"/>
        <v>0</v>
      </c>
      <c r="BC132" s="85">
        <f t="shared" si="38"/>
        <v>0</v>
      </c>
      <c r="BD132" s="230">
        <f t="shared" si="39"/>
        <v>0</v>
      </c>
      <c r="BE132" s="85">
        <f>+AA132-'A1'!M132-'A2'!Z132-'A3'!Q132-'A3'!Y132-'A3'!Z132</f>
        <v>0</v>
      </c>
    </row>
    <row r="133" spans="2:58" s="40" customFormat="1" ht="30" customHeight="1">
      <c r="B133" s="46"/>
      <c r="C133" s="47" t="s">
        <v>19</v>
      </c>
      <c r="D133" s="302">
        <f>+D130+D111</f>
        <v>0</v>
      </c>
      <c r="E133" s="302">
        <f t="shared" ref="E133:P133" si="66">+E130+E111</f>
        <v>0</v>
      </c>
      <c r="F133" s="302">
        <f t="shared" si="66"/>
        <v>0</v>
      </c>
      <c r="G133" s="302">
        <f t="shared" si="66"/>
        <v>0</v>
      </c>
      <c r="H133" s="302">
        <f t="shared" si="66"/>
        <v>0</v>
      </c>
      <c r="I133" s="302">
        <f t="shared" si="66"/>
        <v>0</v>
      </c>
      <c r="J133" s="302">
        <f t="shared" si="66"/>
        <v>0</v>
      </c>
      <c r="K133" s="302">
        <f t="shared" si="66"/>
        <v>0</v>
      </c>
      <c r="L133" s="302">
        <f t="shared" si="66"/>
        <v>0</v>
      </c>
      <c r="M133" s="302">
        <f t="shared" si="66"/>
        <v>0</v>
      </c>
      <c r="N133" s="302">
        <f t="shared" si="66"/>
        <v>0</v>
      </c>
      <c r="O133" s="302">
        <f t="shared" si="66"/>
        <v>0</v>
      </c>
      <c r="P133" s="302">
        <f t="shared" si="66"/>
        <v>0</v>
      </c>
      <c r="Q133" s="302">
        <f t="shared" si="36"/>
        <v>0</v>
      </c>
      <c r="R133" s="302">
        <f>+R130+R111</f>
        <v>7.7608959999999998</v>
      </c>
      <c r="S133" s="302">
        <f t="shared" ref="S133:Z133" si="67">+S130+S111</f>
        <v>0</v>
      </c>
      <c r="T133" s="302">
        <f t="shared" si="67"/>
        <v>0</v>
      </c>
      <c r="U133" s="302">
        <f t="shared" si="67"/>
        <v>0</v>
      </c>
      <c r="V133" s="302">
        <f t="shared" si="67"/>
        <v>0</v>
      </c>
      <c r="W133" s="302">
        <f t="shared" si="67"/>
        <v>0</v>
      </c>
      <c r="X133" s="302">
        <f t="shared" si="67"/>
        <v>0</v>
      </c>
      <c r="Y133" s="302">
        <f t="shared" si="37"/>
        <v>7.7608959999999998</v>
      </c>
      <c r="Z133" s="302">
        <f t="shared" si="67"/>
        <v>0</v>
      </c>
      <c r="AA133" s="314">
        <f>+'A1'!M133+'A2'!Z133+'A3'!Q133+'A3'!Y133+'A3'!Z133</f>
        <v>11053.942406</v>
      </c>
      <c r="AB133" s="318"/>
      <c r="AC133" s="39"/>
      <c r="AD133" s="229">
        <f t="shared" ref="AD133:BA133" si="68">+D133-D130-D111</f>
        <v>0</v>
      </c>
      <c r="AE133" s="229">
        <f t="shared" si="68"/>
        <v>0</v>
      </c>
      <c r="AF133" s="229">
        <f t="shared" si="68"/>
        <v>0</v>
      </c>
      <c r="AG133" s="229">
        <f t="shared" si="68"/>
        <v>0</v>
      </c>
      <c r="AH133" s="229">
        <f t="shared" si="68"/>
        <v>0</v>
      </c>
      <c r="AI133" s="229">
        <f t="shared" si="68"/>
        <v>0</v>
      </c>
      <c r="AJ133" s="229">
        <f t="shared" si="68"/>
        <v>0</v>
      </c>
      <c r="AK133" s="229">
        <f t="shared" si="68"/>
        <v>0</v>
      </c>
      <c r="AL133" s="229">
        <f t="shared" si="68"/>
        <v>0</v>
      </c>
      <c r="AM133" s="229">
        <f t="shared" si="68"/>
        <v>0</v>
      </c>
      <c r="AN133" s="229">
        <f t="shared" si="68"/>
        <v>0</v>
      </c>
      <c r="AO133" s="229">
        <f t="shared" si="68"/>
        <v>0</v>
      </c>
      <c r="AP133" s="229">
        <f t="shared" si="68"/>
        <v>0</v>
      </c>
      <c r="AQ133" s="229">
        <f t="shared" si="68"/>
        <v>0</v>
      </c>
      <c r="AR133" s="229">
        <f t="shared" si="68"/>
        <v>0</v>
      </c>
      <c r="AS133" s="229">
        <f t="shared" si="68"/>
        <v>0</v>
      </c>
      <c r="AT133" s="229">
        <f t="shared" si="68"/>
        <v>0</v>
      </c>
      <c r="AU133" s="229">
        <f>+U133-U130-U111</f>
        <v>0</v>
      </c>
      <c r="AV133" s="229">
        <f>+V133-V130-V111</f>
        <v>0</v>
      </c>
      <c r="AW133" s="229">
        <f t="shared" si="68"/>
        <v>0</v>
      </c>
      <c r="AX133" s="229">
        <f t="shared" si="68"/>
        <v>0</v>
      </c>
      <c r="AY133" s="229">
        <f t="shared" si="68"/>
        <v>0</v>
      </c>
      <c r="AZ133" s="229">
        <f t="shared" si="68"/>
        <v>0</v>
      </c>
      <c r="BA133" s="229">
        <f t="shared" si="68"/>
        <v>0</v>
      </c>
      <c r="BC133" s="76">
        <f t="shared" si="38"/>
        <v>0</v>
      </c>
      <c r="BD133" s="229">
        <f t="shared" si="39"/>
        <v>0</v>
      </c>
      <c r="BE133" s="76">
        <f>+AA133-'A1'!M133-'A2'!Z133-'A3'!Q133-'A3'!Y133-'A3'!Z133</f>
        <v>1.3056222769591841E-13</v>
      </c>
    </row>
    <row r="134" spans="2:58" s="40" customFormat="1" ht="30" customHeight="1">
      <c r="B134" s="46"/>
      <c r="C134" s="47" t="s">
        <v>48</v>
      </c>
      <c r="D134" s="327"/>
      <c r="E134" s="327"/>
      <c r="F134" s="327"/>
      <c r="G134" s="327"/>
      <c r="H134" s="327"/>
      <c r="I134" s="327"/>
      <c r="J134" s="327"/>
      <c r="K134" s="327"/>
      <c r="L134" s="327"/>
      <c r="M134" s="327"/>
      <c r="N134" s="327"/>
      <c r="O134" s="327"/>
      <c r="P134" s="327"/>
      <c r="Q134" s="327"/>
      <c r="R134" s="327"/>
      <c r="S134" s="327"/>
      <c r="T134" s="327"/>
      <c r="U134" s="327"/>
      <c r="V134" s="327"/>
      <c r="W134" s="327"/>
      <c r="X134" s="327"/>
      <c r="Y134" s="327"/>
      <c r="Z134" s="327"/>
      <c r="AA134" s="314"/>
      <c r="AB134" s="318"/>
      <c r="AC134" s="3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c r="BA134" s="229"/>
      <c r="BC134" s="76"/>
      <c r="BD134" s="229"/>
      <c r="BE134" s="76"/>
    </row>
    <row r="135" spans="2:58" s="40" customFormat="1" ht="30" customHeight="1">
      <c r="B135" s="46"/>
      <c r="C135" s="47" t="s">
        <v>20</v>
      </c>
      <c r="D135" s="302">
        <f t="shared" ref="D135:Z135" si="69">+D25+D44+D68+D91+D133</f>
        <v>348.45843799999994</v>
      </c>
      <c r="E135" s="302">
        <f t="shared" si="69"/>
        <v>99.424144000000013</v>
      </c>
      <c r="F135" s="302">
        <f t="shared" si="69"/>
        <v>6893.0517660000005</v>
      </c>
      <c r="G135" s="302">
        <f t="shared" si="69"/>
        <v>0</v>
      </c>
      <c r="H135" s="302">
        <f t="shared" si="69"/>
        <v>1.448847</v>
      </c>
      <c r="I135" s="302">
        <f t="shared" si="69"/>
        <v>2127.8897630000001</v>
      </c>
      <c r="J135" s="302">
        <f t="shared" si="69"/>
        <v>0</v>
      </c>
      <c r="K135" s="302">
        <f t="shared" si="69"/>
        <v>3455.4001259999995</v>
      </c>
      <c r="L135" s="302">
        <f t="shared" si="69"/>
        <v>64.524785000000008</v>
      </c>
      <c r="M135" s="302">
        <f t="shared" si="69"/>
        <v>1.087261</v>
      </c>
      <c r="N135" s="302">
        <f t="shared" si="69"/>
        <v>191.90282500000001</v>
      </c>
      <c r="O135" s="302">
        <f t="shared" si="69"/>
        <v>0</v>
      </c>
      <c r="P135" s="302">
        <f t="shared" si="69"/>
        <v>141.363823</v>
      </c>
      <c r="Q135" s="302">
        <f t="shared" si="36"/>
        <v>13324.551778000001</v>
      </c>
      <c r="R135" s="302">
        <f t="shared" si="69"/>
        <v>141.73943600000001</v>
      </c>
      <c r="S135" s="302">
        <f t="shared" si="69"/>
        <v>0</v>
      </c>
      <c r="T135" s="302">
        <f t="shared" si="69"/>
        <v>1.6371610000000001</v>
      </c>
      <c r="U135" s="302">
        <f>+U25+U44+U68+U91+U133</f>
        <v>0</v>
      </c>
      <c r="V135" s="302">
        <f>+V25+V44+V68+V91+V133</f>
        <v>0</v>
      </c>
      <c r="W135" s="302">
        <f t="shared" si="69"/>
        <v>0</v>
      </c>
      <c r="X135" s="302">
        <f t="shared" si="69"/>
        <v>1160.9565219999999</v>
      </c>
      <c r="Y135" s="302">
        <f t="shared" si="37"/>
        <v>1304.3331189999999</v>
      </c>
      <c r="Z135" s="302">
        <f t="shared" si="69"/>
        <v>816.01359200000002</v>
      </c>
      <c r="AA135" s="314">
        <f>+'A1'!M134+'A2'!Z134+'A3'!Q135+'A3'!Y135+'A3'!Z135+AA134</f>
        <v>1630777.1010210002</v>
      </c>
      <c r="AB135" s="318"/>
      <c r="AC135" s="39"/>
      <c r="AD135" s="229">
        <f>+D135-D25-D44-D68-D91-D111-D130-D134</f>
        <v>-1.9539925233402755E-14</v>
      </c>
      <c r="AE135" s="229">
        <f t="shared" ref="AE135:BA135" si="70">+E135-E25-E44-E68-E91-E111-E130-E134</f>
        <v>7.1054273576010019E-15</v>
      </c>
      <c r="AF135" s="229">
        <f t="shared" si="70"/>
        <v>0</v>
      </c>
      <c r="AG135" s="229">
        <f t="shared" si="70"/>
        <v>0</v>
      </c>
      <c r="AH135" s="229">
        <f t="shared" si="70"/>
        <v>0</v>
      </c>
      <c r="AI135" s="229">
        <f t="shared" si="70"/>
        <v>2.2737367544323206E-13</v>
      </c>
      <c r="AJ135" s="229">
        <f t="shared" si="70"/>
        <v>0</v>
      </c>
      <c r="AK135" s="229">
        <f t="shared" si="70"/>
        <v>0</v>
      </c>
      <c r="AL135" s="229">
        <f t="shared" si="70"/>
        <v>6.2172489379008766E-15</v>
      </c>
      <c r="AM135" s="229">
        <f t="shared" si="70"/>
        <v>0</v>
      </c>
      <c r="AN135" s="229">
        <f t="shared" si="70"/>
        <v>7.1054273576010019E-15</v>
      </c>
      <c r="AO135" s="229">
        <f t="shared" si="70"/>
        <v>0</v>
      </c>
      <c r="AP135" s="229">
        <f t="shared" si="70"/>
        <v>0</v>
      </c>
      <c r="AQ135" s="229">
        <f t="shared" si="70"/>
        <v>9.0949470177292824E-13</v>
      </c>
      <c r="AR135" s="229">
        <f t="shared" si="70"/>
        <v>1.5099033134902129E-14</v>
      </c>
      <c r="AS135" s="229">
        <f t="shared" si="70"/>
        <v>0</v>
      </c>
      <c r="AT135" s="229">
        <f t="shared" si="70"/>
        <v>0</v>
      </c>
      <c r="AU135" s="229">
        <f t="shared" si="70"/>
        <v>0</v>
      </c>
      <c r="AV135" s="229">
        <f t="shared" si="70"/>
        <v>0</v>
      </c>
      <c r="AW135" s="229">
        <f t="shared" si="70"/>
        <v>0</v>
      </c>
      <c r="AX135" s="229">
        <f t="shared" si="70"/>
        <v>-9.9475983006414026E-14</v>
      </c>
      <c r="AY135" s="229">
        <f t="shared" si="70"/>
        <v>-5.4178883601707639E-14</v>
      </c>
      <c r="AZ135" s="229">
        <f t="shared" si="70"/>
        <v>5.6843418860808015E-14</v>
      </c>
      <c r="BA135" s="229">
        <f t="shared" si="70"/>
        <v>7.0031092036515474E-11</v>
      </c>
      <c r="BC135" s="76">
        <f t="shared" si="38"/>
        <v>0</v>
      </c>
      <c r="BD135" s="229">
        <f t="shared" si="39"/>
        <v>0</v>
      </c>
      <c r="BE135" s="76">
        <f>+AA135-'A1'!M134-'A2'!Z134-'A3'!Q135-'A3'!Y135-'A3'!Z135-AA134</f>
        <v>1.0027179087046534E-10</v>
      </c>
      <c r="BF135" s="89"/>
    </row>
    <row r="136" spans="2:58" s="89" customFormat="1" ht="17.100000000000001" customHeight="1">
      <c r="B136" s="266"/>
      <c r="C136" s="267" t="s">
        <v>182</v>
      </c>
      <c r="D136" s="294">
        <f t="shared" ref="D136:Z136" si="71">+D26+D45+D69+D92+D112+D131</f>
        <v>0</v>
      </c>
      <c r="E136" s="294">
        <f t="shared" si="71"/>
        <v>0</v>
      </c>
      <c r="F136" s="294">
        <f t="shared" si="71"/>
        <v>0</v>
      </c>
      <c r="G136" s="294">
        <f t="shared" si="71"/>
        <v>0</v>
      </c>
      <c r="H136" s="294">
        <f t="shared" si="71"/>
        <v>0</v>
      </c>
      <c r="I136" s="294">
        <f t="shared" si="71"/>
        <v>0</v>
      </c>
      <c r="J136" s="294">
        <f t="shared" si="71"/>
        <v>0</v>
      </c>
      <c r="K136" s="294">
        <f t="shared" si="71"/>
        <v>0</v>
      </c>
      <c r="L136" s="294">
        <f t="shared" si="71"/>
        <v>0</v>
      </c>
      <c r="M136" s="294">
        <f t="shared" si="71"/>
        <v>0</v>
      </c>
      <c r="N136" s="294">
        <f t="shared" si="71"/>
        <v>0</v>
      </c>
      <c r="O136" s="294">
        <f t="shared" si="71"/>
        <v>0</v>
      </c>
      <c r="P136" s="294">
        <f t="shared" si="71"/>
        <v>0</v>
      </c>
      <c r="Q136" s="294">
        <f t="shared" si="36"/>
        <v>0</v>
      </c>
      <c r="R136" s="294">
        <f t="shared" si="71"/>
        <v>0</v>
      </c>
      <c r="S136" s="294">
        <f t="shared" si="71"/>
        <v>0</v>
      </c>
      <c r="T136" s="294">
        <f t="shared" si="71"/>
        <v>0</v>
      </c>
      <c r="U136" s="294">
        <f t="shared" si="71"/>
        <v>0</v>
      </c>
      <c r="V136" s="294">
        <f>+V26+V45+V69+V92+V112+V131</f>
        <v>0</v>
      </c>
      <c r="W136" s="294">
        <f t="shared" si="71"/>
        <v>0</v>
      </c>
      <c r="X136" s="294">
        <f t="shared" si="71"/>
        <v>0</v>
      </c>
      <c r="Y136" s="294">
        <f t="shared" si="37"/>
        <v>0</v>
      </c>
      <c r="Z136" s="294">
        <f t="shared" si="71"/>
        <v>0</v>
      </c>
      <c r="AA136" s="309">
        <f>+'A1'!M135+'A2'!Z135+'A3'!Q136+'A3'!Y136+'A3'!Z136</f>
        <v>1562.0307824000001</v>
      </c>
      <c r="AB136" s="321"/>
      <c r="AC136" s="88"/>
      <c r="AD136" s="230">
        <f t="shared" ref="AD136:AM137" si="72">+D136-(D26+D45+D69+D92+D112+D131)</f>
        <v>0</v>
      </c>
      <c r="AE136" s="230">
        <f t="shared" si="72"/>
        <v>0</v>
      </c>
      <c r="AF136" s="230">
        <f t="shared" si="72"/>
        <v>0</v>
      </c>
      <c r="AG136" s="230">
        <f t="shared" si="72"/>
        <v>0</v>
      </c>
      <c r="AH136" s="230">
        <f t="shared" si="72"/>
        <v>0</v>
      </c>
      <c r="AI136" s="230">
        <f t="shared" si="72"/>
        <v>0</v>
      </c>
      <c r="AJ136" s="230">
        <f t="shared" si="72"/>
        <v>0</v>
      </c>
      <c r="AK136" s="230">
        <f t="shared" si="72"/>
        <v>0</v>
      </c>
      <c r="AL136" s="230">
        <f t="shared" si="72"/>
        <v>0</v>
      </c>
      <c r="AM136" s="230">
        <f t="shared" si="72"/>
        <v>0</v>
      </c>
      <c r="AN136" s="230">
        <f t="shared" ref="AN136:AW137" si="73">+N136-(N26+N45+N69+N92+N112+N131)</f>
        <v>0</v>
      </c>
      <c r="AO136" s="230">
        <f t="shared" si="73"/>
        <v>0</v>
      </c>
      <c r="AP136" s="230">
        <f t="shared" si="73"/>
        <v>0</v>
      </c>
      <c r="AQ136" s="230">
        <f t="shared" si="73"/>
        <v>0</v>
      </c>
      <c r="AR136" s="230">
        <f t="shared" si="73"/>
        <v>0</v>
      </c>
      <c r="AS136" s="230">
        <f t="shared" si="73"/>
        <v>0</v>
      </c>
      <c r="AT136" s="230">
        <f t="shared" si="73"/>
        <v>0</v>
      </c>
      <c r="AU136" s="230">
        <f t="shared" si="73"/>
        <v>0</v>
      </c>
      <c r="AV136" s="230">
        <f t="shared" si="73"/>
        <v>0</v>
      </c>
      <c r="AW136" s="230">
        <f t="shared" si="73"/>
        <v>0</v>
      </c>
      <c r="AX136" s="230">
        <f t="shared" ref="AX136:BA137" si="74">+X136-(X26+X45+X69+X92+X112+X131)</f>
        <v>0</v>
      </c>
      <c r="AY136" s="230">
        <f t="shared" si="74"/>
        <v>0</v>
      </c>
      <c r="AZ136" s="230">
        <f t="shared" si="74"/>
        <v>0</v>
      </c>
      <c r="BA136" s="230">
        <f t="shared" si="74"/>
        <v>0</v>
      </c>
      <c r="BC136" s="202">
        <f>+Q136-SUM(D136:P136)</f>
        <v>0</v>
      </c>
      <c r="BD136" s="233">
        <f>+Y136-SUM(R136:X136)</f>
        <v>0</v>
      </c>
      <c r="BE136" s="202">
        <f>+AA136-'A1'!M135-'A2'!Z135-'A3'!Q136-'A3'!Y136-'A3'!Z136</f>
        <v>0</v>
      </c>
    </row>
    <row r="137" spans="2:58" s="89" customFormat="1" ht="17.100000000000001" customHeight="1">
      <c r="B137" s="266"/>
      <c r="C137" s="267" t="s">
        <v>183</v>
      </c>
      <c r="D137" s="294">
        <f t="shared" ref="D137:Z137" si="75">+D27+D46+D70+D93+D113+D132</f>
        <v>0</v>
      </c>
      <c r="E137" s="294">
        <f t="shared" si="75"/>
        <v>0</v>
      </c>
      <c r="F137" s="294">
        <f t="shared" si="75"/>
        <v>0</v>
      </c>
      <c r="G137" s="294">
        <f t="shared" si="75"/>
        <v>0</v>
      </c>
      <c r="H137" s="294">
        <f t="shared" si="75"/>
        <v>0</v>
      </c>
      <c r="I137" s="294">
        <f t="shared" si="75"/>
        <v>0</v>
      </c>
      <c r="J137" s="294">
        <f t="shared" si="75"/>
        <v>0</v>
      </c>
      <c r="K137" s="294">
        <f t="shared" si="75"/>
        <v>0</v>
      </c>
      <c r="L137" s="294">
        <f t="shared" si="75"/>
        <v>0</v>
      </c>
      <c r="M137" s="294">
        <f t="shared" si="75"/>
        <v>0</v>
      </c>
      <c r="N137" s="294">
        <f t="shared" si="75"/>
        <v>0</v>
      </c>
      <c r="O137" s="294">
        <f t="shared" si="75"/>
        <v>0</v>
      </c>
      <c r="P137" s="294">
        <f t="shared" si="75"/>
        <v>0</v>
      </c>
      <c r="Q137" s="294">
        <f t="shared" si="36"/>
        <v>0</v>
      </c>
      <c r="R137" s="294">
        <f t="shared" si="75"/>
        <v>0</v>
      </c>
      <c r="S137" s="294">
        <f t="shared" si="75"/>
        <v>0</v>
      </c>
      <c r="T137" s="294">
        <f t="shared" si="75"/>
        <v>0</v>
      </c>
      <c r="U137" s="294">
        <f t="shared" si="75"/>
        <v>0</v>
      </c>
      <c r="V137" s="294">
        <f>+V27+V46+V70+V93+V113+V132</f>
        <v>0</v>
      </c>
      <c r="W137" s="294">
        <f t="shared" si="75"/>
        <v>0</v>
      </c>
      <c r="X137" s="294">
        <f t="shared" si="75"/>
        <v>0</v>
      </c>
      <c r="Y137" s="294">
        <f t="shared" si="37"/>
        <v>0</v>
      </c>
      <c r="Z137" s="294">
        <f t="shared" si="75"/>
        <v>0</v>
      </c>
      <c r="AA137" s="309">
        <f>+'A1'!M136+'A2'!Z136+'A3'!Q137+'A3'!Y137+'A3'!Z137</f>
        <v>4093.8947997931996</v>
      </c>
      <c r="AB137" s="321"/>
      <c r="AC137" s="88"/>
      <c r="AD137" s="230">
        <f t="shared" si="72"/>
        <v>0</v>
      </c>
      <c r="AE137" s="230">
        <f t="shared" si="72"/>
        <v>0</v>
      </c>
      <c r="AF137" s="230">
        <f t="shared" si="72"/>
        <v>0</v>
      </c>
      <c r="AG137" s="230">
        <f t="shared" si="72"/>
        <v>0</v>
      </c>
      <c r="AH137" s="230">
        <f t="shared" si="72"/>
        <v>0</v>
      </c>
      <c r="AI137" s="230">
        <f t="shared" si="72"/>
        <v>0</v>
      </c>
      <c r="AJ137" s="230">
        <f t="shared" si="72"/>
        <v>0</v>
      </c>
      <c r="AK137" s="230">
        <f t="shared" si="72"/>
        <v>0</v>
      </c>
      <c r="AL137" s="230">
        <f t="shared" si="72"/>
        <v>0</v>
      </c>
      <c r="AM137" s="230">
        <f t="shared" si="72"/>
        <v>0</v>
      </c>
      <c r="AN137" s="230">
        <f t="shared" si="73"/>
        <v>0</v>
      </c>
      <c r="AO137" s="230">
        <f t="shared" si="73"/>
        <v>0</v>
      </c>
      <c r="AP137" s="230">
        <f t="shared" si="73"/>
        <v>0</v>
      </c>
      <c r="AQ137" s="230">
        <f t="shared" si="73"/>
        <v>0</v>
      </c>
      <c r="AR137" s="230">
        <f t="shared" si="73"/>
        <v>0</v>
      </c>
      <c r="AS137" s="230">
        <f t="shared" si="73"/>
        <v>0</v>
      </c>
      <c r="AT137" s="230">
        <f t="shared" si="73"/>
        <v>0</v>
      </c>
      <c r="AU137" s="230">
        <f t="shared" si="73"/>
        <v>0</v>
      </c>
      <c r="AV137" s="230">
        <f t="shared" si="73"/>
        <v>0</v>
      </c>
      <c r="AW137" s="230">
        <f t="shared" si="73"/>
        <v>0</v>
      </c>
      <c r="AX137" s="230">
        <f t="shared" si="74"/>
        <v>0</v>
      </c>
      <c r="AY137" s="230">
        <f t="shared" si="74"/>
        <v>0</v>
      </c>
      <c r="AZ137" s="230">
        <f t="shared" si="74"/>
        <v>0</v>
      </c>
      <c r="BA137" s="230">
        <f t="shared" si="74"/>
        <v>0</v>
      </c>
      <c r="BB137" s="182"/>
      <c r="BC137" s="202">
        <f>+Q137-SUM(D137:P137)</f>
        <v>0</v>
      </c>
      <c r="BD137" s="233">
        <f>+Y137-SUM(R137:X137)</f>
        <v>0</v>
      </c>
      <c r="BE137" s="202">
        <f>+AA137-'A1'!M136-'A2'!Z136-'A3'!Q137-'A3'!Y137-'A3'!Z137</f>
        <v>0</v>
      </c>
      <c r="BF137" s="182"/>
    </row>
    <row r="138" spans="2:58" s="201" customFormat="1" ht="16.5" customHeight="1">
      <c r="B138" s="286"/>
      <c r="C138" s="287" t="s">
        <v>49</v>
      </c>
      <c r="D138" s="302">
        <v>6.4697461000000001</v>
      </c>
      <c r="E138" s="302">
        <v>16.860910000000001</v>
      </c>
      <c r="F138" s="302">
        <v>223.94426999999999</v>
      </c>
      <c r="G138" s="328"/>
      <c r="H138" s="328"/>
      <c r="I138" s="302">
        <v>21.763670000000001</v>
      </c>
      <c r="J138" s="328"/>
      <c r="K138" s="302">
        <v>291.82160499999998</v>
      </c>
      <c r="L138" s="302">
        <v>2.2322999999999999E-2</v>
      </c>
      <c r="M138" s="302">
        <v>0.15923000000000001</v>
      </c>
      <c r="N138" s="302">
        <v>31.088447000000002</v>
      </c>
      <c r="O138" s="328"/>
      <c r="P138" s="302">
        <v>68.883667300000013</v>
      </c>
      <c r="Q138" s="302">
        <f>P138+N138+M138+L138+K138+I138+F138+E138+D138</f>
        <v>661.01386839999986</v>
      </c>
      <c r="R138" s="328"/>
      <c r="S138" s="328"/>
      <c r="T138" s="328"/>
      <c r="U138" s="328"/>
      <c r="V138" s="328"/>
      <c r="W138" s="328"/>
      <c r="X138" s="328"/>
      <c r="Y138" s="328"/>
      <c r="Z138" s="328"/>
      <c r="AA138" s="400">
        <f>+'A1'!M137+'A2'!Z137+'A3'!Q138+'A3'!Y138+'A3'!Z138</f>
        <v>362263.55568260001</v>
      </c>
      <c r="AB138" s="321"/>
      <c r="AC138" s="200"/>
      <c r="AD138" s="230"/>
      <c r="AE138" s="230"/>
      <c r="AF138" s="230"/>
      <c r="AG138" s="230"/>
      <c r="AH138" s="230"/>
      <c r="AI138" s="230"/>
      <c r="AJ138" s="230"/>
      <c r="AK138" s="230"/>
      <c r="AL138" s="230"/>
      <c r="AM138" s="230"/>
      <c r="AN138" s="230"/>
      <c r="AO138" s="230"/>
      <c r="AP138" s="230"/>
      <c r="AQ138" s="230"/>
      <c r="AR138" s="230"/>
      <c r="AS138" s="230"/>
      <c r="AT138" s="230"/>
      <c r="AU138" s="230"/>
      <c r="AV138" s="230"/>
      <c r="AW138" s="230"/>
      <c r="AX138" s="230"/>
      <c r="AY138" s="230"/>
      <c r="AZ138" s="230"/>
      <c r="BA138" s="230"/>
      <c r="BB138" s="52"/>
      <c r="BC138" s="230"/>
      <c r="BD138" s="230"/>
      <c r="BE138" s="230">
        <f>+IF(SUM(AA135)&gt;0,IF(OR(AA138=0,AA138=""),0,IF((AA138&gt;AA135),111,0)),0)</f>
        <v>0</v>
      </c>
      <c r="BF138" s="52"/>
    </row>
    <row r="139" spans="2:58" s="184" customFormat="1" ht="9.9499999999999993" customHeight="1">
      <c r="B139" s="183"/>
      <c r="C139" s="186"/>
      <c r="D139" s="315"/>
      <c r="E139" s="315"/>
      <c r="F139" s="315"/>
      <c r="G139" s="315"/>
      <c r="H139" s="315"/>
      <c r="I139" s="315"/>
      <c r="J139" s="315"/>
      <c r="K139" s="315"/>
      <c r="L139" s="315"/>
      <c r="M139" s="315"/>
      <c r="N139" s="315"/>
      <c r="O139" s="315"/>
      <c r="P139" s="315"/>
      <c r="Q139" s="315"/>
      <c r="R139" s="315"/>
      <c r="S139" s="315"/>
      <c r="T139" s="315"/>
      <c r="U139" s="315"/>
      <c r="V139" s="315"/>
      <c r="W139" s="315"/>
      <c r="X139" s="315"/>
      <c r="Y139" s="315"/>
      <c r="Z139" s="315"/>
      <c r="AA139" s="316"/>
      <c r="AB139" s="329"/>
      <c r="AC139" s="187"/>
      <c r="AD139" s="231"/>
      <c r="AE139" s="231"/>
      <c r="AF139" s="231"/>
      <c r="AG139" s="231"/>
      <c r="AH139" s="231"/>
      <c r="AI139" s="231"/>
      <c r="AJ139" s="231"/>
      <c r="AK139" s="231"/>
      <c r="AL139" s="231"/>
      <c r="AM139" s="231"/>
      <c r="AN139" s="231"/>
      <c r="AO139" s="231"/>
      <c r="AP139" s="231"/>
      <c r="AQ139" s="231"/>
      <c r="AR139" s="231"/>
      <c r="AS139" s="231"/>
      <c r="AT139" s="231"/>
      <c r="AU139" s="231"/>
      <c r="AV139" s="231"/>
      <c r="AW139" s="231"/>
      <c r="AX139" s="231"/>
      <c r="AY139" s="231"/>
      <c r="AZ139" s="231"/>
      <c r="BA139" s="231"/>
      <c r="BB139" s="52"/>
      <c r="BC139" s="231"/>
      <c r="BD139" s="231"/>
      <c r="BE139" s="231"/>
      <c r="BF139" s="52"/>
    </row>
    <row r="140" spans="2:58" ht="68.25" customHeight="1">
      <c r="B140" s="203"/>
      <c r="C140" s="444" t="s">
        <v>166</v>
      </c>
      <c r="D140" s="444"/>
      <c r="E140" s="444"/>
      <c r="F140" s="444"/>
      <c r="G140" s="444"/>
      <c r="H140" s="444"/>
      <c r="I140" s="444"/>
      <c r="J140" s="444"/>
      <c r="K140" s="444"/>
      <c r="L140" s="444"/>
      <c r="M140" s="444"/>
      <c r="N140" s="444"/>
      <c r="O140" s="444"/>
      <c r="P140" s="444"/>
      <c r="Q140" s="444"/>
      <c r="R140" s="444"/>
      <c r="S140" s="444"/>
      <c r="T140" s="444"/>
      <c r="U140" s="444"/>
      <c r="V140" s="444"/>
      <c r="W140" s="444"/>
      <c r="X140" s="444"/>
      <c r="Y140" s="444"/>
      <c r="Z140" s="444"/>
      <c r="AA140" s="444"/>
      <c r="AB140" s="204"/>
    </row>
    <row r="141" spans="2:58" ht="105.75" customHeight="1">
      <c r="B141" s="205"/>
      <c r="C141" s="442" t="s">
        <v>165</v>
      </c>
      <c r="D141" s="443"/>
      <c r="E141" s="443"/>
      <c r="F141" s="443"/>
      <c r="G141" s="443"/>
      <c r="H141" s="443"/>
      <c r="I141" s="443"/>
      <c r="J141" s="443"/>
      <c r="K141" s="443"/>
      <c r="L141" s="443"/>
      <c r="M141" s="443"/>
      <c r="N141" s="443"/>
      <c r="O141" s="443"/>
      <c r="P141" s="443"/>
      <c r="Q141" s="443"/>
      <c r="R141" s="443"/>
      <c r="S141" s="443"/>
      <c r="T141" s="443"/>
      <c r="U141" s="443"/>
      <c r="V141" s="443"/>
      <c r="W141" s="443"/>
      <c r="X141" s="443"/>
      <c r="Y141" s="443"/>
      <c r="Z141" s="443"/>
      <c r="AA141" s="443"/>
      <c r="AB141" s="206"/>
    </row>
  </sheetData>
  <dataConsolidate/>
  <mergeCells count="14">
    <mergeCell ref="C2:AA2"/>
    <mergeCell ref="C3:AA3"/>
    <mergeCell ref="C4:AA4"/>
    <mergeCell ref="C5:AA5"/>
    <mergeCell ref="Z7:Z8"/>
    <mergeCell ref="AA7:AA8"/>
    <mergeCell ref="D6:AB6"/>
    <mergeCell ref="AR7:AY7"/>
    <mergeCell ref="D7:Q7"/>
    <mergeCell ref="R7:Y7"/>
    <mergeCell ref="AD5:BE5"/>
    <mergeCell ref="AD7:AQ7"/>
    <mergeCell ref="C141:AA141"/>
    <mergeCell ref="C140:AA140"/>
  </mergeCells>
  <phoneticPr fontId="0" type="noConversion"/>
  <conditionalFormatting sqref="AB132 AB29:AB43 AB113 AB93 AB70 AB53:AB67 AB27 AB46 AB76:AB90 AB96:AB110 AB115:AB129 AB10:AB24">
    <cfRule type="expression" dxfId="66" priority="1" stopIfTrue="1">
      <formula>AB10=1</formula>
    </cfRule>
  </conditionalFormatting>
  <conditionalFormatting sqref="D9:AA139">
    <cfRule type="expression" dxfId="65" priority="2" stopIfTrue="1">
      <formula>AND(D9&lt;&gt;"",OR(D9&lt;0,NOT(ISNUMBER(D9))))</formula>
    </cfRule>
  </conditionalFormatting>
  <conditionalFormatting sqref="D6:AB6">
    <cfRule type="expression" dxfId="64" priority="3" stopIfTrue="1">
      <formula>COUNTA(D10:AA138)&lt;&gt;COUNTIF(D10:AA138,"&gt;=0")</formula>
    </cfRule>
  </conditionalFormatting>
  <conditionalFormatting sqref="AD9:BE139">
    <cfRule type="expression" dxfId="63" priority="4" stopIfTrue="1">
      <formula>ABS(AD9)&gt;10</formula>
    </cfRule>
  </conditionalFormatting>
  <pageMargins left="0.74803149606299213" right="0.45" top="0.98425196850393704" bottom="0.98425196850393704" header="0.51181102362204722" footer="0.51181102362204722"/>
  <pageSetup paperSize="9" scale="33" fitToHeight="0" orientation="portrait" r:id="rId1"/>
  <headerFooter alignWithMargins="0">
    <oddFooter>&amp;R2013 Triennial Central Bank Survey</oddFooter>
  </headerFooter>
  <rowBreaks count="1" manualBreakCount="1">
    <brk id="74" min="1"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outlinePr summaryBelow="0" summaryRight="0"/>
    <pageSetUpPr fitToPage="1"/>
  </sheetPr>
  <dimension ref="B1:CO139"/>
  <sheetViews>
    <sheetView showGridLines="0" zoomScale="75" zoomScaleNormal="75" zoomScaleSheetLayoutView="70" workbookViewId="0">
      <pane xSplit="3" ySplit="8" topLeftCell="D9" activePane="bottomRight" state="frozen"/>
      <selection pane="topRight" activeCell="D1" sqref="D1"/>
      <selection pane="bottomLeft" activeCell="A9" sqref="A9"/>
      <selection pane="bottomRight" activeCell="C4" sqref="C4:AO4"/>
    </sheetView>
  </sheetViews>
  <sheetFormatPr defaultRowHeight="12"/>
  <cols>
    <col min="1" max="2" width="1.7109375" style="52" customWidth="1"/>
    <col min="3" max="3" width="50.7109375" style="52" customWidth="1"/>
    <col min="4" max="28" width="7.7109375" style="52" customWidth="1"/>
    <col min="29" max="29" width="7.7109375" customWidth="1"/>
    <col min="30" max="40" width="7.7109375" style="55" customWidth="1"/>
    <col min="41" max="41" width="8.85546875" style="55" customWidth="1"/>
    <col min="42" max="42" width="1.7109375" style="52" customWidth="1"/>
    <col min="43" max="43" width="1.7109375" style="52" hidden="1" customWidth="1"/>
    <col min="44" max="53" width="6.7109375" style="58" hidden="1" customWidth="1"/>
    <col min="54" max="81" width="6.7109375" style="52" hidden="1" customWidth="1"/>
    <col min="82" max="82" width="1.7109375" style="52" hidden="1" customWidth="1"/>
    <col min="83" max="83" width="10.7109375" style="52" hidden="1" customWidth="1"/>
    <col min="84" max="85" width="0" style="52" hidden="1" customWidth="1"/>
    <col min="86" max="16384" width="9.140625" style="52"/>
  </cols>
  <sheetData>
    <row r="1" spans="2:93" s="24" customFormat="1" ht="20.100000000000001" customHeight="1">
      <c r="B1" s="20" t="s">
        <v>16</v>
      </c>
      <c r="C1" s="21"/>
      <c r="D1" s="22"/>
      <c r="E1" s="22"/>
      <c r="F1" s="22"/>
      <c r="G1" s="22"/>
      <c r="H1" s="22"/>
      <c r="I1" s="22"/>
      <c r="J1" s="22"/>
      <c r="K1" s="22"/>
      <c r="L1" s="22"/>
      <c r="M1" s="22"/>
      <c r="N1" s="22"/>
      <c r="O1" s="22"/>
      <c r="P1" s="22"/>
      <c r="Q1" s="22"/>
      <c r="R1" s="22"/>
      <c r="S1" s="22"/>
      <c r="T1" s="22"/>
      <c r="U1" s="22"/>
      <c r="V1" s="22"/>
      <c r="W1" s="22"/>
      <c r="X1" s="22"/>
      <c r="Y1" s="22"/>
      <c r="Z1" s="22"/>
      <c r="AA1" s="22"/>
      <c r="AB1" s="22"/>
      <c r="AD1" s="28"/>
      <c r="AE1" s="28"/>
      <c r="AF1" s="28"/>
      <c r="AG1" s="28"/>
      <c r="AH1" s="28"/>
      <c r="AI1" s="28"/>
      <c r="AJ1" s="28"/>
      <c r="AK1" s="28"/>
      <c r="AL1" s="28"/>
      <c r="AM1" s="28"/>
      <c r="AN1" s="28"/>
      <c r="AO1" s="215"/>
      <c r="AP1" s="23"/>
      <c r="AQ1" s="22"/>
      <c r="AR1" s="60"/>
      <c r="AS1" s="60"/>
      <c r="AT1" s="23"/>
      <c r="CD1" s="23"/>
      <c r="CE1" s="51"/>
    </row>
    <row r="2" spans="2:93" s="24" customFormat="1" ht="20.100000000000001" customHeight="1">
      <c r="B2" s="25"/>
      <c r="C2" s="408" t="s">
        <v>61</v>
      </c>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23"/>
      <c r="AQ2" s="15"/>
      <c r="AR2" s="191" t="s">
        <v>62</v>
      </c>
      <c r="AS2" s="192">
        <f>MAX(AR9:CE137)</f>
        <v>0.31440871759999833</v>
      </c>
      <c r="AT2" s="23"/>
    </row>
    <row r="3" spans="2:93" s="24" customFormat="1" ht="20.100000000000001" customHeight="1">
      <c r="C3" s="408" t="s">
        <v>55</v>
      </c>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23"/>
      <c r="AQ3" s="15"/>
      <c r="AR3" s="193" t="s">
        <v>63</v>
      </c>
      <c r="AS3" s="194">
        <f>MIN(AR9:CE137)</f>
        <v>-0.65845499999932144</v>
      </c>
      <c r="AT3" s="23"/>
      <c r="CD3" s="23"/>
      <c r="CE3" s="51"/>
    </row>
    <row r="4" spans="2:93" s="24" customFormat="1" ht="20.100000000000001" customHeight="1">
      <c r="C4" s="408" t="s">
        <v>54</v>
      </c>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23"/>
      <c r="AQ4" s="63"/>
      <c r="AT4" s="63"/>
      <c r="AU4" s="63"/>
      <c r="AV4" s="63"/>
      <c r="AW4" s="63"/>
      <c r="AX4" s="23"/>
      <c r="AY4" s="51"/>
      <c r="AZ4" s="23"/>
      <c r="BA4" s="23"/>
      <c r="CD4" s="23"/>
      <c r="CE4" s="51"/>
    </row>
    <row r="5" spans="2:93" s="24" customFormat="1" ht="20.100000000000001" customHeight="1">
      <c r="C5" s="408" t="s">
        <v>201</v>
      </c>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Q5" s="63"/>
      <c r="AR5" s="429" t="s">
        <v>60</v>
      </c>
      <c r="AS5" s="430"/>
      <c r="AT5" s="430"/>
      <c r="AU5" s="430"/>
      <c r="AV5" s="430"/>
      <c r="AW5" s="430"/>
      <c r="AX5" s="430"/>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c r="BW5" s="430"/>
      <c r="BX5" s="430"/>
      <c r="BY5" s="430"/>
      <c r="BZ5" s="430"/>
      <c r="CA5" s="430"/>
      <c r="CB5" s="430"/>
      <c r="CC5" s="430"/>
      <c r="CD5" s="430"/>
      <c r="CE5" s="431"/>
      <c r="CF5" s="63"/>
      <c r="CG5" s="63"/>
      <c r="CH5" s="63"/>
      <c r="CI5" s="63"/>
      <c r="CJ5" s="63"/>
      <c r="CK5" s="63"/>
      <c r="CL5" s="63"/>
      <c r="CM5" s="63"/>
      <c r="CN5" s="63"/>
      <c r="CO5" s="63"/>
    </row>
    <row r="6" spans="2:93" s="24" customFormat="1" ht="39.950000000000003" customHeight="1">
      <c r="D6" s="437" t="s">
        <v>113</v>
      </c>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22"/>
      <c r="AT6" s="60"/>
      <c r="AU6" s="60"/>
      <c r="AV6" s="60"/>
      <c r="AW6" s="60"/>
      <c r="AX6" s="60"/>
      <c r="AY6" s="60"/>
      <c r="AZ6" s="60"/>
      <c r="BA6" s="60"/>
      <c r="BB6" s="23"/>
      <c r="BC6" s="51"/>
      <c r="BD6" s="23"/>
      <c r="BE6" s="23"/>
    </row>
    <row r="7" spans="2:93" s="34" customFormat="1" ht="27.95" customHeight="1">
      <c r="B7" s="30"/>
      <c r="C7" s="31" t="s">
        <v>0</v>
      </c>
      <c r="D7" s="433" t="s">
        <v>64</v>
      </c>
      <c r="E7" s="434"/>
      <c r="F7" s="434"/>
      <c r="G7" s="434"/>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4"/>
      <c r="AL7" s="434"/>
      <c r="AM7" s="434"/>
      <c r="AN7" s="434"/>
      <c r="AO7" s="434"/>
      <c r="AP7" s="105"/>
      <c r="AQ7" s="32"/>
      <c r="AR7" s="429" t="str">
        <f>+D7</f>
        <v>Total turnover in listed currencies against all other currencies ²</v>
      </c>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431"/>
      <c r="CD7" s="33"/>
      <c r="CE7" s="447" t="s">
        <v>112</v>
      </c>
    </row>
    <row r="8" spans="2:93" s="34" customFormat="1" ht="27.95" customHeight="1">
      <c r="B8" s="81"/>
      <c r="C8" s="82"/>
      <c r="D8" s="190" t="s">
        <v>78</v>
      </c>
      <c r="E8" s="386" t="s">
        <v>7</v>
      </c>
      <c r="F8" s="190" t="s">
        <v>192</v>
      </c>
      <c r="G8" s="190" t="s">
        <v>79</v>
      </c>
      <c r="H8" s="386" t="s">
        <v>26</v>
      </c>
      <c r="I8" s="386" t="s">
        <v>6</v>
      </c>
      <c r="J8" s="386" t="s">
        <v>5</v>
      </c>
      <c r="K8" s="190" t="s">
        <v>77</v>
      </c>
      <c r="L8" s="386" t="s">
        <v>38</v>
      </c>
      <c r="M8" s="190" t="s">
        <v>80</v>
      </c>
      <c r="N8" s="190" t="s">
        <v>27</v>
      </c>
      <c r="O8" s="386" t="s">
        <v>24</v>
      </c>
      <c r="P8" s="386" t="s">
        <v>4</v>
      </c>
      <c r="Q8" s="386" t="s">
        <v>28</v>
      </c>
      <c r="R8" s="386" t="s">
        <v>29</v>
      </c>
      <c r="S8" s="190" t="s">
        <v>39</v>
      </c>
      <c r="T8" s="190" t="s">
        <v>81</v>
      </c>
      <c r="U8" s="386" t="s">
        <v>40</v>
      </c>
      <c r="V8" s="386" t="s">
        <v>30</v>
      </c>
      <c r="W8" s="190" t="s">
        <v>82</v>
      </c>
      <c r="X8" s="190" t="s">
        <v>83</v>
      </c>
      <c r="Y8" s="386" t="s">
        <v>31</v>
      </c>
      <c r="Z8" s="190" t="s">
        <v>84</v>
      </c>
      <c r="AA8" s="386" t="s">
        <v>42</v>
      </c>
      <c r="AB8" s="386" t="s">
        <v>41</v>
      </c>
      <c r="AC8" s="190" t="s">
        <v>85</v>
      </c>
      <c r="AD8" s="190" t="s">
        <v>32</v>
      </c>
      <c r="AE8" s="387" t="s">
        <v>33</v>
      </c>
      <c r="AF8" s="190" t="s">
        <v>193</v>
      </c>
      <c r="AG8" s="386" t="s">
        <v>34</v>
      </c>
      <c r="AH8" s="190" t="s">
        <v>86</v>
      </c>
      <c r="AI8" s="386" t="s">
        <v>25</v>
      </c>
      <c r="AJ8" s="386" t="s">
        <v>43</v>
      </c>
      <c r="AK8" s="190" t="s">
        <v>35</v>
      </c>
      <c r="AL8" s="386" t="s">
        <v>198</v>
      </c>
      <c r="AM8" s="386" t="s">
        <v>36</v>
      </c>
      <c r="AN8" s="386" t="s">
        <v>37</v>
      </c>
      <c r="AO8" s="169" t="s">
        <v>194</v>
      </c>
      <c r="AP8" s="105"/>
      <c r="AQ8" s="35"/>
      <c r="AR8" s="166" t="str">
        <f>+D8</f>
        <v>ARS</v>
      </c>
      <c r="AS8" s="166" t="str">
        <f t="shared" ref="AS8:CC8" si="0">+E8</f>
        <v>AUD</v>
      </c>
      <c r="AT8" s="166" t="str">
        <f t="shared" si="0"/>
        <v>BGN</v>
      </c>
      <c r="AU8" s="166" t="str">
        <f t="shared" si="0"/>
        <v>BHD</v>
      </c>
      <c r="AV8" s="166" t="str">
        <f t="shared" si="0"/>
        <v>BRL</v>
      </c>
      <c r="AW8" s="166" t="str">
        <f t="shared" si="0"/>
        <v>CAD</v>
      </c>
      <c r="AX8" s="166" t="str">
        <f t="shared" si="0"/>
        <v>CHF</v>
      </c>
      <c r="AY8" s="166" t="str">
        <f t="shared" si="0"/>
        <v>CLP</v>
      </c>
      <c r="AZ8" s="166" t="str">
        <f t="shared" si="0"/>
        <v>CNY</v>
      </c>
      <c r="BA8" s="166" t="str">
        <f t="shared" si="0"/>
        <v>COP</v>
      </c>
      <c r="BB8" s="166" t="str">
        <f t="shared" si="0"/>
        <v>CZK</v>
      </c>
      <c r="BC8" s="166" t="str">
        <f t="shared" si="0"/>
        <v>DKK</v>
      </c>
      <c r="BD8" s="166" t="str">
        <f t="shared" si="0"/>
        <v>GBP</v>
      </c>
      <c r="BE8" s="166" t="str">
        <f t="shared" si="0"/>
        <v>HKD</v>
      </c>
      <c r="BF8" s="166" t="str">
        <f t="shared" si="0"/>
        <v>HUF</v>
      </c>
      <c r="BG8" s="166" t="str">
        <f t="shared" si="0"/>
        <v>IDR</v>
      </c>
      <c r="BH8" s="166" t="str">
        <f t="shared" si="0"/>
        <v>ILS</v>
      </c>
      <c r="BI8" s="166" t="str">
        <f t="shared" si="0"/>
        <v>INR</v>
      </c>
      <c r="BJ8" s="166" t="str">
        <f t="shared" si="0"/>
        <v>KRW</v>
      </c>
      <c r="BK8" s="166" t="str">
        <f t="shared" si="0"/>
        <v>LTL</v>
      </c>
      <c r="BL8" s="166" t="str">
        <f t="shared" si="0"/>
        <v>LVL</v>
      </c>
      <c r="BM8" s="166" t="str">
        <f t="shared" si="0"/>
        <v>MXN</v>
      </c>
      <c r="BN8" s="166" t="str">
        <f t="shared" si="0"/>
        <v>MYR</v>
      </c>
      <c r="BO8" s="166" t="str">
        <f t="shared" si="0"/>
        <v>NOK</v>
      </c>
      <c r="BP8" s="166" t="str">
        <f t="shared" si="0"/>
        <v>NZD</v>
      </c>
      <c r="BQ8" s="166" t="str">
        <f t="shared" si="0"/>
        <v>PEN</v>
      </c>
      <c r="BR8" s="166" t="str">
        <f t="shared" si="0"/>
        <v>PHP</v>
      </c>
      <c r="BS8" s="166" t="str">
        <f t="shared" si="0"/>
        <v>PLN</v>
      </c>
      <c r="BT8" s="166" t="str">
        <f t="shared" si="0"/>
        <v>RON</v>
      </c>
      <c r="BU8" s="166" t="str">
        <f t="shared" si="0"/>
        <v>RUB</v>
      </c>
      <c r="BV8" s="166" t="str">
        <f t="shared" si="0"/>
        <v>SAR</v>
      </c>
      <c r="BW8" s="166" t="str">
        <f t="shared" si="0"/>
        <v>SEK</v>
      </c>
      <c r="BX8" s="166" t="str">
        <f t="shared" si="0"/>
        <v>SGD</v>
      </c>
      <c r="BY8" s="166" t="str">
        <f t="shared" si="0"/>
        <v>THB</v>
      </c>
      <c r="BZ8" s="166" t="str">
        <f t="shared" si="0"/>
        <v>TRY</v>
      </c>
      <c r="CA8" s="166" t="str">
        <f t="shared" si="0"/>
        <v>TWD</v>
      </c>
      <c r="CB8" s="166" t="str">
        <f t="shared" si="0"/>
        <v>ZAR</v>
      </c>
      <c r="CC8" s="166" t="str">
        <f t="shared" si="0"/>
        <v>Other</v>
      </c>
      <c r="CD8" s="33"/>
      <c r="CE8" s="448"/>
    </row>
    <row r="9" spans="2:93" s="40" customFormat="1" ht="30" customHeight="1">
      <c r="B9" s="36"/>
      <c r="C9" s="37" t="s">
        <v>56</v>
      </c>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99"/>
      <c r="AP9" s="330"/>
      <c r="AQ9" s="39"/>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39"/>
      <c r="CE9" s="65"/>
    </row>
    <row r="10" spans="2:93" s="34" customFormat="1" ht="17.100000000000001" customHeight="1">
      <c r="B10" s="41"/>
      <c r="C10" s="42" t="s">
        <v>10</v>
      </c>
      <c r="D10" s="288"/>
      <c r="E10" s="288">
        <v>37.571503</v>
      </c>
      <c r="F10" s="288">
        <v>10.095514</v>
      </c>
      <c r="G10" s="288"/>
      <c r="H10" s="288"/>
      <c r="I10" s="288">
        <v>54.144050999999997</v>
      </c>
      <c r="J10" s="288">
        <v>26.793566999999999</v>
      </c>
      <c r="K10" s="288"/>
      <c r="L10" s="288">
        <v>13.70154</v>
      </c>
      <c r="M10" s="288"/>
      <c r="N10" s="288">
        <v>3.4811930000000002</v>
      </c>
      <c r="O10" s="288">
        <v>13.735395</v>
      </c>
      <c r="P10" s="288"/>
      <c r="Q10" s="288"/>
      <c r="R10" s="288"/>
      <c r="S10" s="288"/>
      <c r="T10" s="288"/>
      <c r="U10" s="288"/>
      <c r="V10" s="288"/>
      <c r="W10" s="288"/>
      <c r="X10" s="288"/>
      <c r="Y10" s="288"/>
      <c r="Z10" s="288"/>
      <c r="AA10" s="288">
        <v>16.868400000000001</v>
      </c>
      <c r="AB10" s="288">
        <v>24.779993999999999</v>
      </c>
      <c r="AC10" s="288"/>
      <c r="AD10" s="288"/>
      <c r="AE10" s="288">
        <v>15.947217</v>
      </c>
      <c r="AF10" s="288"/>
      <c r="AG10" s="288"/>
      <c r="AH10" s="288"/>
      <c r="AI10" s="288">
        <v>4.285183</v>
      </c>
      <c r="AJ10" s="288"/>
      <c r="AK10" s="288"/>
      <c r="AL10" s="288"/>
      <c r="AM10" s="288"/>
      <c r="AN10" s="288"/>
      <c r="AO10" s="299">
        <v>637.33476299999995</v>
      </c>
      <c r="AP10" s="331"/>
      <c r="AR10" s="74">
        <f>+D10-SUM(D11:D12)</f>
        <v>0</v>
      </c>
      <c r="AS10" s="74">
        <f t="shared" ref="AS10:CC10" si="1">+E10-SUM(E11:E12)</f>
        <v>0</v>
      </c>
      <c r="AT10" s="74">
        <f t="shared" si="1"/>
        <v>0</v>
      </c>
      <c r="AU10" s="74">
        <f t="shared" si="1"/>
        <v>0</v>
      </c>
      <c r="AV10" s="74">
        <f t="shared" si="1"/>
        <v>0</v>
      </c>
      <c r="AW10" s="74">
        <f t="shared" si="1"/>
        <v>9.9999999747524271E-7</v>
      </c>
      <c r="AX10" s="74">
        <f t="shared" si="1"/>
        <v>0</v>
      </c>
      <c r="AY10" s="74">
        <f t="shared" si="1"/>
        <v>0</v>
      </c>
      <c r="AZ10" s="74">
        <f t="shared" si="1"/>
        <v>0</v>
      </c>
      <c r="BA10" s="74">
        <f t="shared" si="1"/>
        <v>0</v>
      </c>
      <c r="BB10" s="74">
        <f t="shared" si="1"/>
        <v>0</v>
      </c>
      <c r="BC10" s="74">
        <f t="shared" si="1"/>
        <v>0</v>
      </c>
      <c r="BD10" s="74">
        <f t="shared" si="1"/>
        <v>0</v>
      </c>
      <c r="BE10" s="74">
        <f t="shared" si="1"/>
        <v>0</v>
      </c>
      <c r="BF10" s="74">
        <f t="shared" si="1"/>
        <v>0</v>
      </c>
      <c r="BG10" s="74">
        <f t="shared" si="1"/>
        <v>0</v>
      </c>
      <c r="BH10" s="74">
        <f t="shared" si="1"/>
        <v>0</v>
      </c>
      <c r="BI10" s="74">
        <f t="shared" si="1"/>
        <v>0</v>
      </c>
      <c r="BJ10" s="74">
        <f t="shared" si="1"/>
        <v>0</v>
      </c>
      <c r="BK10" s="74">
        <f t="shared" si="1"/>
        <v>0</v>
      </c>
      <c r="BL10" s="74">
        <f t="shared" si="1"/>
        <v>0</v>
      </c>
      <c r="BM10" s="74">
        <f t="shared" si="1"/>
        <v>0</v>
      </c>
      <c r="BN10" s="74">
        <f t="shared" si="1"/>
        <v>0</v>
      </c>
      <c r="BO10" s="74">
        <f t="shared" si="1"/>
        <v>0</v>
      </c>
      <c r="BP10" s="74">
        <f>+AB10-SUM(AB11:AB12)</f>
        <v>0</v>
      </c>
      <c r="BQ10" s="74">
        <f t="shared" si="1"/>
        <v>0</v>
      </c>
      <c r="BR10" s="74">
        <f t="shared" si="1"/>
        <v>0</v>
      </c>
      <c r="BS10" s="74">
        <f>+AE10-SUM(AE11:AE12)</f>
        <v>0</v>
      </c>
      <c r="BT10" s="74">
        <f t="shared" si="1"/>
        <v>0</v>
      </c>
      <c r="BU10" s="74">
        <f t="shared" si="1"/>
        <v>0</v>
      </c>
      <c r="BV10" s="74">
        <f t="shared" si="1"/>
        <v>0</v>
      </c>
      <c r="BW10" s="74">
        <f t="shared" si="1"/>
        <v>0</v>
      </c>
      <c r="BX10" s="74">
        <f t="shared" si="1"/>
        <v>0</v>
      </c>
      <c r="BY10" s="74">
        <f t="shared" si="1"/>
        <v>0</v>
      </c>
      <c r="BZ10" s="74">
        <f t="shared" si="1"/>
        <v>0</v>
      </c>
      <c r="CA10" s="74">
        <f t="shared" si="1"/>
        <v>0</v>
      </c>
      <c r="CB10" s="74">
        <f t="shared" si="1"/>
        <v>0</v>
      </c>
      <c r="CC10" s="74">
        <f t="shared" si="1"/>
        <v>0</v>
      </c>
      <c r="CD10" s="33"/>
      <c r="CE10" s="74">
        <f>SUM(D10:AP10)-'A1'!L10-'A2'!Y10-'A3'!P10-'A3'!X10-'A3'!Z10*2</f>
        <v>0</v>
      </c>
    </row>
    <row r="11" spans="2:93" s="34" customFormat="1" ht="17.100000000000001" customHeight="1">
      <c r="B11" s="44"/>
      <c r="C11" s="45" t="s">
        <v>58</v>
      </c>
      <c r="D11" s="288"/>
      <c r="E11" s="288"/>
      <c r="F11" s="288"/>
      <c r="G11" s="288"/>
      <c r="H11" s="288"/>
      <c r="I11" s="288">
        <v>7.5679109999999996</v>
      </c>
      <c r="J11" s="288">
        <v>3.7849000000000001E-2</v>
      </c>
      <c r="K11" s="288"/>
      <c r="L11" s="288">
        <v>12.86154</v>
      </c>
      <c r="M11" s="288"/>
      <c r="N11" s="288"/>
      <c r="O11" s="288"/>
      <c r="P11" s="288"/>
      <c r="Q11" s="288"/>
      <c r="R11" s="288"/>
      <c r="S11" s="288"/>
      <c r="T11" s="288"/>
      <c r="U11" s="288"/>
      <c r="V11" s="288"/>
      <c r="W11" s="288"/>
      <c r="X11" s="288"/>
      <c r="Y11" s="288"/>
      <c r="Z11" s="288"/>
      <c r="AA11" s="288">
        <v>10.54</v>
      </c>
      <c r="AB11" s="288"/>
      <c r="AC11" s="288"/>
      <c r="AD11" s="288"/>
      <c r="AE11" s="288">
        <v>1.1614709999999999</v>
      </c>
      <c r="AF11" s="288"/>
      <c r="AG11" s="288"/>
      <c r="AH11" s="288"/>
      <c r="AI11" s="288"/>
      <c r="AJ11" s="288"/>
      <c r="AK11" s="288"/>
      <c r="AL11" s="288"/>
      <c r="AM11" s="288"/>
      <c r="AN11" s="288"/>
      <c r="AO11" s="299">
        <v>295.10771799999998</v>
      </c>
      <c r="AP11" s="331"/>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33"/>
      <c r="CE11" s="74">
        <f>SUM(D11:AP11)-'A1'!L11-'A2'!Y11-'A3'!P11-'A3'!X11-'A3'!Z11*2</f>
        <v>0</v>
      </c>
    </row>
    <row r="12" spans="2:93" s="34" customFormat="1" ht="17.100000000000001" customHeight="1">
      <c r="B12" s="44"/>
      <c r="C12" s="45" t="s">
        <v>59</v>
      </c>
      <c r="D12" s="288"/>
      <c r="E12" s="288">
        <v>37.571503</v>
      </c>
      <c r="F12" s="288">
        <v>10.095514</v>
      </c>
      <c r="G12" s="288"/>
      <c r="H12" s="288"/>
      <c r="I12" s="288">
        <v>46.576138999999998</v>
      </c>
      <c r="J12" s="288">
        <v>26.755718000000002</v>
      </c>
      <c r="K12" s="288"/>
      <c r="L12" s="288">
        <v>0.84</v>
      </c>
      <c r="M12" s="288"/>
      <c r="N12" s="288">
        <v>3.4811930000000002</v>
      </c>
      <c r="O12" s="288">
        <v>13.735395</v>
      </c>
      <c r="P12" s="288"/>
      <c r="Q12" s="288"/>
      <c r="R12" s="288"/>
      <c r="S12" s="288"/>
      <c r="T12" s="288"/>
      <c r="U12" s="288"/>
      <c r="V12" s="288"/>
      <c r="W12" s="288"/>
      <c r="X12" s="288"/>
      <c r="Y12" s="288"/>
      <c r="Z12" s="288"/>
      <c r="AA12" s="288">
        <v>6.3284000000000002</v>
      </c>
      <c r="AB12" s="288">
        <v>24.779993999999999</v>
      </c>
      <c r="AC12" s="288"/>
      <c r="AD12" s="288"/>
      <c r="AE12" s="288">
        <v>14.785746</v>
      </c>
      <c r="AF12" s="288"/>
      <c r="AG12" s="288"/>
      <c r="AH12" s="288"/>
      <c r="AI12" s="288">
        <v>4.285183</v>
      </c>
      <c r="AJ12" s="288"/>
      <c r="AK12" s="288"/>
      <c r="AL12" s="288"/>
      <c r="AM12" s="288"/>
      <c r="AN12" s="288"/>
      <c r="AO12" s="299">
        <v>342.22704499999998</v>
      </c>
      <c r="AP12" s="331"/>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33"/>
      <c r="CE12" s="74">
        <f>SUM(D12:AP12)-'A1'!L12-'A2'!Y12-'A3'!P12-'A3'!X12-'A3'!Z12*2</f>
        <v>0</v>
      </c>
    </row>
    <row r="13" spans="2:93" s="34" customFormat="1" ht="30" customHeight="1">
      <c r="B13" s="41"/>
      <c r="C13" s="42" t="s">
        <v>11</v>
      </c>
      <c r="D13" s="288"/>
      <c r="E13" s="288">
        <v>356.99834099999998</v>
      </c>
      <c r="F13" s="288"/>
      <c r="G13" s="288"/>
      <c r="H13" s="288"/>
      <c r="I13" s="288">
        <v>61.592916000000002</v>
      </c>
      <c r="J13" s="288">
        <v>73.823232000000004</v>
      </c>
      <c r="K13" s="288"/>
      <c r="L13" s="288"/>
      <c r="M13" s="288"/>
      <c r="N13" s="288">
        <v>9.5370000000000003E-3</v>
      </c>
      <c r="O13" s="288">
        <v>1.3860399999999999</v>
      </c>
      <c r="P13" s="288"/>
      <c r="Q13" s="288"/>
      <c r="R13" s="288"/>
      <c r="S13" s="288"/>
      <c r="T13" s="288"/>
      <c r="U13" s="288"/>
      <c r="V13" s="288"/>
      <c r="W13" s="288"/>
      <c r="X13" s="288"/>
      <c r="Y13" s="288"/>
      <c r="Z13" s="288"/>
      <c r="AA13" s="288"/>
      <c r="AB13" s="292">
        <v>7.5229699999999999</v>
      </c>
      <c r="AC13" s="288"/>
      <c r="AD13" s="288"/>
      <c r="AE13" s="288">
        <v>2.194607</v>
      </c>
      <c r="AF13" s="288"/>
      <c r="AG13" s="288"/>
      <c r="AH13" s="288"/>
      <c r="AI13" s="288"/>
      <c r="AJ13" s="288"/>
      <c r="AK13" s="288"/>
      <c r="AL13" s="288"/>
      <c r="AM13" s="288"/>
      <c r="AN13" s="288"/>
      <c r="AO13" s="299">
        <v>768.43299999999999</v>
      </c>
      <c r="AP13" s="331"/>
      <c r="AR13" s="74">
        <f>+D13-SUM(D14:D15)</f>
        <v>0</v>
      </c>
      <c r="AS13" s="74">
        <f t="shared" ref="AS13:CC13" si="2">+E13-SUM(E14:E15)</f>
        <v>9.9999999747524271E-7</v>
      </c>
      <c r="AT13" s="74">
        <f t="shared" si="2"/>
        <v>0</v>
      </c>
      <c r="AU13" s="74">
        <f t="shared" si="2"/>
        <v>0</v>
      </c>
      <c r="AV13" s="74">
        <f t="shared" si="2"/>
        <v>0</v>
      </c>
      <c r="AW13" s="74">
        <f t="shared" si="2"/>
        <v>0</v>
      </c>
      <c r="AX13" s="74">
        <f t="shared" si="2"/>
        <v>-9.9999999747524271E-7</v>
      </c>
      <c r="AY13" s="74">
        <f t="shared" si="2"/>
        <v>0</v>
      </c>
      <c r="AZ13" s="74">
        <f t="shared" si="2"/>
        <v>0</v>
      </c>
      <c r="BA13" s="74">
        <f t="shared" si="2"/>
        <v>0</v>
      </c>
      <c r="BB13" s="74">
        <f t="shared" si="2"/>
        <v>0</v>
      </c>
      <c r="BC13" s="74">
        <f t="shared" si="2"/>
        <v>0</v>
      </c>
      <c r="BD13" s="74">
        <f t="shared" si="2"/>
        <v>0</v>
      </c>
      <c r="BE13" s="74">
        <f t="shared" si="2"/>
        <v>0</v>
      </c>
      <c r="BF13" s="74">
        <f t="shared" si="2"/>
        <v>-2.2939999999999999E-2</v>
      </c>
      <c r="BG13" s="74">
        <f t="shared" si="2"/>
        <v>0</v>
      </c>
      <c r="BH13" s="74">
        <f t="shared" si="2"/>
        <v>0</v>
      </c>
      <c r="BI13" s="74">
        <f t="shared" si="2"/>
        <v>0</v>
      </c>
      <c r="BJ13" s="74">
        <f t="shared" si="2"/>
        <v>0</v>
      </c>
      <c r="BK13" s="74">
        <f>+W13-SUM(W14:W14)</f>
        <v>-2.6540000000000001E-2</v>
      </c>
      <c r="BL13" s="74">
        <f t="shared" si="2"/>
        <v>-3.7177000000000002E-2</v>
      </c>
      <c r="BM13" s="74">
        <f t="shared" si="2"/>
        <v>0</v>
      </c>
      <c r="BN13" s="74">
        <f t="shared" si="2"/>
        <v>0</v>
      </c>
      <c r="BO13" s="74">
        <f t="shared" si="2"/>
        <v>0</v>
      </c>
      <c r="BP13" s="74">
        <f>+AB13-SUM(AB14:AB15)</f>
        <v>0</v>
      </c>
      <c r="BQ13" s="74">
        <f t="shared" si="2"/>
        <v>0</v>
      </c>
      <c r="BR13" s="74">
        <f t="shared" si="2"/>
        <v>0</v>
      </c>
      <c r="BS13" s="74">
        <f t="shared" si="2"/>
        <v>0</v>
      </c>
      <c r="BT13" s="74">
        <f t="shared" si="2"/>
        <v>0</v>
      </c>
      <c r="BU13" s="74">
        <f t="shared" si="2"/>
        <v>0</v>
      </c>
      <c r="BV13" s="74">
        <f t="shared" si="2"/>
        <v>0</v>
      </c>
      <c r="BW13" s="74">
        <f t="shared" si="2"/>
        <v>0</v>
      </c>
      <c r="BX13" s="74">
        <f t="shared" si="2"/>
        <v>0</v>
      </c>
      <c r="BY13" s="74">
        <f t="shared" si="2"/>
        <v>0</v>
      </c>
      <c r="BZ13" s="74">
        <f t="shared" si="2"/>
        <v>0</v>
      </c>
      <c r="CA13" s="74">
        <f t="shared" si="2"/>
        <v>0</v>
      </c>
      <c r="CB13" s="74">
        <f t="shared" si="2"/>
        <v>0</v>
      </c>
      <c r="CC13" s="74">
        <f t="shared" si="2"/>
        <v>8.665900000005422E-2</v>
      </c>
      <c r="CD13" s="33"/>
      <c r="CE13" s="74">
        <f>SUM(D13:AP13)-'A1'!L13-'A2'!Y13-'A3'!P13-'A3'!X13-'A3'!Z13*2</f>
        <v>0</v>
      </c>
    </row>
    <row r="14" spans="2:93" s="34" customFormat="1" ht="17.100000000000001" customHeight="1">
      <c r="B14" s="41"/>
      <c r="C14" s="45" t="s">
        <v>58</v>
      </c>
      <c r="D14" s="288"/>
      <c r="E14" s="288">
        <v>346.753128</v>
      </c>
      <c r="F14" s="288"/>
      <c r="G14" s="288"/>
      <c r="H14" s="288"/>
      <c r="I14" s="288">
        <v>42.385058999999998</v>
      </c>
      <c r="J14" s="288">
        <v>39.174064999999999</v>
      </c>
      <c r="K14" s="288"/>
      <c r="L14" s="288"/>
      <c r="M14" s="288"/>
      <c r="N14" s="288"/>
      <c r="O14" s="288">
        <v>8.8053000000000006E-2</v>
      </c>
      <c r="P14" s="288"/>
      <c r="Q14" s="288"/>
      <c r="R14" s="288">
        <v>2.2939999999999999E-2</v>
      </c>
      <c r="S14" s="288"/>
      <c r="T14" s="288"/>
      <c r="U14" s="288"/>
      <c r="V14" s="288"/>
      <c r="W14" s="288">
        <v>2.6540000000000001E-2</v>
      </c>
      <c r="X14" s="288"/>
      <c r="Y14" s="288"/>
      <c r="Z14" s="288"/>
      <c r="AA14" s="288"/>
      <c r="AB14" s="288">
        <v>7.5229699999999999</v>
      </c>
      <c r="AC14" s="288"/>
      <c r="AD14" s="288"/>
      <c r="AE14" s="288">
        <v>0.51922000000000001</v>
      </c>
      <c r="AF14" s="288"/>
      <c r="AG14" s="288"/>
      <c r="AH14" s="288"/>
      <c r="AI14" s="288"/>
      <c r="AJ14" s="288"/>
      <c r="AK14" s="288"/>
      <c r="AL14" s="288"/>
      <c r="AM14" s="288"/>
      <c r="AN14" s="288"/>
      <c r="AO14" s="299">
        <v>472.73552599999999</v>
      </c>
      <c r="AP14" s="331"/>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33"/>
      <c r="CE14" s="74">
        <f>SUM(D14:AP14)-'A1'!L14-'A2'!Y14-'A3'!P14-'A3'!X14-'A3'!Z14*2</f>
        <v>0</v>
      </c>
    </row>
    <row r="15" spans="2:93" s="34" customFormat="1" ht="17.100000000000001" customHeight="1">
      <c r="B15" s="41"/>
      <c r="C15" s="45" t="s">
        <v>59</v>
      </c>
      <c r="D15" s="288"/>
      <c r="E15" s="288">
        <v>10.245212</v>
      </c>
      <c r="F15" s="288"/>
      <c r="G15" s="288"/>
      <c r="H15" s="288"/>
      <c r="I15" s="288">
        <v>19.207857000000001</v>
      </c>
      <c r="J15" s="288">
        <v>34.649168000000003</v>
      </c>
      <c r="K15" s="288"/>
      <c r="L15" s="288"/>
      <c r="M15" s="288"/>
      <c r="N15" s="288">
        <v>9.5370000000000003E-3</v>
      </c>
      <c r="O15" s="288">
        <v>1.297987</v>
      </c>
      <c r="P15" s="288"/>
      <c r="Q15" s="288"/>
      <c r="R15" s="288"/>
      <c r="S15" s="288"/>
      <c r="T15" s="288"/>
      <c r="U15" s="288"/>
      <c r="V15" s="288"/>
      <c r="X15" s="288">
        <v>3.7177000000000002E-2</v>
      </c>
      <c r="Y15" s="288"/>
      <c r="Z15" s="288"/>
      <c r="AA15" s="288"/>
      <c r="AB15" s="288"/>
      <c r="AC15" s="288"/>
      <c r="AD15" s="288"/>
      <c r="AE15" s="288">
        <v>1.675387</v>
      </c>
      <c r="AF15" s="288"/>
      <c r="AG15" s="288"/>
      <c r="AH15" s="288"/>
      <c r="AI15" s="288"/>
      <c r="AJ15" s="288"/>
      <c r="AK15" s="288"/>
      <c r="AL15" s="288"/>
      <c r="AM15" s="288"/>
      <c r="AN15" s="288"/>
      <c r="AO15" s="299">
        <v>295.610815</v>
      </c>
      <c r="AP15" s="331"/>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33"/>
      <c r="CE15" s="74">
        <f>SUM(D15:AP15)-'A1'!L15-'A2'!Y15-'A3'!P15-'A3'!X15-'A3'!Z15*2</f>
        <v>0</v>
      </c>
    </row>
    <row r="16" spans="2:93" s="40" customFormat="1" ht="30" customHeight="1">
      <c r="B16" s="263"/>
      <c r="C16" s="264" t="s">
        <v>99</v>
      </c>
      <c r="D16" s="292"/>
      <c r="E16" s="292">
        <v>356.99833999999998</v>
      </c>
      <c r="F16" s="292"/>
      <c r="G16" s="292"/>
      <c r="H16" s="292"/>
      <c r="I16" s="292">
        <v>61.592916000000002</v>
      </c>
      <c r="J16" s="292">
        <v>73.823232000000004</v>
      </c>
      <c r="K16" s="292"/>
      <c r="L16" s="292"/>
      <c r="M16" s="292"/>
      <c r="N16" s="292"/>
      <c r="O16" s="292">
        <v>1.297987</v>
      </c>
      <c r="P16" s="292"/>
      <c r="Q16" s="292"/>
      <c r="R16" s="292"/>
      <c r="S16" s="292"/>
      <c r="T16" s="292"/>
      <c r="U16" s="292"/>
      <c r="V16" s="292"/>
      <c r="W16" s="292"/>
      <c r="X16" s="292"/>
      <c r="Y16" s="292"/>
      <c r="Z16" s="292"/>
      <c r="AA16" s="292"/>
      <c r="AB16" s="292">
        <v>7.5229699999999999</v>
      </c>
      <c r="AC16" s="292"/>
      <c r="AD16" s="292"/>
      <c r="AE16" s="292">
        <v>2.194607</v>
      </c>
      <c r="AF16" s="292"/>
      <c r="AG16" s="292"/>
      <c r="AH16" s="292"/>
      <c r="AI16" s="292"/>
      <c r="AJ16" s="292"/>
      <c r="AK16" s="292"/>
      <c r="AL16" s="292"/>
      <c r="AM16" s="292"/>
      <c r="AN16" s="292"/>
      <c r="AO16" s="310">
        <v>753.43299999999999</v>
      </c>
      <c r="AP16" s="330"/>
      <c r="AR16" s="76">
        <f>+D13-SUM(D16:D21)</f>
        <v>0</v>
      </c>
      <c r="AS16" s="76">
        <f t="shared" ref="AS16:CC16" si="3">+E13-SUM(E16:E21)</f>
        <v>9.9999999747524271E-7</v>
      </c>
      <c r="AT16" s="76">
        <f t="shared" si="3"/>
        <v>0</v>
      </c>
      <c r="AU16" s="76">
        <f t="shared" si="3"/>
        <v>0</v>
      </c>
      <c r="AV16" s="76">
        <f t="shared" si="3"/>
        <v>0</v>
      </c>
      <c r="AW16" s="76">
        <f t="shared" si="3"/>
        <v>0</v>
      </c>
      <c r="AX16" s="76">
        <f t="shared" si="3"/>
        <v>0</v>
      </c>
      <c r="AY16" s="76">
        <f t="shared" si="3"/>
        <v>0</v>
      </c>
      <c r="AZ16" s="76">
        <f t="shared" si="3"/>
        <v>0</v>
      </c>
      <c r="BA16" s="76">
        <f t="shared" si="3"/>
        <v>0</v>
      </c>
      <c r="BB16" s="76">
        <f t="shared" si="3"/>
        <v>9.5370000000000003E-3</v>
      </c>
      <c r="BC16" s="76">
        <f t="shared" si="3"/>
        <v>8.8052999999999937E-2</v>
      </c>
      <c r="BD16" s="76">
        <f t="shared" si="3"/>
        <v>0</v>
      </c>
      <c r="BE16" s="76">
        <f t="shared" si="3"/>
        <v>0</v>
      </c>
      <c r="BF16" s="76">
        <f t="shared" si="3"/>
        <v>0</v>
      </c>
      <c r="BG16" s="76">
        <f t="shared" si="3"/>
        <v>0</v>
      </c>
      <c r="BH16" s="76">
        <f t="shared" si="3"/>
        <v>0</v>
      </c>
      <c r="BI16" s="76">
        <f t="shared" si="3"/>
        <v>0</v>
      </c>
      <c r="BJ16" s="76">
        <f t="shared" si="3"/>
        <v>0</v>
      </c>
      <c r="BK16" s="76">
        <f t="shared" si="3"/>
        <v>0</v>
      </c>
      <c r="BL16" s="76">
        <f t="shared" si="3"/>
        <v>0</v>
      </c>
      <c r="BM16" s="76">
        <f t="shared" si="3"/>
        <v>0</v>
      </c>
      <c r="BN16" s="76">
        <f t="shared" si="3"/>
        <v>0</v>
      </c>
      <c r="BO16" s="76">
        <f t="shared" si="3"/>
        <v>0</v>
      </c>
      <c r="BP16" s="76">
        <f>+AB13-SUM(AB16:AB21)</f>
        <v>0</v>
      </c>
      <c r="BQ16" s="76">
        <f t="shared" si="3"/>
        <v>0</v>
      </c>
      <c r="BR16" s="76">
        <f t="shared" si="3"/>
        <v>0</v>
      </c>
      <c r="BS16" s="76">
        <f t="shared" si="3"/>
        <v>0</v>
      </c>
      <c r="BT16" s="76">
        <f t="shared" si="3"/>
        <v>0</v>
      </c>
      <c r="BU16" s="76">
        <f t="shared" si="3"/>
        <v>0</v>
      </c>
      <c r="BV16" s="76">
        <f t="shared" si="3"/>
        <v>0</v>
      </c>
      <c r="BW16" s="76">
        <f t="shared" si="3"/>
        <v>0</v>
      </c>
      <c r="BX16" s="76">
        <f t="shared" si="3"/>
        <v>0</v>
      </c>
      <c r="BY16" s="76">
        <f t="shared" si="3"/>
        <v>0</v>
      </c>
      <c r="BZ16" s="76">
        <f t="shared" si="3"/>
        <v>0</v>
      </c>
      <c r="CA16" s="76">
        <f t="shared" si="3"/>
        <v>0</v>
      </c>
      <c r="CB16" s="76">
        <f t="shared" si="3"/>
        <v>0</v>
      </c>
      <c r="CC16" s="76">
        <f t="shared" si="3"/>
        <v>0</v>
      </c>
      <c r="CD16" s="39"/>
      <c r="CE16" s="76">
        <f>SUM(D16:AP16)-'A1'!L16-'A2'!Y16-'A3'!P16-'A3'!X16-'A3'!Z16*2</f>
        <v>0.25778199999990647</v>
      </c>
    </row>
    <row r="17" spans="2:83" s="34" customFormat="1" ht="17.100000000000001" customHeight="1">
      <c r="B17" s="270"/>
      <c r="C17" s="271" t="s">
        <v>73</v>
      </c>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99">
        <v>15</v>
      </c>
      <c r="AP17" s="331"/>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33"/>
      <c r="CE17" s="76">
        <f>SUM(D17:AP17)-'A1'!L17-'A2'!Y17-'A3'!P17-'A3'!X17-'A3'!Z17*2</f>
        <v>-0.35537300000000016</v>
      </c>
    </row>
    <row r="18" spans="2:83" s="34" customFormat="1" ht="17.100000000000001" customHeight="1">
      <c r="B18" s="270"/>
      <c r="C18" s="271" t="s">
        <v>199</v>
      </c>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99"/>
      <c r="AP18" s="331"/>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33"/>
      <c r="CE18" s="76">
        <f>SUM(D18:AP18)-'A1'!L18-'A2'!Y18-'A3'!P18-'A3'!X18-'A3'!Z18*2</f>
        <v>0</v>
      </c>
    </row>
    <row r="19" spans="2:83" s="34" customFormat="1" ht="17.100000000000001" customHeight="1">
      <c r="B19" s="270"/>
      <c r="C19" s="271" t="s">
        <v>100</v>
      </c>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99"/>
      <c r="AP19" s="331"/>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33"/>
      <c r="CE19" s="76">
        <f>SUM(D19:AP19)-'A1'!L19-'A2'!Y19-'A3'!P19-'A3'!X19-'A3'!Z19*2</f>
        <v>0</v>
      </c>
    </row>
    <row r="20" spans="2:83" s="34" customFormat="1" ht="17.100000000000001" customHeight="1">
      <c r="B20" s="270"/>
      <c r="C20" s="272" t="s">
        <v>50</v>
      </c>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99"/>
      <c r="AP20" s="331"/>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33"/>
      <c r="CE20" s="76">
        <f>SUM(D20:AP20)-'A1'!L20-'A2'!Y20-'A3'!P20-'A3'!X20-'A3'!Z20*2</f>
        <v>0</v>
      </c>
    </row>
    <row r="21" spans="2:83" s="34" customFormat="1" ht="16.5" customHeight="1">
      <c r="B21" s="270"/>
      <c r="C21" s="265" t="s">
        <v>170</v>
      </c>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99"/>
      <c r="AP21" s="331"/>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33"/>
      <c r="CE21" s="76">
        <f>SUM(D21:AP21)-'A1'!L21-'A2'!Y21-'A3'!P21-'A3'!X21-'A3'!Z21*2</f>
        <v>0</v>
      </c>
    </row>
    <row r="22" spans="2:83" s="40" customFormat="1" ht="24.95" customHeight="1">
      <c r="B22" s="101"/>
      <c r="C22" s="104" t="s">
        <v>12</v>
      </c>
      <c r="D22" s="292"/>
      <c r="E22" s="292"/>
      <c r="F22" s="288">
        <v>15.085216000000001</v>
      </c>
      <c r="G22" s="292"/>
      <c r="H22" s="292"/>
      <c r="I22" s="288">
        <v>1.0959369999999999</v>
      </c>
      <c r="J22" s="288">
        <v>0.199408</v>
      </c>
      <c r="K22" s="292"/>
      <c r="L22" s="292">
        <v>12.3935</v>
      </c>
      <c r="M22" s="292"/>
      <c r="N22" s="292">
        <v>0.65611000000000008</v>
      </c>
      <c r="O22" s="292">
        <v>2.3942779999999999</v>
      </c>
      <c r="P22" s="292">
        <v>1.6477459999999999</v>
      </c>
      <c r="Q22" s="292">
        <v>7.5053919999999996</v>
      </c>
      <c r="R22" s="292">
        <v>0.48974000000000001</v>
      </c>
      <c r="S22" s="292"/>
      <c r="T22" s="292"/>
      <c r="U22" s="292"/>
      <c r="V22" s="292"/>
      <c r="W22" s="288">
        <v>3.3010000000000001E-3</v>
      </c>
      <c r="X22" s="288">
        <v>2.2922000000000001E-2</v>
      </c>
      <c r="Y22" s="292"/>
      <c r="Z22" s="292"/>
      <c r="AA22" s="292">
        <v>15.431799999999999</v>
      </c>
      <c r="AB22" s="292">
        <v>2.5399999999999999E-2</v>
      </c>
      <c r="AC22" s="292"/>
      <c r="AD22" s="292"/>
      <c r="AE22" s="288">
        <v>23.058432</v>
      </c>
      <c r="AF22" s="292"/>
      <c r="AG22" s="292"/>
      <c r="AH22" s="292"/>
      <c r="AI22" s="292"/>
      <c r="AJ22" s="288">
        <v>0.49551699999999999</v>
      </c>
      <c r="AK22" s="288">
        <v>1.8591E-2</v>
      </c>
      <c r="AL22" s="292"/>
      <c r="AM22" s="292"/>
      <c r="AN22" s="292"/>
      <c r="AO22" s="310">
        <v>15.131897</v>
      </c>
      <c r="AP22" s="330"/>
      <c r="AR22" s="76">
        <f>+D22-SUM(D23:D24)</f>
        <v>0</v>
      </c>
      <c r="AS22" s="76">
        <f t="shared" ref="AS22:CC22" si="4">+E22-SUM(E23:E24)</f>
        <v>0</v>
      </c>
      <c r="AT22" s="76">
        <f t="shared" si="4"/>
        <v>0</v>
      </c>
      <c r="AU22" s="76">
        <f t="shared" si="4"/>
        <v>0</v>
      </c>
      <c r="AV22" s="76">
        <f t="shared" si="4"/>
        <v>0</v>
      </c>
      <c r="AW22" s="76">
        <f t="shared" si="4"/>
        <v>0</v>
      </c>
      <c r="AX22" s="76">
        <f t="shared" si="4"/>
        <v>0</v>
      </c>
      <c r="AY22" s="76">
        <f t="shared" si="4"/>
        <v>0</v>
      </c>
      <c r="AZ22" s="76">
        <f t="shared" si="4"/>
        <v>0</v>
      </c>
      <c r="BA22" s="76">
        <f t="shared" si="4"/>
        <v>0</v>
      </c>
      <c r="BB22" s="76">
        <f t="shared" si="4"/>
        <v>0</v>
      </c>
      <c r="BC22" s="76">
        <f t="shared" si="4"/>
        <v>0</v>
      </c>
      <c r="BD22" s="76">
        <f t="shared" si="4"/>
        <v>0</v>
      </c>
      <c r="BE22" s="76">
        <f t="shared" si="4"/>
        <v>-1.0000000010279564E-6</v>
      </c>
      <c r="BF22" s="76">
        <f t="shared" si="4"/>
        <v>0</v>
      </c>
      <c r="BG22" s="76">
        <f t="shared" si="4"/>
        <v>0</v>
      </c>
      <c r="BH22" s="76">
        <f t="shared" si="4"/>
        <v>0</v>
      </c>
      <c r="BI22" s="76">
        <f t="shared" si="4"/>
        <v>0</v>
      </c>
      <c r="BJ22" s="76">
        <f t="shared" si="4"/>
        <v>0</v>
      </c>
      <c r="BK22" s="76">
        <f t="shared" si="4"/>
        <v>0</v>
      </c>
      <c r="BL22" s="76">
        <f t="shared" si="4"/>
        <v>0</v>
      </c>
      <c r="BM22" s="76">
        <f t="shared" si="4"/>
        <v>0</v>
      </c>
      <c r="BN22" s="76">
        <f t="shared" si="4"/>
        <v>0</v>
      </c>
      <c r="BO22" s="76">
        <f t="shared" si="4"/>
        <v>0</v>
      </c>
      <c r="BP22" s="76">
        <f>+AB22-SUM(AB23:AB23)</f>
        <v>0</v>
      </c>
      <c r="BQ22" s="76">
        <f t="shared" si="4"/>
        <v>0</v>
      </c>
      <c r="BR22" s="76">
        <f t="shared" si="4"/>
        <v>0</v>
      </c>
      <c r="BS22" s="76">
        <f t="shared" si="4"/>
        <v>0</v>
      </c>
      <c r="BT22" s="76">
        <f t="shared" si="4"/>
        <v>0</v>
      </c>
      <c r="BU22" s="76">
        <f t="shared" si="4"/>
        <v>0</v>
      </c>
      <c r="BV22" s="76">
        <f t="shared" si="4"/>
        <v>0</v>
      </c>
      <c r="BW22" s="76">
        <f t="shared" si="4"/>
        <v>0</v>
      </c>
      <c r="BX22" s="76">
        <f t="shared" si="4"/>
        <v>0</v>
      </c>
      <c r="BY22" s="76">
        <f t="shared" si="4"/>
        <v>0</v>
      </c>
      <c r="BZ22" s="76">
        <f t="shared" si="4"/>
        <v>0</v>
      </c>
      <c r="CA22" s="76">
        <f t="shared" si="4"/>
        <v>0</v>
      </c>
      <c r="CB22" s="76">
        <f t="shared" si="4"/>
        <v>0</v>
      </c>
      <c r="CC22" s="76">
        <f t="shared" si="4"/>
        <v>0</v>
      </c>
      <c r="CD22" s="39"/>
      <c r="CE22" s="76">
        <f>SUM(D22:AP22)-'A1'!L22-'A2'!Y22-'A3'!P22-'A3'!X22-'A3'!Z22*2</f>
        <v>-2.9999999955343526E-6</v>
      </c>
    </row>
    <row r="23" spans="2:83" s="89" customFormat="1" ht="17.100000000000001" customHeight="1">
      <c r="B23" s="83"/>
      <c r="C23" s="45" t="s">
        <v>58</v>
      </c>
      <c r="D23" s="294"/>
      <c r="E23" s="294"/>
      <c r="F23" s="288">
        <v>15.085216000000001</v>
      </c>
      <c r="G23" s="294"/>
      <c r="H23" s="294"/>
      <c r="I23" s="288"/>
      <c r="J23" s="288"/>
      <c r="K23" s="294"/>
      <c r="L23" s="294">
        <v>12.3935</v>
      </c>
      <c r="M23" s="294"/>
      <c r="N23" s="294">
        <v>0.64893500000000004</v>
      </c>
      <c r="O23" s="294">
        <v>2.3610419999999999</v>
      </c>
      <c r="P23" s="294"/>
      <c r="Q23" s="294">
        <v>7.4089780000000003</v>
      </c>
      <c r="R23" s="294">
        <v>0.48974000000000001</v>
      </c>
      <c r="S23" s="294"/>
      <c r="T23" s="294"/>
      <c r="U23" s="294"/>
      <c r="V23" s="294"/>
      <c r="W23" s="288">
        <v>1.6130000000000001E-3</v>
      </c>
      <c r="X23" s="288">
        <v>2.2922000000000001E-2</v>
      </c>
      <c r="Y23" s="294"/>
      <c r="Z23" s="294"/>
      <c r="AA23" s="294">
        <v>15.407999999999999</v>
      </c>
      <c r="AB23" s="288">
        <v>2.5399999999999999E-2</v>
      </c>
      <c r="AC23" s="294"/>
      <c r="AD23" s="294"/>
      <c r="AE23" s="288">
        <v>23.058432</v>
      </c>
      <c r="AF23" s="294"/>
      <c r="AG23" s="294"/>
      <c r="AH23" s="294"/>
      <c r="AI23" s="294"/>
      <c r="AJ23" s="288">
        <v>0.49551699999999999</v>
      </c>
      <c r="AK23" s="288">
        <v>1.8591E-2</v>
      </c>
      <c r="AL23" s="294"/>
      <c r="AM23" s="294"/>
      <c r="AN23" s="294"/>
      <c r="AO23" s="309">
        <v>8.0761350000000007</v>
      </c>
      <c r="AP23" s="332"/>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8"/>
      <c r="CE23" s="74">
        <f>SUM(D23:AP23)-'A1'!L23-'A2'!Y23-'A3'!P23-'A3'!X23-'A3'!Z23*2</f>
        <v>-2.6645352591003757E-15</v>
      </c>
    </row>
    <row r="24" spans="2:83" s="34" customFormat="1" ht="17.100000000000001" customHeight="1">
      <c r="B24" s="44"/>
      <c r="C24" s="45" t="s">
        <v>59</v>
      </c>
      <c r="D24" s="288"/>
      <c r="E24" s="288"/>
      <c r="F24" s="288"/>
      <c r="G24" s="288"/>
      <c r="H24" s="288"/>
      <c r="I24" s="288">
        <v>1.0959369999999999</v>
      </c>
      <c r="J24" s="288">
        <v>0.199408</v>
      </c>
      <c r="K24" s="288"/>
      <c r="L24" s="288"/>
      <c r="M24" s="288"/>
      <c r="N24" s="288">
        <v>7.175E-3</v>
      </c>
      <c r="O24" s="288">
        <v>3.3236000000000002E-2</v>
      </c>
      <c r="P24" s="288">
        <v>1.6477459999999999</v>
      </c>
      <c r="Q24" s="288">
        <v>9.6415000000000001E-2</v>
      </c>
      <c r="R24" s="288"/>
      <c r="S24" s="288"/>
      <c r="T24" s="288"/>
      <c r="U24" s="288"/>
      <c r="V24" s="288"/>
      <c r="W24" s="288">
        <v>1.688E-3</v>
      </c>
      <c r="X24" s="288"/>
      <c r="Y24" s="288"/>
      <c r="Z24" s="288"/>
      <c r="AA24" s="288">
        <v>2.3800000000000002E-2</v>
      </c>
      <c r="AC24" s="288"/>
      <c r="AD24" s="288"/>
      <c r="AE24" s="288"/>
      <c r="AF24" s="288"/>
      <c r="AG24" s="288"/>
      <c r="AH24" s="288"/>
      <c r="AI24" s="288"/>
      <c r="AJ24" s="288"/>
      <c r="AK24" s="288"/>
      <c r="AL24" s="288"/>
      <c r="AM24" s="288"/>
      <c r="AN24" s="288"/>
      <c r="AO24" s="299">
        <v>7.0557619999999996</v>
      </c>
      <c r="AP24" s="331"/>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33"/>
      <c r="CE24" s="74">
        <f>SUM(D24:AP24)-'A1'!L24-'A2'!Y24-'A3'!P24-'A3'!X24-'A3'!Z24*2</f>
        <v>0</v>
      </c>
    </row>
    <row r="25" spans="2:83" s="40" customFormat="1" ht="30" customHeight="1">
      <c r="B25" s="103"/>
      <c r="C25" s="104" t="s">
        <v>51</v>
      </c>
      <c r="D25" s="293">
        <f t="shared" ref="D25:AO25" si="5">+SUM(D22,D13,D10)</f>
        <v>0</v>
      </c>
      <c r="E25" s="293">
        <f t="shared" si="5"/>
        <v>394.56984399999999</v>
      </c>
      <c r="F25" s="293">
        <f t="shared" si="5"/>
        <v>25.180730000000001</v>
      </c>
      <c r="G25" s="293">
        <f t="shared" si="5"/>
        <v>0</v>
      </c>
      <c r="H25" s="293">
        <f t="shared" si="5"/>
        <v>0</v>
      </c>
      <c r="I25" s="293">
        <f t="shared" si="5"/>
        <v>116.832904</v>
      </c>
      <c r="J25" s="293">
        <f t="shared" si="5"/>
        <v>100.81620700000001</v>
      </c>
      <c r="K25" s="293">
        <f t="shared" si="5"/>
        <v>0</v>
      </c>
      <c r="L25" s="293">
        <f t="shared" si="5"/>
        <v>26.095039999999997</v>
      </c>
      <c r="M25" s="293">
        <f t="shared" si="5"/>
        <v>0</v>
      </c>
      <c r="N25" s="293">
        <f t="shared" si="5"/>
        <v>4.1468400000000001</v>
      </c>
      <c r="O25" s="293">
        <f t="shared" si="5"/>
        <v>17.515713000000002</v>
      </c>
      <c r="P25" s="293">
        <f t="shared" si="5"/>
        <v>1.6477459999999999</v>
      </c>
      <c r="Q25" s="293">
        <f t="shared" si="5"/>
        <v>7.5053919999999996</v>
      </c>
      <c r="R25" s="293">
        <f t="shared" si="5"/>
        <v>0.48974000000000001</v>
      </c>
      <c r="S25" s="293">
        <f t="shared" si="5"/>
        <v>0</v>
      </c>
      <c r="T25" s="293">
        <f t="shared" si="5"/>
        <v>0</v>
      </c>
      <c r="U25" s="293">
        <f t="shared" si="5"/>
        <v>0</v>
      </c>
      <c r="V25" s="293">
        <f t="shared" si="5"/>
        <v>0</v>
      </c>
      <c r="W25" s="293">
        <f t="shared" si="5"/>
        <v>3.3010000000000001E-3</v>
      </c>
      <c r="X25" s="293">
        <f t="shared" si="5"/>
        <v>2.2922000000000001E-2</v>
      </c>
      <c r="Y25" s="293">
        <f t="shared" si="5"/>
        <v>0</v>
      </c>
      <c r="Z25" s="293">
        <f t="shared" si="5"/>
        <v>0</v>
      </c>
      <c r="AA25" s="293">
        <f t="shared" si="5"/>
        <v>32.300200000000004</v>
      </c>
      <c r="AB25" s="293">
        <f>+SUM(AB22,AB13,AB10)</f>
        <v>32.328364000000001</v>
      </c>
      <c r="AC25" s="293">
        <f t="shared" si="5"/>
        <v>0</v>
      </c>
      <c r="AD25" s="293">
        <f t="shared" si="5"/>
        <v>0</v>
      </c>
      <c r="AE25" s="293">
        <f>+SUM(AE22,AE13,AE10)</f>
        <v>41.200256000000003</v>
      </c>
      <c r="AF25" s="293">
        <f t="shared" si="5"/>
        <v>0</v>
      </c>
      <c r="AG25" s="293">
        <f t="shared" si="5"/>
        <v>0</v>
      </c>
      <c r="AH25" s="293">
        <f t="shared" si="5"/>
        <v>0</v>
      </c>
      <c r="AI25" s="293">
        <f t="shared" si="5"/>
        <v>4.285183</v>
      </c>
      <c r="AJ25" s="293">
        <f t="shared" si="5"/>
        <v>0.49551699999999999</v>
      </c>
      <c r="AK25" s="293">
        <f t="shared" si="5"/>
        <v>1.8591E-2</v>
      </c>
      <c r="AL25" s="293">
        <f t="shared" si="5"/>
        <v>0</v>
      </c>
      <c r="AM25" s="293">
        <f t="shared" si="5"/>
        <v>0</v>
      </c>
      <c r="AN25" s="293">
        <f t="shared" si="5"/>
        <v>0</v>
      </c>
      <c r="AO25" s="291">
        <f t="shared" si="5"/>
        <v>1420.89966</v>
      </c>
      <c r="AP25" s="330"/>
      <c r="AQ25" s="39"/>
      <c r="AR25" s="76">
        <f>+D25-D10-D13-D22</f>
        <v>0</v>
      </c>
      <c r="AS25" s="76">
        <f t="shared" ref="AS25:CC25" si="6">+E25-E10-E13-E22</f>
        <v>0</v>
      </c>
      <c r="AT25" s="76">
        <f t="shared" si="6"/>
        <v>0</v>
      </c>
      <c r="AU25" s="76">
        <f t="shared" si="6"/>
        <v>0</v>
      </c>
      <c r="AV25" s="76">
        <f t="shared" si="6"/>
        <v>0</v>
      </c>
      <c r="AW25" s="76">
        <f t="shared" si="6"/>
        <v>0</v>
      </c>
      <c r="AX25" s="76">
        <f t="shared" si="6"/>
        <v>5.3568260938163803E-15</v>
      </c>
      <c r="AY25" s="76">
        <f t="shared" si="6"/>
        <v>0</v>
      </c>
      <c r="AZ25" s="76">
        <f t="shared" si="6"/>
        <v>0</v>
      </c>
      <c r="BA25" s="76">
        <f t="shared" si="6"/>
        <v>0</v>
      </c>
      <c r="BB25" s="76">
        <f t="shared" si="6"/>
        <v>0</v>
      </c>
      <c r="BC25" s="76">
        <f t="shared" si="6"/>
        <v>0</v>
      </c>
      <c r="BD25" s="76">
        <f t="shared" si="6"/>
        <v>0</v>
      </c>
      <c r="BE25" s="76">
        <f t="shared" si="6"/>
        <v>0</v>
      </c>
      <c r="BF25" s="76">
        <f t="shared" si="6"/>
        <v>0</v>
      </c>
      <c r="BG25" s="76">
        <f t="shared" si="6"/>
        <v>0</v>
      </c>
      <c r="BH25" s="76">
        <f t="shared" si="6"/>
        <v>0</v>
      </c>
      <c r="BI25" s="76">
        <f t="shared" si="6"/>
        <v>0</v>
      </c>
      <c r="BJ25" s="76">
        <f t="shared" si="6"/>
        <v>0</v>
      </c>
      <c r="BK25" s="76">
        <f t="shared" si="6"/>
        <v>0</v>
      </c>
      <c r="BL25" s="76">
        <f t="shared" si="6"/>
        <v>0</v>
      </c>
      <c r="BM25" s="76">
        <f t="shared" si="6"/>
        <v>0</v>
      </c>
      <c r="BN25" s="76">
        <f t="shared" si="6"/>
        <v>0</v>
      </c>
      <c r="BO25" s="76">
        <f t="shared" si="6"/>
        <v>0</v>
      </c>
      <c r="BP25" s="76">
        <f>+AB25-AB10-AB13-AB22</f>
        <v>2.0886070650760757E-15</v>
      </c>
      <c r="BQ25" s="76">
        <f t="shared" si="6"/>
        <v>0</v>
      </c>
      <c r="BR25" s="76">
        <f t="shared" si="6"/>
        <v>0</v>
      </c>
      <c r="BS25" s="76">
        <f>+AE25-AE10-AE13-AE22</f>
        <v>0</v>
      </c>
      <c r="BT25" s="76">
        <f t="shared" si="6"/>
        <v>0</v>
      </c>
      <c r="BU25" s="76">
        <f t="shared" si="6"/>
        <v>0</v>
      </c>
      <c r="BV25" s="76">
        <f t="shared" si="6"/>
        <v>0</v>
      </c>
      <c r="BW25" s="76">
        <f t="shared" si="6"/>
        <v>0</v>
      </c>
      <c r="BX25" s="76">
        <f t="shared" si="6"/>
        <v>0</v>
      </c>
      <c r="BY25" s="76">
        <f t="shared" si="6"/>
        <v>0</v>
      </c>
      <c r="BZ25" s="76">
        <f t="shared" si="6"/>
        <v>0</v>
      </c>
      <c r="CA25" s="76">
        <f t="shared" si="6"/>
        <v>0</v>
      </c>
      <c r="CB25" s="76">
        <f t="shared" si="6"/>
        <v>0</v>
      </c>
      <c r="CC25" s="76">
        <f t="shared" si="6"/>
        <v>9.4146912488213275E-14</v>
      </c>
      <c r="CD25" s="39"/>
      <c r="CE25" s="74">
        <f>SUM(D25:AP25)-'A1'!L25-'A2'!Y25-'A3'!P25-'A3'!X25-'A3'!Z25*2</f>
        <v>-3.0000001061125658E-6</v>
      </c>
    </row>
    <row r="26" spans="2:83" s="89" customFormat="1" ht="17.100000000000001" customHeight="1">
      <c r="B26" s="266"/>
      <c r="C26" s="267" t="s">
        <v>182</v>
      </c>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309"/>
      <c r="AP26" s="332"/>
      <c r="AQ26" s="88"/>
      <c r="AR26" s="85">
        <f>+IF((D26&gt;D25),111,0)</f>
        <v>0</v>
      </c>
      <c r="AS26" s="85">
        <f t="shared" ref="AS26:CC26" si="7">+IF((E26&gt;E25),111,0)</f>
        <v>0</v>
      </c>
      <c r="AT26" s="85">
        <f t="shared" si="7"/>
        <v>0</v>
      </c>
      <c r="AU26" s="85">
        <f t="shared" si="7"/>
        <v>0</v>
      </c>
      <c r="AV26" s="85">
        <f t="shared" si="7"/>
        <v>0</v>
      </c>
      <c r="AW26" s="85">
        <f t="shared" si="7"/>
        <v>0</v>
      </c>
      <c r="AX26" s="85">
        <f t="shared" si="7"/>
        <v>0</v>
      </c>
      <c r="AY26" s="85">
        <f t="shared" si="7"/>
        <v>0</v>
      </c>
      <c r="AZ26" s="85">
        <f t="shared" si="7"/>
        <v>0</v>
      </c>
      <c r="BA26" s="85">
        <f t="shared" si="7"/>
        <v>0</v>
      </c>
      <c r="BB26" s="85">
        <f t="shared" si="7"/>
        <v>0</v>
      </c>
      <c r="BC26" s="85">
        <f t="shared" si="7"/>
        <v>0</v>
      </c>
      <c r="BD26" s="85">
        <f t="shared" si="7"/>
        <v>0</v>
      </c>
      <c r="BE26" s="85">
        <f t="shared" si="7"/>
        <v>0</v>
      </c>
      <c r="BF26" s="85">
        <f t="shared" si="7"/>
        <v>0</v>
      </c>
      <c r="BG26" s="85">
        <f t="shared" si="7"/>
        <v>0</v>
      </c>
      <c r="BH26" s="85">
        <f t="shared" si="7"/>
        <v>0</v>
      </c>
      <c r="BI26" s="85">
        <f t="shared" si="7"/>
        <v>0</v>
      </c>
      <c r="BJ26" s="85">
        <f t="shared" si="7"/>
        <v>0</v>
      </c>
      <c r="BK26" s="85">
        <f t="shared" si="7"/>
        <v>0</v>
      </c>
      <c r="BL26" s="85">
        <f t="shared" si="7"/>
        <v>0</v>
      </c>
      <c r="BM26" s="85">
        <f t="shared" si="7"/>
        <v>0</v>
      </c>
      <c r="BN26" s="85">
        <f t="shared" si="7"/>
        <v>0</v>
      </c>
      <c r="BO26" s="85">
        <f t="shared" si="7"/>
        <v>0</v>
      </c>
      <c r="BP26" s="85">
        <f t="shared" si="7"/>
        <v>0</v>
      </c>
      <c r="BQ26" s="85">
        <f t="shared" si="7"/>
        <v>0</v>
      </c>
      <c r="BR26" s="85">
        <f t="shared" si="7"/>
        <v>0</v>
      </c>
      <c r="BS26" s="85">
        <f t="shared" si="7"/>
        <v>0</v>
      </c>
      <c r="BT26" s="85">
        <f t="shared" si="7"/>
        <v>0</v>
      </c>
      <c r="BU26" s="85">
        <f t="shared" si="7"/>
        <v>0</v>
      </c>
      <c r="BV26" s="85">
        <f t="shared" si="7"/>
        <v>0</v>
      </c>
      <c r="BW26" s="85">
        <f t="shared" si="7"/>
        <v>0</v>
      </c>
      <c r="BX26" s="85">
        <f t="shared" si="7"/>
        <v>0</v>
      </c>
      <c r="BY26" s="85">
        <f t="shared" si="7"/>
        <v>0</v>
      </c>
      <c r="BZ26" s="85">
        <f t="shared" si="7"/>
        <v>0</v>
      </c>
      <c r="CA26" s="85">
        <f t="shared" si="7"/>
        <v>0</v>
      </c>
      <c r="CB26" s="85">
        <f t="shared" si="7"/>
        <v>0</v>
      </c>
      <c r="CC26" s="85">
        <f t="shared" si="7"/>
        <v>0</v>
      </c>
      <c r="CD26" s="88"/>
      <c r="CE26" s="85">
        <f>SUM(D26:AP26)-'A1'!L26-'A2'!Y26-'A3'!P26-'A3'!X26-'A3'!Z26*2</f>
        <v>0</v>
      </c>
    </row>
    <row r="27" spans="2:83" s="89" customFormat="1" ht="17.100000000000001" customHeight="1">
      <c r="B27" s="266"/>
      <c r="C27" s="269" t="s">
        <v>183</v>
      </c>
      <c r="D27" s="294"/>
      <c r="E27" s="294"/>
      <c r="F27" s="294">
        <v>1.2188854527999999</v>
      </c>
      <c r="G27" s="294"/>
      <c r="H27" s="294"/>
      <c r="I27" s="294"/>
      <c r="J27" s="294"/>
      <c r="K27" s="294"/>
      <c r="L27" s="294">
        <v>1.0013947999999999</v>
      </c>
      <c r="M27" s="294"/>
      <c r="N27" s="294">
        <v>5.2433948000000001E-2</v>
      </c>
      <c r="O27" s="294"/>
      <c r="P27" s="294"/>
      <c r="Q27" s="294">
        <v>0.59864542239999996</v>
      </c>
      <c r="R27" s="294">
        <v>3.9570991999999999E-2</v>
      </c>
      <c r="S27" s="294"/>
      <c r="T27" s="294"/>
      <c r="U27" s="294"/>
      <c r="V27" s="294"/>
      <c r="W27" s="294">
        <v>1.3033040000000001E-4</v>
      </c>
      <c r="X27" s="294">
        <v>1.8520976E-3</v>
      </c>
      <c r="Y27" s="294"/>
      <c r="Z27" s="294"/>
      <c r="AA27" s="294">
        <v>1.2449663999999998</v>
      </c>
      <c r="AB27" s="294">
        <v>2.0523199999999998E-3</v>
      </c>
      <c r="AC27" s="294"/>
      <c r="AD27" s="294"/>
      <c r="AE27" s="294">
        <v>1.8631213056</v>
      </c>
      <c r="AF27" s="294"/>
      <c r="AG27" s="294"/>
      <c r="AH27" s="294"/>
      <c r="AI27" s="294"/>
      <c r="AJ27" s="294">
        <v>4.00377736E-2</v>
      </c>
      <c r="AK27" s="294">
        <v>1.5021527999999999E-3</v>
      </c>
      <c r="AL27" s="294"/>
      <c r="AM27" s="294"/>
      <c r="AN27" s="294"/>
      <c r="AO27" s="309"/>
      <c r="AP27" s="332"/>
      <c r="AQ27" s="88"/>
      <c r="AR27" s="85">
        <f>+IF((D27&gt;D25),111,0)</f>
        <v>0</v>
      </c>
      <c r="AS27" s="85">
        <f t="shared" ref="AS27:CC27" si="8">+IF((E27&gt;E25),111,0)</f>
        <v>0</v>
      </c>
      <c r="AT27" s="85">
        <f t="shared" si="8"/>
        <v>0</v>
      </c>
      <c r="AU27" s="85">
        <f t="shared" si="8"/>
        <v>0</v>
      </c>
      <c r="AV27" s="85">
        <f t="shared" si="8"/>
        <v>0</v>
      </c>
      <c r="AW27" s="85">
        <f t="shared" si="8"/>
        <v>0</v>
      </c>
      <c r="AX27" s="85">
        <f t="shared" si="8"/>
        <v>0</v>
      </c>
      <c r="AY27" s="85">
        <f t="shared" si="8"/>
        <v>0</v>
      </c>
      <c r="AZ27" s="85">
        <f t="shared" si="8"/>
        <v>0</v>
      </c>
      <c r="BA27" s="85">
        <f t="shared" si="8"/>
        <v>0</v>
      </c>
      <c r="BB27" s="85">
        <f t="shared" si="8"/>
        <v>0</v>
      </c>
      <c r="BC27" s="85">
        <f t="shared" si="8"/>
        <v>0</v>
      </c>
      <c r="BD27" s="85">
        <f t="shared" si="8"/>
        <v>0</v>
      </c>
      <c r="BE27" s="85">
        <f t="shared" si="8"/>
        <v>0</v>
      </c>
      <c r="BF27" s="85">
        <f t="shared" si="8"/>
        <v>0</v>
      </c>
      <c r="BG27" s="85">
        <f t="shared" si="8"/>
        <v>0</v>
      </c>
      <c r="BH27" s="85">
        <f t="shared" si="8"/>
        <v>0</v>
      </c>
      <c r="BI27" s="85">
        <f t="shared" si="8"/>
        <v>0</v>
      </c>
      <c r="BJ27" s="85">
        <f t="shared" si="8"/>
        <v>0</v>
      </c>
      <c r="BK27" s="85">
        <f t="shared" si="8"/>
        <v>0</v>
      </c>
      <c r="BL27" s="85">
        <f t="shared" si="8"/>
        <v>0</v>
      </c>
      <c r="BM27" s="85">
        <f t="shared" si="8"/>
        <v>0</v>
      </c>
      <c r="BN27" s="85">
        <f t="shared" si="8"/>
        <v>0</v>
      </c>
      <c r="BO27" s="85">
        <f t="shared" si="8"/>
        <v>0</v>
      </c>
      <c r="BP27" s="85">
        <f t="shared" si="8"/>
        <v>0</v>
      </c>
      <c r="BQ27" s="85">
        <f t="shared" si="8"/>
        <v>0</v>
      </c>
      <c r="BR27" s="85">
        <f t="shared" si="8"/>
        <v>0</v>
      </c>
      <c r="BS27" s="85">
        <f t="shared" si="8"/>
        <v>0</v>
      </c>
      <c r="BT27" s="85">
        <f t="shared" si="8"/>
        <v>0</v>
      </c>
      <c r="BU27" s="85">
        <f t="shared" si="8"/>
        <v>0</v>
      </c>
      <c r="BV27" s="85">
        <f t="shared" si="8"/>
        <v>0</v>
      </c>
      <c r="BW27" s="85">
        <f t="shared" si="8"/>
        <v>0</v>
      </c>
      <c r="BX27" s="85">
        <f t="shared" si="8"/>
        <v>0</v>
      </c>
      <c r="BY27" s="85">
        <f t="shared" si="8"/>
        <v>0</v>
      </c>
      <c r="BZ27" s="85">
        <f t="shared" si="8"/>
        <v>0</v>
      </c>
      <c r="CA27" s="85">
        <f t="shared" si="8"/>
        <v>0</v>
      </c>
      <c r="CB27" s="85">
        <f t="shared" si="8"/>
        <v>0</v>
      </c>
      <c r="CC27" s="85">
        <f t="shared" si="8"/>
        <v>0</v>
      </c>
      <c r="CD27" s="88"/>
      <c r="CE27" s="85">
        <f>SUM(D27:AP27)-'A1'!L27-'A2'!Y27-'A3'!P27-'A3'!X27-'A3'!Z27*2</f>
        <v>0.31440871759999833</v>
      </c>
    </row>
    <row r="28" spans="2:83" s="40" customFormat="1" ht="30" customHeight="1">
      <c r="B28" s="46"/>
      <c r="C28" s="47" t="s">
        <v>171</v>
      </c>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310"/>
      <c r="AP28" s="330"/>
      <c r="AQ28" s="39"/>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39"/>
      <c r="CE28" s="78"/>
    </row>
    <row r="29" spans="2:83" s="34" customFormat="1" ht="17.100000000000001" customHeight="1">
      <c r="B29" s="41"/>
      <c r="C29" s="42" t="s">
        <v>10</v>
      </c>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99">
        <v>58.759742000000188</v>
      </c>
      <c r="AP29" s="331"/>
      <c r="AR29" s="74">
        <f>+D29-SUM(D30:D31)</f>
        <v>0</v>
      </c>
      <c r="AS29" s="74">
        <f t="shared" ref="AS29:CC29" si="9">+E29-SUM(E30:E31)</f>
        <v>0</v>
      </c>
      <c r="AT29" s="74">
        <f t="shared" si="9"/>
        <v>0</v>
      </c>
      <c r="AU29" s="74">
        <f t="shared" si="9"/>
        <v>0</v>
      </c>
      <c r="AV29" s="74">
        <f t="shared" si="9"/>
        <v>0</v>
      </c>
      <c r="AW29" s="74">
        <f t="shared" si="9"/>
        <v>0</v>
      </c>
      <c r="AX29" s="74">
        <f t="shared" si="9"/>
        <v>0</v>
      </c>
      <c r="AY29" s="74">
        <f t="shared" si="9"/>
        <v>0</v>
      </c>
      <c r="AZ29" s="74">
        <f t="shared" si="9"/>
        <v>0</v>
      </c>
      <c r="BA29" s="74">
        <f t="shared" si="9"/>
        <v>0</v>
      </c>
      <c r="BB29" s="74">
        <f t="shared" si="9"/>
        <v>0</v>
      </c>
      <c r="BC29" s="74">
        <f t="shared" si="9"/>
        <v>0</v>
      </c>
      <c r="BD29" s="74">
        <f t="shared" si="9"/>
        <v>0</v>
      </c>
      <c r="BE29" s="74">
        <f t="shared" si="9"/>
        <v>0</v>
      </c>
      <c r="BF29" s="74">
        <f t="shared" si="9"/>
        <v>0</v>
      </c>
      <c r="BG29" s="74">
        <f t="shared" si="9"/>
        <v>0</v>
      </c>
      <c r="BH29" s="74">
        <f t="shared" si="9"/>
        <v>0</v>
      </c>
      <c r="BI29" s="74">
        <f t="shared" si="9"/>
        <v>0</v>
      </c>
      <c r="BJ29" s="74">
        <f t="shared" si="9"/>
        <v>0</v>
      </c>
      <c r="BK29" s="74">
        <f t="shared" si="9"/>
        <v>0</v>
      </c>
      <c r="BL29" s="74">
        <f t="shared" si="9"/>
        <v>0</v>
      </c>
      <c r="BM29" s="74">
        <f t="shared" si="9"/>
        <v>0</v>
      </c>
      <c r="BN29" s="74">
        <f t="shared" si="9"/>
        <v>0</v>
      </c>
      <c r="BO29" s="74">
        <f t="shared" si="9"/>
        <v>0</v>
      </c>
      <c r="BP29" s="74">
        <f t="shared" si="9"/>
        <v>0</v>
      </c>
      <c r="BQ29" s="74">
        <f t="shared" si="9"/>
        <v>0</v>
      </c>
      <c r="BR29" s="74">
        <f t="shared" si="9"/>
        <v>0</v>
      </c>
      <c r="BS29" s="74">
        <f t="shared" si="9"/>
        <v>0</v>
      </c>
      <c r="BT29" s="74">
        <f t="shared" si="9"/>
        <v>0</v>
      </c>
      <c r="BU29" s="74">
        <f t="shared" si="9"/>
        <v>0</v>
      </c>
      <c r="BV29" s="74">
        <f t="shared" si="9"/>
        <v>0</v>
      </c>
      <c r="BW29" s="74">
        <f t="shared" si="9"/>
        <v>0</v>
      </c>
      <c r="BX29" s="74">
        <f t="shared" si="9"/>
        <v>0</v>
      </c>
      <c r="BY29" s="74">
        <f t="shared" si="9"/>
        <v>0</v>
      </c>
      <c r="BZ29" s="74">
        <f t="shared" si="9"/>
        <v>0</v>
      </c>
      <c r="CA29" s="74">
        <f t="shared" si="9"/>
        <v>0</v>
      </c>
      <c r="CB29" s="74">
        <f t="shared" si="9"/>
        <v>0</v>
      </c>
      <c r="CC29" s="74">
        <f t="shared" si="9"/>
        <v>0</v>
      </c>
      <c r="CD29" s="33"/>
      <c r="CE29" s="74">
        <f>SUM(D29:AP29)-'A1'!L29-'A2'!Y29-'A3'!P29-'A3'!X29-'A3'!Z29*2</f>
        <v>1.8907098109366416E-13</v>
      </c>
    </row>
    <row r="30" spans="2:83" s="34" customFormat="1" ht="17.100000000000001" customHeight="1">
      <c r="B30" s="44"/>
      <c r="C30" s="45" t="s">
        <v>58</v>
      </c>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99"/>
      <c r="AP30" s="331"/>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33"/>
      <c r="CE30" s="74">
        <f>SUM(D30:AP30)-'A1'!L30-'A2'!Y30-'A3'!P30-'A3'!X30-'A3'!Z30*2</f>
        <v>0</v>
      </c>
    </row>
    <row r="31" spans="2:83" s="34" customFormat="1" ht="17.100000000000001" customHeight="1">
      <c r="B31" s="44"/>
      <c r="C31" s="45" t="s">
        <v>59</v>
      </c>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99">
        <v>58.759742000000188</v>
      </c>
      <c r="AP31" s="331"/>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33"/>
      <c r="CE31" s="74">
        <f>SUM(D31:AP31)-'A1'!L31-'A2'!Y31-'A3'!P31-'A3'!X31-'A3'!Z31*2</f>
        <v>1.8907098109366416E-13</v>
      </c>
    </row>
    <row r="32" spans="2:83" s="34" customFormat="1" ht="30" customHeight="1">
      <c r="B32" s="41"/>
      <c r="C32" s="42" t="s">
        <v>11</v>
      </c>
      <c r="D32" s="288"/>
      <c r="E32" s="288"/>
      <c r="F32" s="288"/>
      <c r="G32" s="288"/>
      <c r="H32" s="288"/>
      <c r="I32" s="288"/>
      <c r="J32" s="288"/>
      <c r="K32" s="288"/>
      <c r="L32" s="288"/>
      <c r="M32" s="288"/>
      <c r="N32" s="288"/>
      <c r="O32" s="288"/>
      <c r="P32" s="288"/>
      <c r="Q32" s="288"/>
      <c r="R32" s="288"/>
      <c r="S32" s="288"/>
      <c r="T32" s="288"/>
      <c r="U32" s="288"/>
      <c r="V32" s="288">
        <v>20.054960000000001</v>
      </c>
      <c r="W32" s="288"/>
      <c r="X32" s="288"/>
      <c r="Y32" s="288"/>
      <c r="Z32" s="288"/>
      <c r="AA32" s="288"/>
      <c r="AB32" s="288">
        <v>2.55959</v>
      </c>
      <c r="AC32" s="288"/>
      <c r="AD32" s="288"/>
      <c r="AE32" s="288"/>
      <c r="AF32" s="288"/>
      <c r="AG32" s="288"/>
      <c r="AH32" s="288"/>
      <c r="AI32" s="288"/>
      <c r="AJ32" s="288"/>
      <c r="AK32" s="288"/>
      <c r="AL32" s="288"/>
      <c r="AM32" s="288"/>
      <c r="AN32" s="288"/>
      <c r="AO32" s="299">
        <v>16.539598999999995</v>
      </c>
      <c r="AP32" s="331"/>
      <c r="AR32" s="74">
        <f>+D32-SUM(D33:D34)</f>
        <v>0</v>
      </c>
      <c r="AS32" s="74">
        <f t="shared" ref="AS32:CC32" si="10">+E32-SUM(E33:E34)</f>
        <v>0</v>
      </c>
      <c r="AT32" s="74">
        <f t="shared" si="10"/>
        <v>0</v>
      </c>
      <c r="AU32" s="74">
        <f t="shared" si="10"/>
        <v>0</v>
      </c>
      <c r="AV32" s="74">
        <f t="shared" si="10"/>
        <v>0</v>
      </c>
      <c r="AW32" s="74">
        <f t="shared" si="10"/>
        <v>0</v>
      </c>
      <c r="AX32" s="74">
        <f t="shared" si="10"/>
        <v>0</v>
      </c>
      <c r="AY32" s="74">
        <f t="shared" si="10"/>
        <v>0</v>
      </c>
      <c r="AZ32" s="74">
        <f t="shared" si="10"/>
        <v>0</v>
      </c>
      <c r="BA32" s="74">
        <f t="shared" si="10"/>
        <v>0</v>
      </c>
      <c r="BB32" s="74">
        <f t="shared" si="10"/>
        <v>0</v>
      </c>
      <c r="BC32" s="74">
        <f t="shared" si="10"/>
        <v>0</v>
      </c>
      <c r="BD32" s="74">
        <f t="shared" si="10"/>
        <v>0</v>
      </c>
      <c r="BE32" s="74">
        <f t="shared" si="10"/>
        <v>0</v>
      </c>
      <c r="BF32" s="74">
        <f t="shared" si="10"/>
        <v>0</v>
      </c>
      <c r="BG32" s="74">
        <f t="shared" si="10"/>
        <v>0</v>
      </c>
      <c r="BH32" s="74">
        <f t="shared" si="10"/>
        <v>0</v>
      </c>
      <c r="BI32" s="74">
        <f t="shared" si="10"/>
        <v>0</v>
      </c>
      <c r="BJ32" s="74">
        <f t="shared" si="10"/>
        <v>0</v>
      </c>
      <c r="BK32" s="74">
        <f t="shared" si="10"/>
        <v>0</v>
      </c>
      <c r="BL32" s="74">
        <f t="shared" si="10"/>
        <v>0</v>
      </c>
      <c r="BM32" s="74">
        <f t="shared" si="10"/>
        <v>0</v>
      </c>
      <c r="BN32" s="74">
        <f t="shared" si="10"/>
        <v>0</v>
      </c>
      <c r="BO32" s="74">
        <f t="shared" si="10"/>
        <v>0</v>
      </c>
      <c r="BP32" s="74">
        <f t="shared" si="10"/>
        <v>0</v>
      </c>
      <c r="BQ32" s="74">
        <f t="shared" si="10"/>
        <v>0</v>
      </c>
      <c r="BR32" s="74">
        <f t="shared" si="10"/>
        <v>0</v>
      </c>
      <c r="BS32" s="74">
        <f t="shared" si="10"/>
        <v>0</v>
      </c>
      <c r="BT32" s="74">
        <f t="shared" si="10"/>
        <v>0</v>
      </c>
      <c r="BU32" s="74">
        <f t="shared" si="10"/>
        <v>0</v>
      </c>
      <c r="BV32" s="74">
        <f t="shared" si="10"/>
        <v>0</v>
      </c>
      <c r="BW32" s="74">
        <f t="shared" si="10"/>
        <v>0</v>
      </c>
      <c r="BX32" s="74">
        <f t="shared" si="10"/>
        <v>0</v>
      </c>
      <c r="BY32" s="74">
        <f t="shared" si="10"/>
        <v>0</v>
      </c>
      <c r="BZ32" s="74">
        <f t="shared" si="10"/>
        <v>0</v>
      </c>
      <c r="CA32" s="74">
        <f t="shared" si="10"/>
        <v>0</v>
      </c>
      <c r="CB32" s="74">
        <f t="shared" si="10"/>
        <v>0</v>
      </c>
      <c r="CC32" s="74">
        <f t="shared" si="10"/>
        <v>0</v>
      </c>
      <c r="CD32" s="33"/>
      <c r="CE32" s="74">
        <f>SUM(D32:AP32)-'A1'!L32-'A2'!Y32-'A3'!P32-'A3'!X32-'A3'!Z32*2</f>
        <v>-7.1054273576010019E-15</v>
      </c>
    </row>
    <row r="33" spans="2:83" s="34" customFormat="1" ht="17.100000000000001" customHeight="1">
      <c r="B33" s="41"/>
      <c r="C33" s="45" t="s">
        <v>58</v>
      </c>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v>2.55959</v>
      </c>
      <c r="AC33" s="288"/>
      <c r="AD33" s="288"/>
      <c r="AE33" s="288"/>
      <c r="AF33" s="288"/>
      <c r="AG33" s="288"/>
      <c r="AH33" s="288"/>
      <c r="AI33" s="288"/>
      <c r="AJ33" s="288"/>
      <c r="AK33" s="288"/>
      <c r="AL33" s="288"/>
      <c r="AM33" s="288"/>
      <c r="AN33" s="288"/>
      <c r="AO33" s="299">
        <v>10.344357</v>
      </c>
      <c r="AP33" s="331"/>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33"/>
      <c r="CE33" s="74">
        <f>SUM(D33:AP33)-'A1'!L33-'A2'!Y33-'A3'!P33-'A3'!X33-'A3'!Z33*2</f>
        <v>0</v>
      </c>
    </row>
    <row r="34" spans="2:83" s="34" customFormat="1" ht="17.100000000000001" customHeight="1">
      <c r="B34" s="41"/>
      <c r="C34" s="45" t="s">
        <v>59</v>
      </c>
      <c r="D34" s="288"/>
      <c r="E34" s="288"/>
      <c r="F34" s="288"/>
      <c r="G34" s="288"/>
      <c r="H34" s="288"/>
      <c r="I34" s="288"/>
      <c r="J34" s="288"/>
      <c r="K34" s="288"/>
      <c r="L34" s="288"/>
      <c r="M34" s="288"/>
      <c r="N34" s="288"/>
      <c r="O34" s="288"/>
      <c r="P34" s="288"/>
      <c r="Q34" s="288"/>
      <c r="R34" s="288"/>
      <c r="S34" s="288"/>
      <c r="T34" s="288"/>
      <c r="U34" s="288"/>
      <c r="V34" s="288">
        <v>20.054960000000001</v>
      </c>
      <c r="W34" s="288"/>
      <c r="X34" s="288"/>
      <c r="Y34" s="288"/>
      <c r="Z34" s="288"/>
      <c r="AA34" s="288"/>
      <c r="AB34" s="288"/>
      <c r="AC34" s="288"/>
      <c r="AD34" s="288"/>
      <c r="AE34" s="288"/>
      <c r="AF34" s="288"/>
      <c r="AG34" s="288"/>
      <c r="AH34" s="288"/>
      <c r="AI34" s="288"/>
      <c r="AJ34" s="288"/>
      <c r="AK34" s="288"/>
      <c r="AL34" s="288"/>
      <c r="AM34" s="288"/>
      <c r="AN34" s="288"/>
      <c r="AO34" s="299">
        <v>6.1952419999999968</v>
      </c>
      <c r="AP34" s="331"/>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33"/>
      <c r="CE34" s="74">
        <f>SUM(D34:AP34)-'A1'!L34-'A2'!Y34-'A3'!P34-'A3'!X34-'A3'!Z34*2</f>
        <v>0</v>
      </c>
    </row>
    <row r="35" spans="2:83" s="40" customFormat="1" ht="30" customHeight="1">
      <c r="B35" s="263"/>
      <c r="C35" s="264" t="s">
        <v>99</v>
      </c>
      <c r="D35" s="292"/>
      <c r="E35" s="292"/>
      <c r="F35" s="292"/>
      <c r="G35" s="292"/>
      <c r="H35" s="292"/>
      <c r="I35" s="292"/>
      <c r="J35" s="292"/>
      <c r="K35" s="292"/>
      <c r="L35" s="292"/>
      <c r="M35" s="292"/>
      <c r="N35" s="292"/>
      <c r="O35" s="292"/>
      <c r="P35" s="292"/>
      <c r="Q35" s="292"/>
      <c r="R35" s="292"/>
      <c r="S35" s="292"/>
      <c r="T35" s="292"/>
      <c r="U35" s="292"/>
      <c r="V35" s="292">
        <v>20.054960000000001</v>
      </c>
      <c r="W35" s="292"/>
      <c r="X35" s="292"/>
      <c r="Y35" s="292"/>
      <c r="Z35" s="292"/>
      <c r="AA35" s="292"/>
      <c r="AB35" s="288">
        <v>2.55959</v>
      </c>
      <c r="AC35" s="292"/>
      <c r="AD35" s="292"/>
      <c r="AE35" s="292"/>
      <c r="AF35" s="292"/>
      <c r="AG35" s="292"/>
      <c r="AH35" s="292"/>
      <c r="AI35" s="292"/>
      <c r="AJ35" s="292"/>
      <c r="AK35" s="292"/>
      <c r="AL35" s="292"/>
      <c r="AM35" s="292"/>
      <c r="AN35" s="292"/>
      <c r="AO35" s="310">
        <v>16.539598999999995</v>
      </c>
      <c r="AP35" s="330"/>
      <c r="AR35" s="76">
        <f>+D32-SUM(D35:D40)</f>
        <v>0</v>
      </c>
      <c r="AS35" s="76">
        <f t="shared" ref="AS35:CC35" si="11">+E32-SUM(E35:E40)</f>
        <v>0</v>
      </c>
      <c r="AT35" s="76">
        <f t="shared" si="11"/>
        <v>0</v>
      </c>
      <c r="AU35" s="76">
        <f t="shared" si="11"/>
        <v>0</v>
      </c>
      <c r="AV35" s="76">
        <f t="shared" si="11"/>
        <v>0</v>
      </c>
      <c r="AW35" s="76">
        <f t="shared" si="11"/>
        <v>0</v>
      </c>
      <c r="AX35" s="76">
        <f t="shared" si="11"/>
        <v>0</v>
      </c>
      <c r="AY35" s="76">
        <f t="shared" si="11"/>
        <v>0</v>
      </c>
      <c r="AZ35" s="76">
        <f t="shared" si="11"/>
        <v>0</v>
      </c>
      <c r="BA35" s="76">
        <f t="shared" si="11"/>
        <v>0</v>
      </c>
      <c r="BB35" s="76">
        <f t="shared" si="11"/>
        <v>0</v>
      </c>
      <c r="BC35" s="76">
        <f t="shared" si="11"/>
        <v>0</v>
      </c>
      <c r="BD35" s="76">
        <f t="shared" si="11"/>
        <v>0</v>
      </c>
      <c r="BE35" s="76">
        <f t="shared" si="11"/>
        <v>0</v>
      </c>
      <c r="BF35" s="76">
        <f t="shared" si="11"/>
        <v>0</v>
      </c>
      <c r="BG35" s="76">
        <f t="shared" si="11"/>
        <v>0</v>
      </c>
      <c r="BH35" s="76">
        <f t="shared" si="11"/>
        <v>0</v>
      </c>
      <c r="BI35" s="76">
        <f t="shared" si="11"/>
        <v>0</v>
      </c>
      <c r="BJ35" s="76">
        <f t="shared" si="11"/>
        <v>0</v>
      </c>
      <c r="BK35" s="76">
        <f t="shared" si="11"/>
        <v>0</v>
      </c>
      <c r="BL35" s="76">
        <f t="shared" si="11"/>
        <v>0</v>
      </c>
      <c r="BM35" s="76">
        <f t="shared" si="11"/>
        <v>0</v>
      </c>
      <c r="BN35" s="76">
        <f t="shared" si="11"/>
        <v>0</v>
      </c>
      <c r="BO35" s="76">
        <f t="shared" si="11"/>
        <v>0</v>
      </c>
      <c r="BP35" s="76">
        <f t="shared" si="11"/>
        <v>0</v>
      </c>
      <c r="BQ35" s="76">
        <f t="shared" si="11"/>
        <v>0</v>
      </c>
      <c r="BR35" s="76">
        <f t="shared" si="11"/>
        <v>0</v>
      </c>
      <c r="BS35" s="76">
        <f t="shared" si="11"/>
        <v>0</v>
      </c>
      <c r="BT35" s="76">
        <f t="shared" si="11"/>
        <v>0</v>
      </c>
      <c r="BU35" s="76">
        <f t="shared" si="11"/>
        <v>0</v>
      </c>
      <c r="BV35" s="76">
        <f t="shared" si="11"/>
        <v>0</v>
      </c>
      <c r="BW35" s="76">
        <f t="shared" si="11"/>
        <v>0</v>
      </c>
      <c r="BX35" s="76">
        <f t="shared" si="11"/>
        <v>0</v>
      </c>
      <c r="BY35" s="76">
        <f t="shared" si="11"/>
        <v>0</v>
      </c>
      <c r="BZ35" s="76">
        <f t="shared" si="11"/>
        <v>0</v>
      </c>
      <c r="CA35" s="76">
        <f t="shared" si="11"/>
        <v>0</v>
      </c>
      <c r="CB35" s="76">
        <f t="shared" si="11"/>
        <v>0</v>
      </c>
      <c r="CC35" s="76">
        <f t="shared" si="11"/>
        <v>0</v>
      </c>
      <c r="CD35" s="39"/>
      <c r="CE35" s="76">
        <f>SUM(D35:AP35)-'A1'!L35-'A2'!Y35-'A3'!P35-'A3'!X35-'A3'!Z35*2</f>
        <v>-7.1054273576010019E-15</v>
      </c>
    </row>
    <row r="36" spans="2:83" s="34" customFormat="1" ht="17.100000000000001" customHeight="1">
      <c r="B36" s="270"/>
      <c r="C36" s="271" t="s">
        <v>73</v>
      </c>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99"/>
      <c r="AP36" s="331"/>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33"/>
      <c r="CE36" s="76">
        <f>SUM(D36:AP36)-'A1'!L36-'A2'!Y36-'A3'!P36-'A3'!X36-'A3'!Z36*2</f>
        <v>0</v>
      </c>
    </row>
    <row r="37" spans="2:83" s="34" customFormat="1" ht="17.100000000000001" customHeight="1">
      <c r="B37" s="270"/>
      <c r="C37" s="271" t="s">
        <v>199</v>
      </c>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99"/>
      <c r="AP37" s="331"/>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33"/>
      <c r="CE37" s="76">
        <f>SUM(D37:AP37)-'A1'!L37-'A2'!Y37-'A3'!P37-'A3'!X37-'A3'!Z37*2</f>
        <v>0</v>
      </c>
    </row>
    <row r="38" spans="2:83" s="34" customFormat="1" ht="17.100000000000001" customHeight="1">
      <c r="B38" s="270"/>
      <c r="C38" s="271" t="s">
        <v>100</v>
      </c>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99"/>
      <c r="AP38" s="331"/>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33"/>
      <c r="CE38" s="76">
        <f>SUM(D38:AP38)-'A1'!L38-'A2'!Y38-'A3'!P38-'A3'!X38-'A3'!Z38*2</f>
        <v>0</v>
      </c>
    </row>
    <row r="39" spans="2:83" s="34" customFormat="1" ht="17.100000000000001" customHeight="1">
      <c r="B39" s="270"/>
      <c r="C39" s="272" t="s">
        <v>50</v>
      </c>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99"/>
      <c r="AP39" s="331"/>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33"/>
      <c r="CE39" s="76">
        <f>SUM(D39:AP39)-'A1'!L39-'A2'!Y39-'A3'!P39-'A3'!X39-'A3'!Z39*2</f>
        <v>0</v>
      </c>
    </row>
    <row r="40" spans="2:83" s="34" customFormat="1" ht="16.5" customHeight="1">
      <c r="B40" s="270"/>
      <c r="C40" s="265" t="s">
        <v>170</v>
      </c>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99"/>
      <c r="AP40" s="331"/>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33"/>
      <c r="CE40" s="76">
        <f>SUM(D40:AP40)-'A1'!L40-'A2'!Y40-'A3'!P40-'A3'!X40-'A3'!Z40*2</f>
        <v>0</v>
      </c>
    </row>
    <row r="41" spans="2:83" s="40" customFormat="1" ht="24.95" customHeight="1">
      <c r="B41" s="101"/>
      <c r="C41" s="104" t="s">
        <v>12</v>
      </c>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310">
        <v>26.045045000000002</v>
      </c>
      <c r="AP41" s="330"/>
      <c r="AR41" s="76">
        <f>+D41-SUM(D42:D43)</f>
        <v>0</v>
      </c>
      <c r="AS41" s="76">
        <f t="shared" ref="AS41:CC41" si="12">+E41-SUM(E42:E43)</f>
        <v>0</v>
      </c>
      <c r="AT41" s="76">
        <f t="shared" si="12"/>
        <v>0</v>
      </c>
      <c r="AU41" s="76">
        <f t="shared" si="12"/>
        <v>0</v>
      </c>
      <c r="AV41" s="76">
        <f t="shared" si="12"/>
        <v>0</v>
      </c>
      <c r="AW41" s="76">
        <f t="shared" si="12"/>
        <v>0</v>
      </c>
      <c r="AX41" s="76">
        <f t="shared" si="12"/>
        <v>0</v>
      </c>
      <c r="AY41" s="76">
        <f t="shared" si="12"/>
        <v>0</v>
      </c>
      <c r="AZ41" s="76">
        <f t="shared" si="12"/>
        <v>0</v>
      </c>
      <c r="BA41" s="76">
        <f t="shared" si="12"/>
        <v>0</v>
      </c>
      <c r="BB41" s="76">
        <f t="shared" si="12"/>
        <v>0</v>
      </c>
      <c r="BC41" s="76">
        <f t="shared" si="12"/>
        <v>0</v>
      </c>
      <c r="BD41" s="76">
        <f t="shared" si="12"/>
        <v>0</v>
      </c>
      <c r="BE41" s="76">
        <f t="shared" si="12"/>
        <v>0</v>
      </c>
      <c r="BF41" s="76">
        <f t="shared" si="12"/>
        <v>0</v>
      </c>
      <c r="BG41" s="76">
        <f t="shared" si="12"/>
        <v>0</v>
      </c>
      <c r="BH41" s="76">
        <f t="shared" si="12"/>
        <v>0</v>
      </c>
      <c r="BI41" s="76">
        <f t="shared" si="12"/>
        <v>0</v>
      </c>
      <c r="BJ41" s="76">
        <f t="shared" si="12"/>
        <v>0</v>
      </c>
      <c r="BK41" s="76">
        <f t="shared" si="12"/>
        <v>0</v>
      </c>
      <c r="BL41" s="76">
        <f t="shared" si="12"/>
        <v>0</v>
      </c>
      <c r="BM41" s="76">
        <f t="shared" si="12"/>
        <v>0</v>
      </c>
      <c r="BN41" s="76">
        <f t="shared" si="12"/>
        <v>0</v>
      </c>
      <c r="BO41" s="76">
        <f t="shared" si="12"/>
        <v>0</v>
      </c>
      <c r="BP41" s="76">
        <f t="shared" si="12"/>
        <v>0</v>
      </c>
      <c r="BQ41" s="76">
        <f t="shared" si="12"/>
        <v>0</v>
      </c>
      <c r="BR41" s="76">
        <f t="shared" si="12"/>
        <v>0</v>
      </c>
      <c r="BS41" s="76">
        <f t="shared" si="12"/>
        <v>0</v>
      </c>
      <c r="BT41" s="76">
        <f t="shared" si="12"/>
        <v>0</v>
      </c>
      <c r="BU41" s="76">
        <f t="shared" si="12"/>
        <v>0</v>
      </c>
      <c r="BV41" s="76">
        <f t="shared" si="12"/>
        <v>0</v>
      </c>
      <c r="BW41" s="76">
        <f t="shared" si="12"/>
        <v>0</v>
      </c>
      <c r="BX41" s="76">
        <f t="shared" si="12"/>
        <v>0</v>
      </c>
      <c r="BY41" s="76">
        <f t="shared" si="12"/>
        <v>0</v>
      </c>
      <c r="BZ41" s="76">
        <f t="shared" si="12"/>
        <v>0</v>
      </c>
      <c r="CA41" s="76">
        <f t="shared" si="12"/>
        <v>0</v>
      </c>
      <c r="CB41" s="76">
        <f t="shared" si="12"/>
        <v>0</v>
      </c>
      <c r="CC41" s="76">
        <f t="shared" si="12"/>
        <v>0</v>
      </c>
      <c r="CD41" s="39"/>
      <c r="CE41" s="76">
        <f>SUM(D41:AP41)-'A1'!L41-'A2'!Y41-'A3'!P41-'A3'!X41-'A3'!Z41*2</f>
        <v>-0.30167499999999636</v>
      </c>
    </row>
    <row r="42" spans="2:83" s="89" customFormat="1" ht="17.100000000000001" customHeight="1">
      <c r="B42" s="83"/>
      <c r="C42" s="45" t="s">
        <v>58</v>
      </c>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309">
        <v>4.952</v>
      </c>
      <c r="AP42" s="332"/>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8"/>
      <c r="CE42" s="74">
        <f>SUM(D42:AP42)-'A1'!L42-'A2'!Y42-'A3'!P42-'A3'!X42-'A3'!Z42*2</f>
        <v>-0.30167400000000033</v>
      </c>
    </row>
    <row r="43" spans="2:83" s="34" customFormat="1" ht="17.100000000000001" customHeight="1">
      <c r="B43" s="44"/>
      <c r="C43" s="45" t="s">
        <v>59</v>
      </c>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99">
        <v>21.093045</v>
      </c>
      <c r="AP43" s="331"/>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33"/>
      <c r="CE43" s="74">
        <f>SUM(D43:AP43)-'A1'!L43-'A2'!Y43-'A3'!P43-'A3'!X43-'A3'!Z43*2</f>
        <v>0</v>
      </c>
    </row>
    <row r="44" spans="2:83" s="40" customFormat="1" ht="30" customHeight="1">
      <c r="B44" s="103"/>
      <c r="C44" s="104" t="s">
        <v>52</v>
      </c>
      <c r="D44" s="293">
        <f t="shared" ref="D44:AO44" si="13">+SUM(D41,D32,D29)</f>
        <v>0</v>
      </c>
      <c r="E44" s="293">
        <f t="shared" si="13"/>
        <v>0</v>
      </c>
      <c r="F44" s="293">
        <f t="shared" si="13"/>
        <v>0</v>
      </c>
      <c r="G44" s="293">
        <f t="shared" si="13"/>
        <v>0</v>
      </c>
      <c r="H44" s="293">
        <f t="shared" si="13"/>
        <v>0</v>
      </c>
      <c r="I44" s="293">
        <f t="shared" si="13"/>
        <v>0</v>
      </c>
      <c r="J44" s="293">
        <f t="shared" si="13"/>
        <v>0</v>
      </c>
      <c r="K44" s="293">
        <f t="shared" si="13"/>
        <v>0</v>
      </c>
      <c r="L44" s="293">
        <f t="shared" si="13"/>
        <v>0</v>
      </c>
      <c r="M44" s="293">
        <f t="shared" si="13"/>
        <v>0</v>
      </c>
      <c r="N44" s="293">
        <f t="shared" si="13"/>
        <v>0</v>
      </c>
      <c r="O44" s="293">
        <f t="shared" si="13"/>
        <v>0</v>
      </c>
      <c r="P44" s="293">
        <f t="shared" si="13"/>
        <v>0</v>
      </c>
      <c r="Q44" s="293">
        <f t="shared" si="13"/>
        <v>0</v>
      </c>
      <c r="R44" s="293">
        <f t="shared" si="13"/>
        <v>0</v>
      </c>
      <c r="S44" s="293">
        <f t="shared" si="13"/>
        <v>0</v>
      </c>
      <c r="T44" s="293">
        <f t="shared" si="13"/>
        <v>0</v>
      </c>
      <c r="U44" s="293">
        <f t="shared" si="13"/>
        <v>0</v>
      </c>
      <c r="V44" s="293">
        <f t="shared" si="13"/>
        <v>20.054960000000001</v>
      </c>
      <c r="W44" s="293">
        <f t="shared" si="13"/>
        <v>0</v>
      </c>
      <c r="X44" s="293">
        <f t="shared" si="13"/>
        <v>0</v>
      </c>
      <c r="Y44" s="293">
        <f t="shared" si="13"/>
        <v>0</v>
      </c>
      <c r="Z44" s="293">
        <f t="shared" si="13"/>
        <v>0</v>
      </c>
      <c r="AA44" s="293">
        <f t="shared" si="13"/>
        <v>0</v>
      </c>
      <c r="AB44" s="293">
        <f t="shared" si="13"/>
        <v>2.55959</v>
      </c>
      <c r="AC44" s="293">
        <f t="shared" si="13"/>
        <v>0</v>
      </c>
      <c r="AD44" s="293">
        <f t="shared" si="13"/>
        <v>0</v>
      </c>
      <c r="AE44" s="293">
        <f t="shared" si="13"/>
        <v>0</v>
      </c>
      <c r="AF44" s="293">
        <f t="shared" si="13"/>
        <v>0</v>
      </c>
      <c r="AG44" s="293">
        <f t="shared" si="13"/>
        <v>0</v>
      </c>
      <c r="AH44" s="293">
        <f t="shared" si="13"/>
        <v>0</v>
      </c>
      <c r="AI44" s="293">
        <f t="shared" si="13"/>
        <v>0</v>
      </c>
      <c r="AJ44" s="293">
        <f t="shared" si="13"/>
        <v>0</v>
      </c>
      <c r="AK44" s="293">
        <f t="shared" si="13"/>
        <v>0</v>
      </c>
      <c r="AL44" s="293">
        <f t="shared" si="13"/>
        <v>0</v>
      </c>
      <c r="AM44" s="293">
        <f t="shared" si="13"/>
        <v>0</v>
      </c>
      <c r="AN44" s="293">
        <f t="shared" si="13"/>
        <v>0</v>
      </c>
      <c r="AO44" s="291">
        <f t="shared" si="13"/>
        <v>101.34438600000018</v>
      </c>
      <c r="AP44" s="330"/>
      <c r="AQ44" s="39"/>
      <c r="AR44" s="76">
        <f>+D44-D29-D32-D41</f>
        <v>0</v>
      </c>
      <c r="AS44" s="76">
        <f t="shared" ref="AS44:CC44" si="14">+E44-E29-E32-E41</f>
        <v>0</v>
      </c>
      <c r="AT44" s="76">
        <f t="shared" si="14"/>
        <v>0</v>
      </c>
      <c r="AU44" s="76">
        <f t="shared" si="14"/>
        <v>0</v>
      </c>
      <c r="AV44" s="76">
        <f t="shared" si="14"/>
        <v>0</v>
      </c>
      <c r="AW44" s="76">
        <f t="shared" si="14"/>
        <v>0</v>
      </c>
      <c r="AX44" s="76">
        <f t="shared" si="14"/>
        <v>0</v>
      </c>
      <c r="AY44" s="76">
        <f t="shared" si="14"/>
        <v>0</v>
      </c>
      <c r="AZ44" s="76">
        <f t="shared" si="14"/>
        <v>0</v>
      </c>
      <c r="BA44" s="76">
        <f t="shared" si="14"/>
        <v>0</v>
      </c>
      <c r="BB44" s="76">
        <f t="shared" si="14"/>
        <v>0</v>
      </c>
      <c r="BC44" s="76">
        <f t="shared" si="14"/>
        <v>0</v>
      </c>
      <c r="BD44" s="76">
        <f t="shared" si="14"/>
        <v>0</v>
      </c>
      <c r="BE44" s="76">
        <f t="shared" si="14"/>
        <v>0</v>
      </c>
      <c r="BF44" s="76">
        <f t="shared" si="14"/>
        <v>0</v>
      </c>
      <c r="BG44" s="76">
        <f t="shared" si="14"/>
        <v>0</v>
      </c>
      <c r="BH44" s="76">
        <f t="shared" si="14"/>
        <v>0</v>
      </c>
      <c r="BI44" s="76">
        <f t="shared" si="14"/>
        <v>0</v>
      </c>
      <c r="BJ44" s="76">
        <f t="shared" si="14"/>
        <v>0</v>
      </c>
      <c r="BK44" s="76">
        <f t="shared" si="14"/>
        <v>0</v>
      </c>
      <c r="BL44" s="76">
        <f t="shared" si="14"/>
        <v>0</v>
      </c>
      <c r="BM44" s="76">
        <f t="shared" si="14"/>
        <v>0</v>
      </c>
      <c r="BN44" s="76">
        <f t="shared" si="14"/>
        <v>0</v>
      </c>
      <c r="BO44" s="76">
        <f t="shared" si="14"/>
        <v>0</v>
      </c>
      <c r="BP44" s="76">
        <f t="shared" si="14"/>
        <v>0</v>
      </c>
      <c r="BQ44" s="76">
        <f t="shared" si="14"/>
        <v>0</v>
      </c>
      <c r="BR44" s="76">
        <f t="shared" si="14"/>
        <v>0</v>
      </c>
      <c r="BS44" s="76">
        <f t="shared" si="14"/>
        <v>0</v>
      </c>
      <c r="BT44" s="76">
        <f t="shared" si="14"/>
        <v>0</v>
      </c>
      <c r="BU44" s="76">
        <f t="shared" si="14"/>
        <v>0</v>
      </c>
      <c r="BV44" s="76">
        <f t="shared" si="14"/>
        <v>0</v>
      </c>
      <c r="BW44" s="76">
        <f t="shared" si="14"/>
        <v>0</v>
      </c>
      <c r="BX44" s="76">
        <f t="shared" si="14"/>
        <v>0</v>
      </c>
      <c r="BY44" s="76">
        <f t="shared" si="14"/>
        <v>0</v>
      </c>
      <c r="BZ44" s="76">
        <f t="shared" si="14"/>
        <v>0</v>
      </c>
      <c r="CA44" s="76">
        <f t="shared" si="14"/>
        <v>0</v>
      </c>
      <c r="CB44" s="76">
        <f t="shared" si="14"/>
        <v>0</v>
      </c>
      <c r="CC44" s="76">
        <f t="shared" si="14"/>
        <v>0</v>
      </c>
      <c r="CD44" s="39"/>
      <c r="CE44" s="76">
        <f>SUM(D44:AP44)-'A1'!L44-'A2'!Y44-'A3'!P44-'A3'!X44-'A3'!Z44*2</f>
        <v>-0.30167499999979608</v>
      </c>
    </row>
    <row r="45" spans="2:83" s="89" customFormat="1" ht="17.100000000000001" customHeight="1">
      <c r="B45" s="266"/>
      <c r="C45" s="267" t="s">
        <v>182</v>
      </c>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309"/>
      <c r="AP45" s="332"/>
      <c r="AQ45" s="88"/>
      <c r="AR45" s="85">
        <f t="shared" ref="AR45:CC45" si="15">+IF((D45&gt;D44),111,0)</f>
        <v>0</v>
      </c>
      <c r="AS45" s="85">
        <f t="shared" si="15"/>
        <v>0</v>
      </c>
      <c r="AT45" s="85">
        <f t="shared" si="15"/>
        <v>0</v>
      </c>
      <c r="AU45" s="85">
        <f t="shared" si="15"/>
        <v>0</v>
      </c>
      <c r="AV45" s="85">
        <f t="shared" si="15"/>
        <v>0</v>
      </c>
      <c r="AW45" s="85">
        <f t="shared" si="15"/>
        <v>0</v>
      </c>
      <c r="AX45" s="85">
        <f t="shared" si="15"/>
        <v>0</v>
      </c>
      <c r="AY45" s="85">
        <f t="shared" si="15"/>
        <v>0</v>
      </c>
      <c r="AZ45" s="85">
        <f t="shared" si="15"/>
        <v>0</v>
      </c>
      <c r="BA45" s="85">
        <f t="shared" si="15"/>
        <v>0</v>
      </c>
      <c r="BB45" s="85">
        <f t="shared" si="15"/>
        <v>0</v>
      </c>
      <c r="BC45" s="85">
        <f t="shared" si="15"/>
        <v>0</v>
      </c>
      <c r="BD45" s="85">
        <f t="shared" si="15"/>
        <v>0</v>
      </c>
      <c r="BE45" s="85">
        <f t="shared" si="15"/>
        <v>0</v>
      </c>
      <c r="BF45" s="85">
        <f t="shared" si="15"/>
        <v>0</v>
      </c>
      <c r="BG45" s="85">
        <f t="shared" si="15"/>
        <v>0</v>
      </c>
      <c r="BH45" s="85">
        <f t="shared" si="15"/>
        <v>0</v>
      </c>
      <c r="BI45" s="85">
        <f t="shared" si="15"/>
        <v>0</v>
      </c>
      <c r="BJ45" s="85">
        <f t="shared" si="15"/>
        <v>0</v>
      </c>
      <c r="BK45" s="85">
        <f t="shared" si="15"/>
        <v>0</v>
      </c>
      <c r="BL45" s="85">
        <f t="shared" si="15"/>
        <v>0</v>
      </c>
      <c r="BM45" s="85">
        <f t="shared" si="15"/>
        <v>0</v>
      </c>
      <c r="BN45" s="85">
        <f t="shared" si="15"/>
        <v>0</v>
      </c>
      <c r="BO45" s="85">
        <f t="shared" si="15"/>
        <v>0</v>
      </c>
      <c r="BP45" s="85">
        <f t="shared" si="15"/>
        <v>0</v>
      </c>
      <c r="BQ45" s="85">
        <f t="shared" si="15"/>
        <v>0</v>
      </c>
      <c r="BR45" s="85">
        <f t="shared" si="15"/>
        <v>0</v>
      </c>
      <c r="BS45" s="85">
        <f t="shared" si="15"/>
        <v>0</v>
      </c>
      <c r="BT45" s="85">
        <f t="shared" si="15"/>
        <v>0</v>
      </c>
      <c r="BU45" s="85">
        <f t="shared" si="15"/>
        <v>0</v>
      </c>
      <c r="BV45" s="85">
        <f t="shared" si="15"/>
        <v>0</v>
      </c>
      <c r="BW45" s="85">
        <f t="shared" si="15"/>
        <v>0</v>
      </c>
      <c r="BX45" s="85">
        <f t="shared" si="15"/>
        <v>0</v>
      </c>
      <c r="BY45" s="85">
        <f t="shared" si="15"/>
        <v>0</v>
      </c>
      <c r="BZ45" s="85">
        <f t="shared" si="15"/>
        <v>0</v>
      </c>
      <c r="CA45" s="85">
        <f t="shared" si="15"/>
        <v>0</v>
      </c>
      <c r="CB45" s="85">
        <f t="shared" si="15"/>
        <v>0</v>
      </c>
      <c r="CC45" s="85">
        <f t="shared" si="15"/>
        <v>0</v>
      </c>
      <c r="CD45" s="88"/>
      <c r="CE45" s="85">
        <f>SUM(D45:AP45)-'A1'!L45-'A2'!Y45-'A3'!P45-'A3'!X45-'A3'!Z45*2</f>
        <v>0</v>
      </c>
    </row>
    <row r="46" spans="2:83" s="89" customFormat="1" ht="17.100000000000001" customHeight="1">
      <c r="B46" s="266"/>
      <c r="C46" s="269" t="s">
        <v>183</v>
      </c>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309"/>
      <c r="AP46" s="332"/>
      <c r="AQ46" s="88"/>
      <c r="AR46" s="85">
        <f t="shared" ref="AR46:CC46" si="16">+IF((D46&gt;D44),111,0)</f>
        <v>0</v>
      </c>
      <c r="AS46" s="85">
        <f t="shared" si="16"/>
        <v>0</v>
      </c>
      <c r="AT46" s="85">
        <f t="shared" si="16"/>
        <v>0</v>
      </c>
      <c r="AU46" s="85">
        <f t="shared" si="16"/>
        <v>0</v>
      </c>
      <c r="AV46" s="85">
        <f t="shared" si="16"/>
        <v>0</v>
      </c>
      <c r="AW46" s="85">
        <f t="shared" si="16"/>
        <v>0</v>
      </c>
      <c r="AX46" s="85">
        <f t="shared" si="16"/>
        <v>0</v>
      </c>
      <c r="AY46" s="85">
        <f t="shared" si="16"/>
        <v>0</v>
      </c>
      <c r="AZ46" s="85">
        <f t="shared" si="16"/>
        <v>0</v>
      </c>
      <c r="BA46" s="85">
        <f t="shared" si="16"/>
        <v>0</v>
      </c>
      <c r="BB46" s="85">
        <f t="shared" si="16"/>
        <v>0</v>
      </c>
      <c r="BC46" s="85">
        <f t="shared" si="16"/>
        <v>0</v>
      </c>
      <c r="BD46" s="85">
        <f t="shared" si="16"/>
        <v>0</v>
      </c>
      <c r="BE46" s="85">
        <f t="shared" si="16"/>
        <v>0</v>
      </c>
      <c r="BF46" s="85">
        <f t="shared" si="16"/>
        <v>0</v>
      </c>
      <c r="BG46" s="85">
        <f t="shared" si="16"/>
        <v>0</v>
      </c>
      <c r="BH46" s="85">
        <f t="shared" si="16"/>
        <v>0</v>
      </c>
      <c r="BI46" s="85">
        <f t="shared" si="16"/>
        <v>0</v>
      </c>
      <c r="BJ46" s="85">
        <f t="shared" si="16"/>
        <v>0</v>
      </c>
      <c r="BK46" s="85">
        <f t="shared" si="16"/>
        <v>0</v>
      </c>
      <c r="BL46" s="85">
        <f t="shared" si="16"/>
        <v>0</v>
      </c>
      <c r="BM46" s="85">
        <f t="shared" si="16"/>
        <v>0</v>
      </c>
      <c r="BN46" s="85">
        <f t="shared" si="16"/>
        <v>0</v>
      </c>
      <c r="BO46" s="85">
        <f t="shared" si="16"/>
        <v>0</v>
      </c>
      <c r="BP46" s="85">
        <f t="shared" si="16"/>
        <v>0</v>
      </c>
      <c r="BQ46" s="85">
        <f t="shared" si="16"/>
        <v>0</v>
      </c>
      <c r="BR46" s="85">
        <f t="shared" si="16"/>
        <v>0</v>
      </c>
      <c r="BS46" s="85">
        <f t="shared" si="16"/>
        <v>0</v>
      </c>
      <c r="BT46" s="85">
        <f t="shared" si="16"/>
        <v>0</v>
      </c>
      <c r="BU46" s="85">
        <f t="shared" si="16"/>
        <v>0</v>
      </c>
      <c r="BV46" s="85">
        <f t="shared" si="16"/>
        <v>0</v>
      </c>
      <c r="BW46" s="85">
        <f t="shared" si="16"/>
        <v>0</v>
      </c>
      <c r="BX46" s="85">
        <f t="shared" si="16"/>
        <v>0</v>
      </c>
      <c r="BY46" s="85">
        <f t="shared" si="16"/>
        <v>0</v>
      </c>
      <c r="BZ46" s="85">
        <f t="shared" si="16"/>
        <v>0</v>
      </c>
      <c r="CA46" s="85">
        <f t="shared" si="16"/>
        <v>0</v>
      </c>
      <c r="CB46" s="85">
        <f t="shared" si="16"/>
        <v>0</v>
      </c>
      <c r="CC46" s="85">
        <f t="shared" si="16"/>
        <v>0</v>
      </c>
      <c r="CD46" s="88"/>
      <c r="CE46" s="85">
        <f>SUM(D46:AP46)-'A1'!L46-'A2'!Y46-'A3'!P46-'A3'!X46-'A3'!Z46*2</f>
        <v>0</v>
      </c>
    </row>
    <row r="47" spans="2:83" s="89" customFormat="1" ht="17.100000000000001" customHeight="1">
      <c r="B47" s="266"/>
      <c r="C47" s="269" t="s">
        <v>169</v>
      </c>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333"/>
      <c r="AP47" s="334"/>
      <c r="AQ47" s="8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8"/>
      <c r="BX47" s="228"/>
      <c r="BY47" s="228"/>
      <c r="BZ47" s="228"/>
      <c r="CA47" s="228"/>
      <c r="CB47" s="228"/>
      <c r="CC47" s="228"/>
      <c r="CD47" s="88"/>
      <c r="CE47" s="228"/>
    </row>
    <row r="48" spans="2:83" s="34" customFormat="1" ht="24.95" customHeight="1">
      <c r="B48" s="41"/>
      <c r="C48" s="49" t="s">
        <v>66</v>
      </c>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99"/>
      <c r="AP48" s="331"/>
      <c r="AQ48" s="33"/>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33"/>
      <c r="CE48" s="79">
        <f>SUM(D48:AP48)-'A1'!L48-'A2'!Y48-'A3'!P48-'A3'!X48-'A3'!Z48*2</f>
        <v>0</v>
      </c>
    </row>
    <row r="49" spans="2:83" s="34" customFormat="1" ht="17.100000000000001" customHeight="1">
      <c r="B49" s="44"/>
      <c r="C49" s="45" t="s">
        <v>67</v>
      </c>
      <c r="D49" s="288"/>
      <c r="E49" s="288"/>
      <c r="F49" s="288"/>
      <c r="G49" s="288"/>
      <c r="H49" s="288"/>
      <c r="I49" s="288"/>
      <c r="J49" s="288"/>
      <c r="K49" s="288"/>
      <c r="L49" s="288"/>
      <c r="M49" s="288"/>
      <c r="N49" s="288"/>
      <c r="O49" s="288"/>
      <c r="P49" s="288"/>
      <c r="Q49" s="288"/>
      <c r="R49" s="288"/>
      <c r="S49" s="288"/>
      <c r="T49" s="288"/>
      <c r="U49" s="288"/>
      <c r="V49" s="288">
        <v>20.054960000000001</v>
      </c>
      <c r="W49" s="288"/>
      <c r="X49" s="288"/>
      <c r="Y49" s="288"/>
      <c r="Z49" s="288"/>
      <c r="AA49" s="288"/>
      <c r="AB49" s="288">
        <v>2.55959</v>
      </c>
      <c r="AC49" s="288"/>
      <c r="AD49" s="288"/>
      <c r="AE49" s="288"/>
      <c r="AF49" s="288"/>
      <c r="AG49" s="288"/>
      <c r="AH49" s="288"/>
      <c r="AI49" s="288"/>
      <c r="AJ49" s="288"/>
      <c r="AK49" s="288"/>
      <c r="AL49" s="288"/>
      <c r="AM49" s="288"/>
      <c r="AN49" s="288"/>
      <c r="AO49" s="299">
        <v>73</v>
      </c>
      <c r="AP49" s="331"/>
      <c r="AQ49" s="33"/>
      <c r="AR49" s="74">
        <f>+D44-SUM(D49:D51)</f>
        <v>0</v>
      </c>
      <c r="AS49" s="74">
        <f t="shared" ref="AS49:CC49" si="17">+E44-SUM(E49:E51)</f>
        <v>0</v>
      </c>
      <c r="AT49" s="74">
        <f t="shared" si="17"/>
        <v>0</v>
      </c>
      <c r="AU49" s="74">
        <f t="shared" si="17"/>
        <v>0</v>
      </c>
      <c r="AV49" s="74">
        <f t="shared" si="17"/>
        <v>0</v>
      </c>
      <c r="AW49" s="74">
        <f t="shared" si="17"/>
        <v>0</v>
      </c>
      <c r="AX49" s="74">
        <f t="shared" si="17"/>
        <v>0</v>
      </c>
      <c r="AY49" s="74">
        <f t="shared" si="17"/>
        <v>0</v>
      </c>
      <c r="AZ49" s="74">
        <f t="shared" si="17"/>
        <v>0</v>
      </c>
      <c r="BA49" s="74">
        <f t="shared" si="17"/>
        <v>0</v>
      </c>
      <c r="BB49" s="74">
        <f t="shared" si="17"/>
        <v>0</v>
      </c>
      <c r="BC49" s="74">
        <f t="shared" si="17"/>
        <v>0</v>
      </c>
      <c r="BD49" s="74">
        <f t="shared" si="17"/>
        <v>0</v>
      </c>
      <c r="BE49" s="74">
        <f t="shared" si="17"/>
        <v>0</v>
      </c>
      <c r="BF49" s="74">
        <f t="shared" si="17"/>
        <v>0</v>
      </c>
      <c r="BG49" s="74">
        <f t="shared" si="17"/>
        <v>0</v>
      </c>
      <c r="BH49" s="74">
        <f t="shared" si="17"/>
        <v>0</v>
      </c>
      <c r="BI49" s="74">
        <f t="shared" si="17"/>
        <v>0</v>
      </c>
      <c r="BJ49" s="74">
        <f t="shared" si="17"/>
        <v>0</v>
      </c>
      <c r="BK49" s="74">
        <f t="shared" si="17"/>
        <v>0</v>
      </c>
      <c r="BL49" s="74">
        <f t="shared" si="17"/>
        <v>0</v>
      </c>
      <c r="BM49" s="74">
        <f t="shared" si="17"/>
        <v>0</v>
      </c>
      <c r="BN49" s="74">
        <f t="shared" si="17"/>
        <v>0</v>
      </c>
      <c r="BO49" s="74">
        <f t="shared" si="17"/>
        <v>0</v>
      </c>
      <c r="BP49" s="74">
        <f t="shared" si="17"/>
        <v>0</v>
      </c>
      <c r="BQ49" s="74">
        <f t="shared" si="17"/>
        <v>0</v>
      </c>
      <c r="BR49" s="74">
        <f t="shared" si="17"/>
        <v>0</v>
      </c>
      <c r="BS49" s="74">
        <f t="shared" si="17"/>
        <v>0</v>
      </c>
      <c r="BT49" s="74">
        <f t="shared" si="17"/>
        <v>0</v>
      </c>
      <c r="BU49" s="74">
        <f t="shared" si="17"/>
        <v>0</v>
      </c>
      <c r="BV49" s="74">
        <f t="shared" si="17"/>
        <v>0</v>
      </c>
      <c r="BW49" s="74">
        <f t="shared" si="17"/>
        <v>0</v>
      </c>
      <c r="BX49" s="74">
        <f t="shared" si="17"/>
        <v>0</v>
      </c>
      <c r="BY49" s="74">
        <f t="shared" si="17"/>
        <v>0</v>
      </c>
      <c r="BZ49" s="74">
        <f t="shared" si="17"/>
        <v>0</v>
      </c>
      <c r="CA49" s="74">
        <f t="shared" si="17"/>
        <v>0</v>
      </c>
      <c r="CB49" s="74">
        <f t="shared" si="17"/>
        <v>0</v>
      </c>
      <c r="CC49" s="74">
        <f t="shared" si="17"/>
        <v>0</v>
      </c>
      <c r="CD49" s="33"/>
      <c r="CE49" s="73">
        <f>SUM(D49:AP49)-'A1'!L49-'A2'!Y49-'A3'!P49-'A3'!X49-'A3'!Z49*2</f>
        <v>-2.7241999999979782E-2</v>
      </c>
    </row>
    <row r="50" spans="2:83" s="34" customFormat="1" ht="17.100000000000001" customHeight="1">
      <c r="B50" s="44"/>
      <c r="C50" s="45" t="s">
        <v>68</v>
      </c>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99">
        <v>28.344386000000185</v>
      </c>
      <c r="AP50" s="331"/>
      <c r="AQ50" s="33"/>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33"/>
      <c r="CE50" s="73">
        <f>SUM(D50:AP50)-'A1'!L50-'A2'!Y50-'A3'!P50-'A3'!X50-'A3'!Z50*2</f>
        <v>-0.27443399999981466</v>
      </c>
    </row>
    <row r="51" spans="2:83" s="34" customFormat="1" ht="17.100000000000001" customHeight="1">
      <c r="B51" s="41"/>
      <c r="C51" s="45" t="s">
        <v>69</v>
      </c>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99"/>
      <c r="AP51" s="331"/>
      <c r="AQ51" s="33"/>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33"/>
      <c r="CE51" s="73">
        <f>SUM(D51:AP51)-'A1'!L51-'A2'!Y51-'A3'!P51-'A3'!X51-'A3'!Z51*2</f>
        <v>0</v>
      </c>
    </row>
    <row r="52" spans="2:83" s="40" customFormat="1" ht="30" customHeight="1">
      <c r="B52" s="46"/>
      <c r="C52" s="47" t="s">
        <v>117</v>
      </c>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1"/>
      <c r="AP52" s="330"/>
      <c r="AQ52" s="39"/>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39"/>
      <c r="CE52" s="80"/>
    </row>
    <row r="53" spans="2:83" s="34" customFormat="1" ht="17.100000000000001" customHeight="1">
      <c r="B53" s="41"/>
      <c r="C53" s="42" t="s">
        <v>10</v>
      </c>
      <c r="D53" s="288"/>
      <c r="E53" s="288"/>
      <c r="F53" s="288">
        <v>11.343425</v>
      </c>
      <c r="G53" s="288"/>
      <c r="H53" s="288"/>
      <c r="I53" s="288"/>
      <c r="J53" s="288">
        <v>68.242199999999997</v>
      </c>
      <c r="K53" s="288"/>
      <c r="L53" s="288"/>
      <c r="M53" s="288"/>
      <c r="N53" s="288">
        <v>2.9907E-2</v>
      </c>
      <c r="O53" s="288">
        <v>1.207757</v>
      </c>
      <c r="P53" s="288"/>
      <c r="Q53" s="288"/>
      <c r="R53" s="288">
        <v>1757.315644</v>
      </c>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99">
        <v>68.8</v>
      </c>
      <c r="AP53" s="331"/>
      <c r="AR53" s="74">
        <f>+D53-SUM(D54:D55)</f>
        <v>0</v>
      </c>
      <c r="AS53" s="74">
        <f t="shared" ref="AS53:CC53" si="18">+E53-SUM(E54:E55)</f>
        <v>0</v>
      </c>
      <c r="AT53" s="74">
        <f t="shared" si="18"/>
        <v>0</v>
      </c>
      <c r="AU53" s="74">
        <f t="shared" si="18"/>
        <v>0</v>
      </c>
      <c r="AV53" s="74">
        <f t="shared" si="18"/>
        <v>0</v>
      </c>
      <c r="AW53" s="74">
        <f t="shared" si="18"/>
        <v>0</v>
      </c>
      <c r="AX53" s="74">
        <f t="shared" si="18"/>
        <v>0</v>
      </c>
      <c r="AY53" s="74">
        <f t="shared" si="18"/>
        <v>0</v>
      </c>
      <c r="AZ53" s="74">
        <f t="shared" si="18"/>
        <v>-1.6250000000000001E-2</v>
      </c>
      <c r="BA53" s="74">
        <f t="shared" si="18"/>
        <v>0</v>
      </c>
      <c r="BB53" s="74">
        <f t="shared" si="18"/>
        <v>0</v>
      </c>
      <c r="BC53" s="74">
        <f t="shared" si="18"/>
        <v>0</v>
      </c>
      <c r="BD53" s="74">
        <f t="shared" si="18"/>
        <v>0</v>
      </c>
      <c r="BE53" s="74">
        <f t="shared" si="18"/>
        <v>-0.36075200000000002</v>
      </c>
      <c r="BF53" s="74">
        <f t="shared" si="18"/>
        <v>0</v>
      </c>
      <c r="BG53" s="74">
        <f t="shared" si="18"/>
        <v>0</v>
      </c>
      <c r="BH53" s="74">
        <f t="shared" si="18"/>
        <v>0</v>
      </c>
      <c r="BI53" s="74">
        <f t="shared" si="18"/>
        <v>0</v>
      </c>
      <c r="BJ53" s="74">
        <f t="shared" si="18"/>
        <v>0</v>
      </c>
      <c r="BK53" s="74">
        <f t="shared" si="18"/>
        <v>0</v>
      </c>
      <c r="BL53" s="74">
        <f t="shared" si="18"/>
        <v>0</v>
      </c>
      <c r="BM53" s="74">
        <f t="shared" si="18"/>
        <v>0</v>
      </c>
      <c r="BN53" s="74">
        <f t="shared" si="18"/>
        <v>0</v>
      </c>
      <c r="BO53" s="74">
        <f t="shared" si="18"/>
        <v>0</v>
      </c>
      <c r="BP53" s="74">
        <f t="shared" si="18"/>
        <v>0</v>
      </c>
      <c r="BQ53" s="74">
        <f t="shared" si="18"/>
        <v>0</v>
      </c>
      <c r="BR53" s="74">
        <f t="shared" si="18"/>
        <v>0</v>
      </c>
      <c r="BS53" s="74">
        <f t="shared" si="18"/>
        <v>0</v>
      </c>
      <c r="BT53" s="74">
        <f t="shared" si="18"/>
        <v>0</v>
      </c>
      <c r="BU53" s="74">
        <f t="shared" si="18"/>
        <v>0</v>
      </c>
      <c r="BV53" s="74">
        <f t="shared" si="18"/>
        <v>0</v>
      </c>
      <c r="BW53" s="74">
        <f t="shared" si="18"/>
        <v>0</v>
      </c>
      <c r="BX53" s="74">
        <f t="shared" si="18"/>
        <v>0</v>
      </c>
      <c r="BY53" s="74">
        <f t="shared" si="18"/>
        <v>0</v>
      </c>
      <c r="BZ53" s="74">
        <f t="shared" si="18"/>
        <v>0</v>
      </c>
      <c r="CA53" s="74">
        <f t="shared" si="18"/>
        <v>0</v>
      </c>
      <c r="CB53" s="74">
        <f t="shared" si="18"/>
        <v>0</v>
      </c>
      <c r="CC53" s="74">
        <f t="shared" si="18"/>
        <v>0</v>
      </c>
      <c r="CD53" s="33"/>
      <c r="CE53" s="74">
        <f>SUM(D53:AP53)-'A1'!L53-'A2'!Y53-'A3'!P53-'A3'!X53-'A3'!Z53*2</f>
        <v>-0.3567769999999939</v>
      </c>
    </row>
    <row r="54" spans="2:83" s="34" customFormat="1" ht="17.100000000000001" customHeight="1">
      <c r="B54" s="44"/>
      <c r="C54" s="45" t="s">
        <v>58</v>
      </c>
      <c r="D54" s="288"/>
      <c r="E54" s="288"/>
      <c r="F54" s="288"/>
      <c r="G54" s="288"/>
      <c r="H54" s="288"/>
      <c r="I54" s="288"/>
      <c r="J54" s="288"/>
      <c r="K54" s="288"/>
      <c r="L54" s="288">
        <v>1.6250000000000001E-2</v>
      </c>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99">
        <v>68.8</v>
      </c>
      <c r="AP54" s="331"/>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33"/>
      <c r="CE54" s="74">
        <f>SUM(D54:AP54)-'A1'!L54-'A2'!Y54-'A3'!P54-'A3'!X54-'A3'!Z54*2</f>
        <v>2.022399999999891E-2</v>
      </c>
    </row>
    <row r="55" spans="2:83" s="34" customFormat="1" ht="17.100000000000001" customHeight="1">
      <c r="B55" s="44"/>
      <c r="C55" s="45" t="s">
        <v>59</v>
      </c>
      <c r="D55" s="288"/>
      <c r="E55" s="288"/>
      <c r="F55" s="288">
        <v>11.343425</v>
      </c>
      <c r="G55" s="288"/>
      <c r="H55" s="288"/>
      <c r="I55" s="288"/>
      <c r="J55" s="288">
        <v>68.242199999999997</v>
      </c>
      <c r="K55" s="288"/>
      <c r="L55" s="288"/>
      <c r="M55" s="288"/>
      <c r="N55" s="288">
        <v>2.9907E-2</v>
      </c>
      <c r="O55" s="288">
        <v>1.207757</v>
      </c>
      <c r="P55" s="288"/>
      <c r="Q55" s="288">
        <v>0.36075200000000002</v>
      </c>
      <c r="R55" s="288">
        <v>1757.315644</v>
      </c>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99"/>
      <c r="AP55" s="331"/>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33"/>
      <c r="CE55" s="74">
        <f>SUM(D55:AP55)-'A1'!L55-'A2'!Y55-'A3'!P55-'A3'!X55-'A3'!Z55*2</f>
        <v>0</v>
      </c>
    </row>
    <row r="56" spans="2:83" s="34" customFormat="1" ht="30" customHeight="1">
      <c r="B56" s="41"/>
      <c r="C56" s="42" t="s">
        <v>11</v>
      </c>
      <c r="D56" s="288"/>
      <c r="E56" s="288">
        <v>176.81552199999999</v>
      </c>
      <c r="F56" s="288"/>
      <c r="G56" s="288"/>
      <c r="H56" s="288"/>
      <c r="I56" s="288">
        <v>87.141819999999996</v>
      </c>
      <c r="J56" s="288">
        <v>152.43</v>
      </c>
      <c r="K56" s="288"/>
      <c r="L56" s="288"/>
      <c r="M56" s="288"/>
      <c r="N56" s="288">
        <v>13.946400000000001</v>
      </c>
      <c r="O56" s="288"/>
      <c r="P56" s="288">
        <v>225.816295</v>
      </c>
      <c r="Q56" s="288">
        <v>0.57999999999999996</v>
      </c>
      <c r="R56" s="288">
        <v>794.89538100000004</v>
      </c>
      <c r="S56" s="288"/>
      <c r="T56" s="288"/>
      <c r="U56" s="288"/>
      <c r="V56" s="288"/>
      <c r="W56" s="288"/>
      <c r="X56" s="288">
        <v>41.230000000000004</v>
      </c>
      <c r="Y56" s="288"/>
      <c r="Z56" s="288"/>
      <c r="AA56" s="288"/>
      <c r="AB56" s="288">
        <v>0.44599299999999997</v>
      </c>
      <c r="AC56" s="288"/>
      <c r="AD56" s="288"/>
      <c r="AE56" s="288"/>
      <c r="AF56" s="288"/>
      <c r="AG56" s="288"/>
      <c r="AH56" s="288"/>
      <c r="AI56" s="288"/>
      <c r="AJ56" s="288"/>
      <c r="AK56" s="288"/>
      <c r="AL56" s="288"/>
      <c r="AM56" s="288"/>
      <c r="AN56" s="288"/>
      <c r="AO56" s="299">
        <v>65.592970000000008</v>
      </c>
      <c r="AP56" s="331"/>
      <c r="AR56" s="74">
        <f>+D56-SUM(D57:D58)</f>
        <v>0</v>
      </c>
      <c r="AS56" s="74">
        <f t="shared" ref="AS56:CC56" si="19">+E56-SUM(E57:E58)</f>
        <v>0</v>
      </c>
      <c r="AT56" s="74">
        <f t="shared" si="19"/>
        <v>0</v>
      </c>
      <c r="AU56" s="74">
        <f t="shared" si="19"/>
        <v>0</v>
      </c>
      <c r="AV56" s="74">
        <f t="shared" si="19"/>
        <v>0</v>
      </c>
      <c r="AW56" s="74">
        <f t="shared" si="19"/>
        <v>0</v>
      </c>
      <c r="AX56" s="74">
        <f t="shared" si="19"/>
        <v>0</v>
      </c>
      <c r="AY56" s="74">
        <f t="shared" si="19"/>
        <v>0</v>
      </c>
      <c r="AZ56" s="74">
        <f t="shared" si="19"/>
        <v>0</v>
      </c>
      <c r="BA56" s="74">
        <f t="shared" si="19"/>
        <v>0</v>
      </c>
      <c r="BB56" s="74">
        <f t="shared" si="19"/>
        <v>0</v>
      </c>
      <c r="BC56" s="74">
        <f t="shared" si="19"/>
        <v>0</v>
      </c>
      <c r="BD56" s="74">
        <f t="shared" si="19"/>
        <v>0</v>
      </c>
      <c r="BE56" s="74">
        <f t="shared" si="19"/>
        <v>0</v>
      </c>
      <c r="BF56" s="74">
        <f t="shared" si="19"/>
        <v>0</v>
      </c>
      <c r="BG56" s="74">
        <f t="shared" si="19"/>
        <v>0</v>
      </c>
      <c r="BH56" s="74">
        <f t="shared" si="19"/>
        <v>0</v>
      </c>
      <c r="BI56" s="74">
        <f t="shared" si="19"/>
        <v>0</v>
      </c>
      <c r="BJ56" s="74">
        <f t="shared" si="19"/>
        <v>0</v>
      </c>
      <c r="BK56" s="74">
        <f t="shared" si="19"/>
        <v>0</v>
      </c>
      <c r="BL56" s="74">
        <f t="shared" si="19"/>
        <v>0</v>
      </c>
      <c r="BM56" s="74">
        <f t="shared" si="19"/>
        <v>0</v>
      </c>
      <c r="BN56" s="74">
        <f t="shared" si="19"/>
        <v>0</v>
      </c>
      <c r="BO56" s="74">
        <f t="shared" si="19"/>
        <v>0</v>
      </c>
      <c r="BP56" s="74">
        <f t="shared" si="19"/>
        <v>0</v>
      </c>
      <c r="BQ56" s="74">
        <f t="shared" si="19"/>
        <v>0</v>
      </c>
      <c r="BR56" s="74">
        <f t="shared" si="19"/>
        <v>0</v>
      </c>
      <c r="BS56" s="74">
        <f t="shared" si="19"/>
        <v>0</v>
      </c>
      <c r="BT56" s="74">
        <f t="shared" si="19"/>
        <v>0</v>
      </c>
      <c r="BU56" s="74">
        <f t="shared" si="19"/>
        <v>0</v>
      </c>
      <c r="BV56" s="74">
        <f t="shared" si="19"/>
        <v>0</v>
      </c>
      <c r="BW56" s="74">
        <f t="shared" si="19"/>
        <v>0</v>
      </c>
      <c r="BX56" s="74">
        <f t="shared" si="19"/>
        <v>0</v>
      </c>
      <c r="BY56" s="74">
        <f t="shared" si="19"/>
        <v>0</v>
      </c>
      <c r="BZ56" s="74">
        <f t="shared" si="19"/>
        <v>0</v>
      </c>
      <c r="CA56" s="74">
        <f t="shared" si="19"/>
        <v>0</v>
      </c>
      <c r="CB56" s="74">
        <f t="shared" si="19"/>
        <v>0</v>
      </c>
      <c r="CC56" s="74">
        <f t="shared" si="19"/>
        <v>0</v>
      </c>
      <c r="CD56" s="33"/>
      <c r="CE56" s="74">
        <f>SUM(D56:AP56)-'A1'!L56-'A2'!Y56-'A3'!P56-'A3'!X56-'A3'!Z56*2</f>
        <v>0</v>
      </c>
    </row>
    <row r="57" spans="2:83" s="34" customFormat="1" ht="17.100000000000001" customHeight="1">
      <c r="B57" s="41"/>
      <c r="C57" s="45" t="s">
        <v>58</v>
      </c>
      <c r="D57" s="288"/>
      <c r="E57" s="288">
        <v>174.068963</v>
      </c>
      <c r="F57" s="288"/>
      <c r="G57" s="288"/>
      <c r="H57" s="288"/>
      <c r="I57" s="288">
        <v>1.795113</v>
      </c>
      <c r="J57" s="288">
        <v>4.83</v>
      </c>
      <c r="K57" s="288"/>
      <c r="L57" s="288"/>
      <c r="M57" s="288"/>
      <c r="N57" s="288"/>
      <c r="O57" s="288"/>
      <c r="P57" s="288">
        <v>96.502199999999988</v>
      </c>
      <c r="Q57" s="288"/>
      <c r="R57" s="288"/>
      <c r="S57" s="288"/>
      <c r="T57" s="288"/>
      <c r="U57" s="288"/>
      <c r="V57" s="288"/>
      <c r="W57" s="288"/>
      <c r="X57" s="288"/>
      <c r="Y57" s="288"/>
      <c r="Z57" s="288"/>
      <c r="AA57" s="288"/>
      <c r="AB57" s="288">
        <v>0.44599299999999997</v>
      </c>
      <c r="AC57" s="288"/>
      <c r="AD57" s="288"/>
      <c r="AE57" s="288"/>
      <c r="AF57" s="288"/>
      <c r="AG57" s="288"/>
      <c r="AH57" s="288"/>
      <c r="AI57" s="288"/>
      <c r="AJ57" s="288"/>
      <c r="AK57" s="288"/>
      <c r="AL57" s="288"/>
      <c r="AM57" s="288"/>
      <c r="AN57" s="288"/>
      <c r="AO57" s="299">
        <v>55.502265000000001</v>
      </c>
      <c r="AP57" s="331"/>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33"/>
      <c r="CE57" s="74">
        <f>SUM(D57:AP57)-'A1'!L57-'A2'!Y57-'A3'!P57-'A3'!X57-'A3'!Z57*2</f>
        <v>0</v>
      </c>
    </row>
    <row r="58" spans="2:83" s="34" customFormat="1" ht="17.100000000000001" customHeight="1">
      <c r="B58" s="41"/>
      <c r="C58" s="45" t="s">
        <v>59</v>
      </c>
      <c r="D58" s="288"/>
      <c r="E58" s="288">
        <v>2.746559</v>
      </c>
      <c r="F58" s="288"/>
      <c r="G58" s="288"/>
      <c r="H58" s="288"/>
      <c r="I58" s="288">
        <v>85.346706999999995</v>
      </c>
      <c r="J58" s="288">
        <v>147.6</v>
      </c>
      <c r="K58" s="288"/>
      <c r="L58" s="288"/>
      <c r="M58" s="288"/>
      <c r="N58" s="288">
        <v>13.946400000000001</v>
      </c>
      <c r="O58" s="288"/>
      <c r="P58" s="288">
        <v>129.31409500000001</v>
      </c>
      <c r="Q58" s="288">
        <v>0.57999999999999996</v>
      </c>
      <c r="R58" s="288">
        <v>794.89538100000004</v>
      </c>
      <c r="S58" s="288"/>
      <c r="T58" s="288"/>
      <c r="U58" s="288"/>
      <c r="V58" s="288"/>
      <c r="W58" s="288"/>
      <c r="X58" s="288">
        <v>41.230000000000004</v>
      </c>
      <c r="Y58" s="288"/>
      <c r="Z58" s="288"/>
      <c r="AA58" s="288"/>
      <c r="AB58" s="288"/>
      <c r="AC58" s="288"/>
      <c r="AD58" s="288"/>
      <c r="AE58" s="288"/>
      <c r="AF58" s="288"/>
      <c r="AG58" s="288"/>
      <c r="AH58" s="288"/>
      <c r="AI58" s="288"/>
      <c r="AJ58" s="288"/>
      <c r="AK58" s="288"/>
      <c r="AL58" s="288"/>
      <c r="AM58" s="288"/>
      <c r="AN58" s="288"/>
      <c r="AO58" s="299">
        <v>10.090705000000014</v>
      </c>
      <c r="AP58" s="331"/>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33"/>
      <c r="CE58" s="74">
        <f>SUM(D58:AP58)-'A1'!L58-'A2'!Y58-'A3'!P58-'A3'!X58-'A3'!Z58*2</f>
        <v>0</v>
      </c>
    </row>
    <row r="59" spans="2:83" s="40" customFormat="1" ht="30" customHeight="1">
      <c r="B59" s="263"/>
      <c r="C59" s="264" t="s">
        <v>99</v>
      </c>
      <c r="D59" s="292"/>
      <c r="E59" s="292">
        <v>176.81552199999999</v>
      </c>
      <c r="F59" s="292"/>
      <c r="G59" s="292"/>
      <c r="H59" s="292"/>
      <c r="I59" s="292">
        <v>87.141819999999996</v>
      </c>
      <c r="J59" s="292">
        <v>152.43</v>
      </c>
      <c r="K59" s="292"/>
      <c r="L59" s="292"/>
      <c r="M59" s="292"/>
      <c r="N59" s="292">
        <v>13.946400000000001</v>
      </c>
      <c r="O59" s="292"/>
      <c r="P59" s="292">
        <v>225.816295</v>
      </c>
      <c r="Q59" s="292">
        <v>0.57999999999999996</v>
      </c>
      <c r="R59" s="292">
        <v>794.89538100000004</v>
      </c>
      <c r="S59" s="292"/>
      <c r="T59" s="292"/>
      <c r="U59" s="292"/>
      <c r="V59" s="292"/>
      <c r="W59" s="292"/>
      <c r="X59" s="292">
        <v>41.230000000000004</v>
      </c>
      <c r="Y59" s="292"/>
      <c r="Z59" s="292"/>
      <c r="AA59" s="292"/>
      <c r="AB59" s="292">
        <v>0.44599299999999997</v>
      </c>
      <c r="AC59" s="292"/>
      <c r="AD59" s="292"/>
      <c r="AE59" s="292"/>
      <c r="AF59" s="292"/>
      <c r="AG59" s="292"/>
      <c r="AH59" s="292"/>
      <c r="AI59" s="292"/>
      <c r="AJ59" s="292"/>
      <c r="AK59" s="292"/>
      <c r="AL59" s="292"/>
      <c r="AM59" s="292"/>
      <c r="AN59" s="292"/>
      <c r="AO59" s="310">
        <v>65.592970000000008</v>
      </c>
      <c r="AP59" s="330"/>
      <c r="AR59" s="76">
        <f>+D56-SUM(D59:D64)</f>
        <v>0</v>
      </c>
      <c r="AS59" s="76">
        <f t="shared" ref="AS59:CC59" si="20">+E56-SUM(E59:E64)</f>
        <v>0</v>
      </c>
      <c r="AT59" s="76">
        <f t="shared" si="20"/>
        <v>0</v>
      </c>
      <c r="AU59" s="76">
        <f t="shared" si="20"/>
        <v>0</v>
      </c>
      <c r="AV59" s="76">
        <f t="shared" si="20"/>
        <v>0</v>
      </c>
      <c r="AW59" s="76">
        <f t="shared" si="20"/>
        <v>0</v>
      </c>
      <c r="AX59" s="76">
        <f t="shared" si="20"/>
        <v>0</v>
      </c>
      <c r="AY59" s="76">
        <f t="shared" si="20"/>
        <v>0</v>
      </c>
      <c r="AZ59" s="76">
        <f t="shared" si="20"/>
        <v>0</v>
      </c>
      <c r="BA59" s="76">
        <f t="shared" si="20"/>
        <v>0</v>
      </c>
      <c r="BB59" s="76">
        <f t="shared" si="20"/>
        <v>0</v>
      </c>
      <c r="BC59" s="76">
        <f t="shared" si="20"/>
        <v>0</v>
      </c>
      <c r="BD59" s="76">
        <f t="shared" si="20"/>
        <v>0</v>
      </c>
      <c r="BE59" s="76">
        <f t="shared" si="20"/>
        <v>0</v>
      </c>
      <c r="BF59" s="76">
        <f t="shared" si="20"/>
        <v>0</v>
      </c>
      <c r="BG59" s="76">
        <f t="shared" si="20"/>
        <v>0</v>
      </c>
      <c r="BH59" s="76">
        <f t="shared" si="20"/>
        <v>0</v>
      </c>
      <c r="BI59" s="76">
        <f t="shared" si="20"/>
        <v>0</v>
      </c>
      <c r="BJ59" s="76">
        <f t="shared" si="20"/>
        <v>0</v>
      </c>
      <c r="BK59" s="76">
        <f t="shared" si="20"/>
        <v>0</v>
      </c>
      <c r="BL59" s="76">
        <f t="shared" si="20"/>
        <v>0</v>
      </c>
      <c r="BM59" s="76">
        <f t="shared" si="20"/>
        <v>0</v>
      </c>
      <c r="BN59" s="76">
        <f t="shared" si="20"/>
        <v>0</v>
      </c>
      <c r="BO59" s="76">
        <f t="shared" si="20"/>
        <v>0</v>
      </c>
      <c r="BP59" s="76">
        <f t="shared" si="20"/>
        <v>0</v>
      </c>
      <c r="BQ59" s="76">
        <f t="shared" si="20"/>
        <v>0</v>
      </c>
      <c r="BR59" s="76">
        <f t="shared" si="20"/>
        <v>0</v>
      </c>
      <c r="BS59" s="76">
        <f t="shared" si="20"/>
        <v>0</v>
      </c>
      <c r="BT59" s="76">
        <f t="shared" si="20"/>
        <v>0</v>
      </c>
      <c r="BU59" s="76">
        <f t="shared" si="20"/>
        <v>0</v>
      </c>
      <c r="BV59" s="76">
        <f t="shared" si="20"/>
        <v>0</v>
      </c>
      <c r="BW59" s="76">
        <f t="shared" si="20"/>
        <v>0</v>
      </c>
      <c r="BX59" s="76">
        <f t="shared" si="20"/>
        <v>0</v>
      </c>
      <c r="BY59" s="76">
        <f t="shared" si="20"/>
        <v>0</v>
      </c>
      <c r="BZ59" s="76">
        <f t="shared" si="20"/>
        <v>0</v>
      </c>
      <c r="CA59" s="76">
        <f t="shared" si="20"/>
        <v>0</v>
      </c>
      <c r="CB59" s="76">
        <f t="shared" si="20"/>
        <v>0</v>
      </c>
      <c r="CC59" s="76">
        <f t="shared" si="20"/>
        <v>0</v>
      </c>
      <c r="CD59" s="39"/>
      <c r="CE59" s="76">
        <f>SUM(D59:AP59)-'A1'!L59-'A2'!Y59-'A3'!P59-'A3'!X59-'A3'!Z59*2</f>
        <v>0</v>
      </c>
    </row>
    <row r="60" spans="2:83" s="34" customFormat="1" ht="17.100000000000001" customHeight="1">
      <c r="B60" s="270"/>
      <c r="C60" s="271" t="s">
        <v>73</v>
      </c>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99"/>
      <c r="AP60" s="331"/>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33"/>
      <c r="CE60" s="76">
        <f>SUM(D60:AP60)-'A1'!L60-'A2'!Y60-'A3'!P60-'A3'!X60-'A3'!Z60*2</f>
        <v>0</v>
      </c>
    </row>
    <row r="61" spans="2:83" s="34" customFormat="1" ht="17.100000000000001" customHeight="1">
      <c r="B61" s="270"/>
      <c r="C61" s="271" t="s">
        <v>199</v>
      </c>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99"/>
      <c r="AP61" s="331"/>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33"/>
      <c r="CE61" s="76">
        <f>SUM(D61:AP61)-'A1'!L61-'A2'!Y61-'A3'!P61-'A3'!X61-'A3'!Z61*2</f>
        <v>0</v>
      </c>
    </row>
    <row r="62" spans="2:83" s="34" customFormat="1" ht="17.100000000000001" customHeight="1">
      <c r="B62" s="270"/>
      <c r="C62" s="271" t="s">
        <v>100</v>
      </c>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99"/>
      <c r="AP62" s="331"/>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33"/>
      <c r="CE62" s="76">
        <f>SUM(D62:AP62)-'A1'!L62-'A2'!Y62-'A3'!P62-'A3'!X62-'A3'!Z62*2</f>
        <v>0</v>
      </c>
    </row>
    <row r="63" spans="2:83" s="34" customFormat="1" ht="17.100000000000001" customHeight="1">
      <c r="B63" s="270"/>
      <c r="C63" s="272" t="s">
        <v>50</v>
      </c>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99"/>
      <c r="AP63" s="331"/>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33"/>
      <c r="CE63" s="76">
        <f>SUM(D63:AP63)-'A1'!L63-'A2'!Y63-'A3'!P63-'A3'!X63-'A3'!Z63*2</f>
        <v>0</v>
      </c>
    </row>
    <row r="64" spans="2:83" s="34" customFormat="1" ht="16.5" customHeight="1">
      <c r="B64" s="270"/>
      <c r="C64" s="265" t="s">
        <v>170</v>
      </c>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99"/>
      <c r="AP64" s="331"/>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33"/>
      <c r="CE64" s="76">
        <f>SUM(D64:AP64)-'A1'!L64-'A2'!Y64-'A3'!P64-'A3'!X64-'A3'!Z64*2</f>
        <v>0</v>
      </c>
    </row>
    <row r="65" spans="2:83" s="40" customFormat="1" ht="24.95" customHeight="1">
      <c r="B65" s="101"/>
      <c r="C65" s="104" t="s">
        <v>12</v>
      </c>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310">
        <v>15.601595999999997</v>
      </c>
      <c r="AP65" s="330"/>
      <c r="AR65" s="76">
        <f>+D65-SUM(D66:D67)</f>
        <v>0</v>
      </c>
      <c r="AS65" s="76">
        <f t="shared" ref="AS65:CC65" si="21">+E65-SUM(E66:E67)</f>
        <v>0</v>
      </c>
      <c r="AT65" s="76">
        <f t="shared" si="21"/>
        <v>0</v>
      </c>
      <c r="AU65" s="76">
        <f t="shared" si="21"/>
        <v>0</v>
      </c>
      <c r="AV65" s="76">
        <f t="shared" si="21"/>
        <v>0</v>
      </c>
      <c r="AW65" s="76">
        <f t="shared" si="21"/>
        <v>0</v>
      </c>
      <c r="AX65" s="76">
        <f t="shared" si="21"/>
        <v>0</v>
      </c>
      <c r="AY65" s="76">
        <f t="shared" si="21"/>
        <v>0</v>
      </c>
      <c r="AZ65" s="76">
        <f t="shared" si="21"/>
        <v>0</v>
      </c>
      <c r="BA65" s="76">
        <f t="shared" si="21"/>
        <v>0</v>
      </c>
      <c r="BB65" s="76">
        <f t="shared" si="21"/>
        <v>0</v>
      </c>
      <c r="BC65" s="76">
        <f t="shared" si="21"/>
        <v>0</v>
      </c>
      <c r="BD65" s="76">
        <f t="shared" si="21"/>
        <v>0</v>
      </c>
      <c r="BE65" s="76">
        <f t="shared" si="21"/>
        <v>0</v>
      </c>
      <c r="BF65" s="76">
        <f t="shared" si="21"/>
        <v>0</v>
      </c>
      <c r="BG65" s="76">
        <f t="shared" si="21"/>
        <v>0</v>
      </c>
      <c r="BH65" s="76">
        <f t="shared" si="21"/>
        <v>0</v>
      </c>
      <c r="BI65" s="76">
        <f t="shared" si="21"/>
        <v>0</v>
      </c>
      <c r="BJ65" s="76">
        <f t="shared" si="21"/>
        <v>0</v>
      </c>
      <c r="BK65" s="76">
        <f t="shared" si="21"/>
        <v>0</v>
      </c>
      <c r="BL65" s="76">
        <f t="shared" si="21"/>
        <v>0</v>
      </c>
      <c r="BM65" s="76">
        <f t="shared" si="21"/>
        <v>0</v>
      </c>
      <c r="BN65" s="76">
        <f t="shared" si="21"/>
        <v>0</v>
      </c>
      <c r="BO65" s="76">
        <f t="shared" si="21"/>
        <v>0</v>
      </c>
      <c r="BP65" s="76">
        <f t="shared" si="21"/>
        <v>0</v>
      </c>
      <c r="BQ65" s="76">
        <f t="shared" si="21"/>
        <v>0</v>
      </c>
      <c r="BR65" s="76">
        <f t="shared" si="21"/>
        <v>0</v>
      </c>
      <c r="BS65" s="76">
        <f t="shared" si="21"/>
        <v>0</v>
      </c>
      <c r="BT65" s="76">
        <f t="shared" si="21"/>
        <v>0</v>
      </c>
      <c r="BU65" s="76">
        <f t="shared" si="21"/>
        <v>0</v>
      </c>
      <c r="BV65" s="76">
        <f t="shared" si="21"/>
        <v>0</v>
      </c>
      <c r="BW65" s="76">
        <f t="shared" si="21"/>
        <v>0</v>
      </c>
      <c r="BX65" s="76">
        <f t="shared" si="21"/>
        <v>0</v>
      </c>
      <c r="BY65" s="76">
        <f t="shared" si="21"/>
        <v>0</v>
      </c>
      <c r="BZ65" s="76">
        <f t="shared" si="21"/>
        <v>0</v>
      </c>
      <c r="CA65" s="76">
        <f t="shared" si="21"/>
        <v>0</v>
      </c>
      <c r="CB65" s="76">
        <f t="shared" si="21"/>
        <v>0</v>
      </c>
      <c r="CC65" s="76">
        <f t="shared" si="21"/>
        <v>0</v>
      </c>
      <c r="CD65" s="39"/>
      <c r="CE65" s="76">
        <f>SUM(D65:AP65)-'A1'!L65-'A2'!Y65-'A3'!P65-'A3'!X65-'A3'!Z65*2</f>
        <v>-3.5527136788005009E-15</v>
      </c>
    </row>
    <row r="66" spans="2:83" s="89" customFormat="1" ht="17.100000000000001" customHeight="1">
      <c r="B66" s="83"/>
      <c r="C66" s="45" t="s">
        <v>58</v>
      </c>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309"/>
      <c r="AP66" s="332"/>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5"/>
      <c r="CD66" s="88"/>
      <c r="CE66" s="74">
        <f>SUM(D66:AP66)-'A1'!L66-'A2'!Y66-'A3'!P66-'A3'!X66-'A3'!Z66*2</f>
        <v>0</v>
      </c>
    </row>
    <row r="67" spans="2:83" s="34" customFormat="1" ht="16.5" customHeight="1">
      <c r="B67" s="44"/>
      <c r="C67" s="45" t="s">
        <v>59</v>
      </c>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99">
        <v>15.601595999999997</v>
      </c>
      <c r="AP67" s="331"/>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33"/>
      <c r="CE67" s="74">
        <f>SUM(D67:AP67)-'A1'!L67-'A2'!Y67-'A3'!P67-'A3'!X67-'A3'!Z67*2</f>
        <v>-3.5527136788005009E-15</v>
      </c>
    </row>
    <row r="68" spans="2:83" s="40" customFormat="1" ht="30" customHeight="1">
      <c r="B68" s="103"/>
      <c r="C68" s="104" t="s">
        <v>53</v>
      </c>
      <c r="D68" s="293">
        <f t="shared" ref="D68:AO68" si="22">+SUM(D65,D56,D53)</f>
        <v>0</v>
      </c>
      <c r="E68" s="293">
        <f t="shared" si="22"/>
        <v>176.81552199999999</v>
      </c>
      <c r="F68" s="293">
        <f t="shared" si="22"/>
        <v>11.343425</v>
      </c>
      <c r="G68" s="293">
        <f t="shared" si="22"/>
        <v>0</v>
      </c>
      <c r="H68" s="293">
        <f t="shared" si="22"/>
        <v>0</v>
      </c>
      <c r="I68" s="293">
        <f t="shared" si="22"/>
        <v>87.141819999999996</v>
      </c>
      <c r="J68" s="293">
        <f t="shared" si="22"/>
        <v>220.6722</v>
      </c>
      <c r="K68" s="293">
        <f t="shared" si="22"/>
        <v>0</v>
      </c>
      <c r="L68" s="293">
        <f t="shared" si="22"/>
        <v>0</v>
      </c>
      <c r="M68" s="293">
        <f t="shared" si="22"/>
        <v>0</v>
      </c>
      <c r="N68" s="293">
        <f t="shared" si="22"/>
        <v>13.976307</v>
      </c>
      <c r="O68" s="293">
        <f t="shared" si="22"/>
        <v>1.207757</v>
      </c>
      <c r="P68" s="293">
        <f t="shared" si="22"/>
        <v>225.816295</v>
      </c>
      <c r="Q68" s="293">
        <f t="shared" si="22"/>
        <v>0.57999999999999996</v>
      </c>
      <c r="R68" s="293">
        <f t="shared" si="22"/>
        <v>2552.2110250000001</v>
      </c>
      <c r="S68" s="293">
        <f t="shared" si="22"/>
        <v>0</v>
      </c>
      <c r="T68" s="293">
        <f t="shared" si="22"/>
        <v>0</v>
      </c>
      <c r="U68" s="293">
        <f t="shared" si="22"/>
        <v>0</v>
      </c>
      <c r="V68" s="293">
        <f t="shared" si="22"/>
        <v>0</v>
      </c>
      <c r="W68" s="293">
        <f t="shared" si="22"/>
        <v>0</v>
      </c>
      <c r="X68" s="293">
        <f t="shared" si="22"/>
        <v>41.230000000000004</v>
      </c>
      <c r="Y68" s="293">
        <f t="shared" si="22"/>
        <v>0</v>
      </c>
      <c r="Z68" s="293">
        <f t="shared" si="22"/>
        <v>0</v>
      </c>
      <c r="AA68" s="293">
        <f t="shared" si="22"/>
        <v>0</v>
      </c>
      <c r="AB68" s="293">
        <f t="shared" si="22"/>
        <v>0.44599299999999997</v>
      </c>
      <c r="AC68" s="293">
        <f t="shared" si="22"/>
        <v>0</v>
      </c>
      <c r="AD68" s="293">
        <f t="shared" si="22"/>
        <v>0</v>
      </c>
      <c r="AE68" s="293">
        <f t="shared" si="22"/>
        <v>0</v>
      </c>
      <c r="AF68" s="293">
        <f t="shared" si="22"/>
        <v>0</v>
      </c>
      <c r="AG68" s="293">
        <f t="shared" si="22"/>
        <v>0</v>
      </c>
      <c r="AH68" s="293">
        <f t="shared" si="22"/>
        <v>0</v>
      </c>
      <c r="AI68" s="293">
        <f t="shared" si="22"/>
        <v>0</v>
      </c>
      <c r="AJ68" s="293">
        <f t="shared" si="22"/>
        <v>0</v>
      </c>
      <c r="AK68" s="293">
        <f t="shared" si="22"/>
        <v>0</v>
      </c>
      <c r="AL68" s="293">
        <f t="shared" si="22"/>
        <v>0</v>
      </c>
      <c r="AM68" s="293">
        <f t="shared" si="22"/>
        <v>0</v>
      </c>
      <c r="AN68" s="293">
        <f t="shared" si="22"/>
        <v>0</v>
      </c>
      <c r="AO68" s="291">
        <f t="shared" si="22"/>
        <v>149.99456600000002</v>
      </c>
      <c r="AP68" s="307">
        <f>+SUM(AP65,AP56,AP53)</f>
        <v>0</v>
      </c>
      <c r="AQ68" s="39"/>
      <c r="AR68" s="76">
        <f>+D68-D53-D56-D65</f>
        <v>0</v>
      </c>
      <c r="AS68" s="76">
        <f t="shared" ref="AS68:CC68" si="23">+E68-E53-E56-E65</f>
        <v>0</v>
      </c>
      <c r="AT68" s="76">
        <f t="shared" si="23"/>
        <v>0</v>
      </c>
      <c r="AU68" s="76">
        <f t="shared" si="23"/>
        <v>0</v>
      </c>
      <c r="AV68" s="76">
        <f t="shared" si="23"/>
        <v>0</v>
      </c>
      <c r="AW68" s="76">
        <f t="shared" si="23"/>
        <v>0</v>
      </c>
      <c r="AX68" s="76">
        <f t="shared" si="23"/>
        <v>0</v>
      </c>
      <c r="AY68" s="76">
        <f t="shared" si="23"/>
        <v>0</v>
      </c>
      <c r="AZ68" s="76">
        <f t="shared" si="23"/>
        <v>0</v>
      </c>
      <c r="BA68" s="76">
        <f t="shared" si="23"/>
        <v>0</v>
      </c>
      <c r="BB68" s="76">
        <f t="shared" si="23"/>
        <v>0</v>
      </c>
      <c r="BC68" s="76">
        <f t="shared" si="23"/>
        <v>0</v>
      </c>
      <c r="BD68" s="76">
        <f t="shared" si="23"/>
        <v>0</v>
      </c>
      <c r="BE68" s="76">
        <f t="shared" si="23"/>
        <v>0</v>
      </c>
      <c r="BF68" s="76">
        <f t="shared" si="23"/>
        <v>0</v>
      </c>
      <c r="BG68" s="76">
        <f t="shared" si="23"/>
        <v>0</v>
      </c>
      <c r="BH68" s="76">
        <f t="shared" si="23"/>
        <v>0</v>
      </c>
      <c r="BI68" s="76">
        <f t="shared" si="23"/>
        <v>0</v>
      </c>
      <c r="BJ68" s="76">
        <f t="shared" si="23"/>
        <v>0</v>
      </c>
      <c r="BK68" s="76">
        <f t="shared" si="23"/>
        <v>0</v>
      </c>
      <c r="BL68" s="76">
        <f t="shared" si="23"/>
        <v>0</v>
      </c>
      <c r="BM68" s="76">
        <f t="shared" si="23"/>
        <v>0</v>
      </c>
      <c r="BN68" s="76">
        <f t="shared" si="23"/>
        <v>0</v>
      </c>
      <c r="BO68" s="76">
        <f t="shared" si="23"/>
        <v>0</v>
      </c>
      <c r="BP68" s="76">
        <f t="shared" si="23"/>
        <v>0</v>
      </c>
      <c r="BQ68" s="76">
        <f t="shared" si="23"/>
        <v>0</v>
      </c>
      <c r="BR68" s="76">
        <f t="shared" si="23"/>
        <v>0</v>
      </c>
      <c r="BS68" s="76">
        <f t="shared" si="23"/>
        <v>0</v>
      </c>
      <c r="BT68" s="76">
        <f t="shared" si="23"/>
        <v>0</v>
      </c>
      <c r="BU68" s="76">
        <f t="shared" si="23"/>
        <v>0</v>
      </c>
      <c r="BV68" s="76">
        <f t="shared" si="23"/>
        <v>0</v>
      </c>
      <c r="BW68" s="76">
        <f t="shared" si="23"/>
        <v>0</v>
      </c>
      <c r="BX68" s="76">
        <f t="shared" si="23"/>
        <v>0</v>
      </c>
      <c r="BY68" s="76">
        <f t="shared" si="23"/>
        <v>0</v>
      </c>
      <c r="BZ68" s="76">
        <f t="shared" si="23"/>
        <v>0</v>
      </c>
      <c r="CA68" s="76">
        <f t="shared" si="23"/>
        <v>0</v>
      </c>
      <c r="CB68" s="76">
        <f t="shared" si="23"/>
        <v>0</v>
      </c>
      <c r="CC68" s="76">
        <f t="shared" si="23"/>
        <v>1.7763568394002505E-14</v>
      </c>
      <c r="CD68" s="39"/>
      <c r="CE68" s="76">
        <f>SUM(D68:AP68)-'A1'!L68-'A2'!Y68-'A3'!P68-'A3'!X68-'A3'!Z68*2</f>
        <v>-0.35677700000019286</v>
      </c>
    </row>
    <row r="69" spans="2:83" s="89" customFormat="1" ht="17.100000000000001" customHeight="1">
      <c r="B69" s="266"/>
      <c r="C69" s="267" t="s">
        <v>182</v>
      </c>
      <c r="D69" s="294"/>
      <c r="E69" s="294"/>
      <c r="F69" s="294"/>
      <c r="G69" s="294"/>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c r="AN69" s="294"/>
      <c r="AO69" s="309"/>
      <c r="AP69" s="332"/>
      <c r="AQ69" s="88"/>
      <c r="AR69" s="85">
        <f t="shared" ref="AR69:CC69" si="24">+IF((D69&gt;D68),111,0)</f>
        <v>0</v>
      </c>
      <c r="AS69" s="85">
        <f t="shared" si="24"/>
        <v>0</v>
      </c>
      <c r="AT69" s="85">
        <f t="shared" si="24"/>
        <v>0</v>
      </c>
      <c r="AU69" s="85">
        <f t="shared" si="24"/>
        <v>0</v>
      </c>
      <c r="AV69" s="85">
        <f t="shared" si="24"/>
        <v>0</v>
      </c>
      <c r="AW69" s="85">
        <f t="shared" si="24"/>
        <v>0</v>
      </c>
      <c r="AX69" s="85">
        <f t="shared" si="24"/>
        <v>0</v>
      </c>
      <c r="AY69" s="85">
        <f t="shared" si="24"/>
        <v>0</v>
      </c>
      <c r="AZ69" s="85">
        <f t="shared" si="24"/>
        <v>0</v>
      </c>
      <c r="BA69" s="85">
        <f t="shared" si="24"/>
        <v>0</v>
      </c>
      <c r="BB69" s="85">
        <f t="shared" si="24"/>
        <v>0</v>
      </c>
      <c r="BC69" s="85">
        <f t="shared" si="24"/>
        <v>0</v>
      </c>
      <c r="BD69" s="85">
        <f t="shared" si="24"/>
        <v>0</v>
      </c>
      <c r="BE69" s="85">
        <f t="shared" si="24"/>
        <v>0</v>
      </c>
      <c r="BF69" s="85">
        <f t="shared" si="24"/>
        <v>0</v>
      </c>
      <c r="BG69" s="85">
        <f t="shared" si="24"/>
        <v>0</v>
      </c>
      <c r="BH69" s="85">
        <f t="shared" si="24"/>
        <v>0</v>
      </c>
      <c r="BI69" s="85">
        <f t="shared" si="24"/>
        <v>0</v>
      </c>
      <c r="BJ69" s="85">
        <f t="shared" si="24"/>
        <v>0</v>
      </c>
      <c r="BK69" s="85">
        <f t="shared" si="24"/>
        <v>0</v>
      </c>
      <c r="BL69" s="85">
        <f t="shared" si="24"/>
        <v>0</v>
      </c>
      <c r="BM69" s="85">
        <f t="shared" si="24"/>
        <v>0</v>
      </c>
      <c r="BN69" s="85">
        <f t="shared" si="24"/>
        <v>0</v>
      </c>
      <c r="BO69" s="85">
        <f t="shared" si="24"/>
        <v>0</v>
      </c>
      <c r="BP69" s="85">
        <f t="shared" si="24"/>
        <v>0</v>
      </c>
      <c r="BQ69" s="85">
        <f t="shared" si="24"/>
        <v>0</v>
      </c>
      <c r="BR69" s="85">
        <f t="shared" si="24"/>
        <v>0</v>
      </c>
      <c r="BS69" s="85">
        <f t="shared" si="24"/>
        <v>0</v>
      </c>
      <c r="BT69" s="85">
        <f t="shared" si="24"/>
        <v>0</v>
      </c>
      <c r="BU69" s="85">
        <f t="shared" si="24"/>
        <v>0</v>
      </c>
      <c r="BV69" s="85">
        <f t="shared" si="24"/>
        <v>0</v>
      </c>
      <c r="BW69" s="85">
        <f t="shared" si="24"/>
        <v>0</v>
      </c>
      <c r="BX69" s="85">
        <f t="shared" si="24"/>
        <v>0</v>
      </c>
      <c r="BY69" s="85">
        <f t="shared" si="24"/>
        <v>0</v>
      </c>
      <c r="BZ69" s="85">
        <f t="shared" si="24"/>
        <v>0</v>
      </c>
      <c r="CA69" s="85">
        <f t="shared" si="24"/>
        <v>0</v>
      </c>
      <c r="CB69" s="85">
        <f t="shared" si="24"/>
        <v>0</v>
      </c>
      <c r="CC69" s="85">
        <f t="shared" si="24"/>
        <v>0</v>
      </c>
      <c r="CD69" s="88"/>
      <c r="CE69" s="85">
        <f>SUM(D69:AP69)-'A1'!L69-'A2'!Y69-'A3'!P69-'A3'!X69-'A3'!Z69*2</f>
        <v>0</v>
      </c>
    </row>
    <row r="70" spans="2:83" s="89" customFormat="1" ht="17.100000000000001" customHeight="1">
      <c r="B70" s="266"/>
      <c r="C70" s="269" t="s">
        <v>183</v>
      </c>
      <c r="D70" s="294"/>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4"/>
      <c r="AG70" s="294"/>
      <c r="AH70" s="294"/>
      <c r="AI70" s="294"/>
      <c r="AJ70" s="294"/>
      <c r="AK70" s="294"/>
      <c r="AL70" s="294"/>
      <c r="AM70" s="294"/>
      <c r="AN70" s="294"/>
      <c r="AO70" s="309"/>
      <c r="AP70" s="332"/>
      <c r="AQ70" s="88"/>
      <c r="AR70" s="85">
        <f t="shared" ref="AR70:CC70" si="25">+IF((D70&gt;D68),111,0)</f>
        <v>0</v>
      </c>
      <c r="AS70" s="85">
        <f t="shared" si="25"/>
        <v>0</v>
      </c>
      <c r="AT70" s="85">
        <f t="shared" si="25"/>
        <v>0</v>
      </c>
      <c r="AU70" s="85">
        <f t="shared" si="25"/>
        <v>0</v>
      </c>
      <c r="AV70" s="85">
        <f t="shared" si="25"/>
        <v>0</v>
      </c>
      <c r="AW70" s="85">
        <f t="shared" si="25"/>
        <v>0</v>
      </c>
      <c r="AX70" s="85">
        <f t="shared" si="25"/>
        <v>0</v>
      </c>
      <c r="AY70" s="85">
        <f t="shared" si="25"/>
        <v>0</v>
      </c>
      <c r="AZ70" s="85">
        <f t="shared" si="25"/>
        <v>0</v>
      </c>
      <c r="BA70" s="85">
        <f t="shared" si="25"/>
        <v>0</v>
      </c>
      <c r="BB70" s="85">
        <f t="shared" si="25"/>
        <v>0</v>
      </c>
      <c r="BC70" s="85">
        <f t="shared" si="25"/>
        <v>0</v>
      </c>
      <c r="BD70" s="85">
        <f t="shared" si="25"/>
        <v>0</v>
      </c>
      <c r="BE70" s="85">
        <f t="shared" si="25"/>
        <v>0</v>
      </c>
      <c r="BF70" s="85">
        <f t="shared" si="25"/>
        <v>0</v>
      </c>
      <c r="BG70" s="85">
        <f t="shared" si="25"/>
        <v>0</v>
      </c>
      <c r="BH70" s="85">
        <f t="shared" si="25"/>
        <v>0</v>
      </c>
      <c r="BI70" s="85">
        <f t="shared" si="25"/>
        <v>0</v>
      </c>
      <c r="BJ70" s="85">
        <f t="shared" si="25"/>
        <v>0</v>
      </c>
      <c r="BK70" s="85">
        <f t="shared" si="25"/>
        <v>0</v>
      </c>
      <c r="BL70" s="85">
        <f t="shared" si="25"/>
        <v>0</v>
      </c>
      <c r="BM70" s="85">
        <f t="shared" si="25"/>
        <v>0</v>
      </c>
      <c r="BN70" s="85">
        <f t="shared" si="25"/>
        <v>0</v>
      </c>
      <c r="BO70" s="85">
        <f t="shared" si="25"/>
        <v>0</v>
      </c>
      <c r="BP70" s="85">
        <f t="shared" si="25"/>
        <v>0</v>
      </c>
      <c r="BQ70" s="85">
        <f t="shared" si="25"/>
        <v>0</v>
      </c>
      <c r="BR70" s="85">
        <f t="shared" si="25"/>
        <v>0</v>
      </c>
      <c r="BS70" s="85">
        <f t="shared" si="25"/>
        <v>0</v>
      </c>
      <c r="BT70" s="85">
        <f t="shared" si="25"/>
        <v>0</v>
      </c>
      <c r="BU70" s="85">
        <f t="shared" si="25"/>
        <v>0</v>
      </c>
      <c r="BV70" s="85">
        <f t="shared" si="25"/>
        <v>0</v>
      </c>
      <c r="BW70" s="85">
        <f t="shared" si="25"/>
        <v>0</v>
      </c>
      <c r="BX70" s="85">
        <f t="shared" si="25"/>
        <v>0</v>
      </c>
      <c r="BY70" s="85">
        <f t="shared" si="25"/>
        <v>0</v>
      </c>
      <c r="BZ70" s="85">
        <f t="shared" si="25"/>
        <v>0</v>
      </c>
      <c r="CA70" s="85">
        <f t="shared" si="25"/>
        <v>0</v>
      </c>
      <c r="CB70" s="85">
        <f t="shared" si="25"/>
        <v>0</v>
      </c>
      <c r="CC70" s="85">
        <f t="shared" si="25"/>
        <v>0</v>
      </c>
      <c r="CD70" s="88"/>
      <c r="CE70" s="85">
        <f>SUM(D70:AP70)-'A1'!L70-'A2'!Y70-'A3'!P70-'A3'!X70-'A3'!Z70*2</f>
        <v>0</v>
      </c>
    </row>
    <row r="71" spans="2:83" s="34" customFormat="1" ht="24.95" customHeight="1">
      <c r="B71" s="41"/>
      <c r="C71" s="49" t="s">
        <v>65</v>
      </c>
      <c r="D71" s="288"/>
      <c r="E71" s="288"/>
      <c r="F71" s="288"/>
      <c r="G71" s="288"/>
      <c r="H71" s="288"/>
      <c r="I71" s="288"/>
      <c r="J71" s="288"/>
      <c r="K71" s="288"/>
      <c r="L71" s="288"/>
      <c r="M71" s="288"/>
      <c r="N71" s="288"/>
      <c r="O71" s="288"/>
      <c r="P71" s="288"/>
      <c r="Q71" s="288"/>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99"/>
      <c r="AP71" s="331"/>
      <c r="AQ71" s="33"/>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33"/>
      <c r="CE71" s="79"/>
    </row>
    <row r="72" spans="2:83" s="34" customFormat="1" ht="17.100000000000001" customHeight="1">
      <c r="B72" s="44"/>
      <c r="C72" s="45" t="s">
        <v>67</v>
      </c>
      <c r="D72" s="288"/>
      <c r="E72" s="288">
        <v>176.81552199999999</v>
      </c>
      <c r="F72" s="288">
        <v>11.343425</v>
      </c>
      <c r="G72" s="288"/>
      <c r="H72" s="288"/>
      <c r="I72" s="288">
        <v>87.141819999999996</v>
      </c>
      <c r="J72" s="288">
        <v>220.6722</v>
      </c>
      <c r="K72" s="288"/>
      <c r="L72" s="288"/>
      <c r="M72" s="288"/>
      <c r="N72" s="288">
        <v>13.946400000000001</v>
      </c>
      <c r="O72" s="288">
        <v>1.207757</v>
      </c>
      <c r="P72" s="288">
        <v>225.816295</v>
      </c>
      <c r="Q72" s="288">
        <v>0.57999999999999996</v>
      </c>
      <c r="R72" s="288">
        <v>2552.2110250000001</v>
      </c>
      <c r="S72" s="288"/>
      <c r="T72" s="288"/>
      <c r="U72" s="288"/>
      <c r="V72" s="288"/>
      <c r="W72" s="288"/>
      <c r="X72" s="288"/>
      <c r="Y72" s="288"/>
      <c r="Z72" s="288"/>
      <c r="AA72" s="288"/>
      <c r="AB72" s="288">
        <v>0.44599299999999997</v>
      </c>
      <c r="AC72" s="288"/>
      <c r="AD72" s="288"/>
      <c r="AE72" s="288"/>
      <c r="AF72" s="288"/>
      <c r="AG72" s="288"/>
      <c r="AH72" s="288"/>
      <c r="AI72" s="288"/>
      <c r="AJ72" s="288"/>
      <c r="AK72" s="288"/>
      <c r="AL72" s="288"/>
      <c r="AM72" s="288"/>
      <c r="AN72" s="288"/>
      <c r="AO72" s="299">
        <v>67.050044000000014</v>
      </c>
      <c r="AP72" s="331"/>
      <c r="AQ72" s="33"/>
      <c r="AR72" s="74">
        <f>+D68-SUM(D72:D74)</f>
        <v>0</v>
      </c>
      <c r="AS72" s="74">
        <f t="shared" ref="AS72:CC72" si="26">+E68-SUM(E72:E74)</f>
        <v>0</v>
      </c>
      <c r="AT72" s="74">
        <f t="shared" si="26"/>
        <v>0</v>
      </c>
      <c r="AU72" s="74">
        <f t="shared" si="26"/>
        <v>0</v>
      </c>
      <c r="AV72" s="74">
        <f t="shared" si="26"/>
        <v>0</v>
      </c>
      <c r="AW72" s="74">
        <f t="shared" si="26"/>
        <v>0</v>
      </c>
      <c r="AX72" s="74">
        <f t="shared" si="26"/>
        <v>0</v>
      </c>
      <c r="AY72" s="74">
        <f t="shared" si="26"/>
        <v>0</v>
      </c>
      <c r="AZ72" s="74">
        <f t="shared" si="26"/>
        <v>0</v>
      </c>
      <c r="BA72" s="74">
        <f t="shared" si="26"/>
        <v>0</v>
      </c>
      <c r="BB72" s="74">
        <f t="shared" si="26"/>
        <v>2.9906999999999684E-2</v>
      </c>
      <c r="BC72" s="74">
        <f t="shared" si="26"/>
        <v>0</v>
      </c>
      <c r="BD72" s="74">
        <f t="shared" si="26"/>
        <v>0</v>
      </c>
      <c r="BE72" s="74">
        <f t="shared" si="26"/>
        <v>0</v>
      </c>
      <c r="BF72" s="74">
        <f t="shared" si="26"/>
        <v>0</v>
      </c>
      <c r="BG72" s="74">
        <f t="shared" si="26"/>
        <v>0</v>
      </c>
      <c r="BH72" s="74">
        <f t="shared" si="26"/>
        <v>0</v>
      </c>
      <c r="BI72" s="74">
        <f t="shared" si="26"/>
        <v>0</v>
      </c>
      <c r="BJ72" s="74">
        <f t="shared" si="26"/>
        <v>0</v>
      </c>
      <c r="BK72" s="74">
        <f t="shared" si="26"/>
        <v>0</v>
      </c>
      <c r="BL72" s="74">
        <f t="shared" si="26"/>
        <v>4.791000000011536E-3</v>
      </c>
      <c r="BM72" s="74">
        <f t="shared" si="26"/>
        <v>0</v>
      </c>
      <c r="BN72" s="74">
        <f t="shared" si="26"/>
        <v>0</v>
      </c>
      <c r="BO72" s="74">
        <f t="shared" si="26"/>
        <v>0</v>
      </c>
      <c r="BP72" s="74">
        <f t="shared" si="26"/>
        <v>0</v>
      </c>
      <c r="BQ72" s="74">
        <f t="shared" si="26"/>
        <v>0</v>
      </c>
      <c r="BR72" s="74">
        <f t="shared" si="26"/>
        <v>0</v>
      </c>
      <c r="BS72" s="74">
        <f t="shared" si="26"/>
        <v>0</v>
      </c>
      <c r="BT72" s="74">
        <f t="shared" si="26"/>
        <v>0</v>
      </c>
      <c r="BU72" s="74">
        <f t="shared" si="26"/>
        <v>0</v>
      </c>
      <c r="BV72" s="74">
        <f t="shared" si="26"/>
        <v>0</v>
      </c>
      <c r="BW72" s="74">
        <f t="shared" si="26"/>
        <v>0</v>
      </c>
      <c r="BX72" s="74">
        <f t="shared" si="26"/>
        <v>0</v>
      </c>
      <c r="BY72" s="74">
        <f t="shared" si="26"/>
        <v>0</v>
      </c>
      <c r="BZ72" s="74">
        <f t="shared" si="26"/>
        <v>0</v>
      </c>
      <c r="CA72" s="74">
        <f t="shared" si="26"/>
        <v>0</v>
      </c>
      <c r="CB72" s="74">
        <f t="shared" si="26"/>
        <v>0</v>
      </c>
      <c r="CC72" s="74">
        <f t="shared" si="26"/>
        <v>0</v>
      </c>
      <c r="CD72" s="33"/>
      <c r="CE72" s="73">
        <f>SUM(D72:AP72)-'A1'!L72-'A2'!Y72-'A3'!P72-'A3'!X72-'A3'!Z72*2</f>
        <v>-0.37522399999966183</v>
      </c>
    </row>
    <row r="73" spans="2:83" s="34" customFormat="1" ht="17.100000000000001" customHeight="1">
      <c r="B73" s="44"/>
      <c r="C73" s="45" t="s">
        <v>68</v>
      </c>
      <c r="D73" s="288"/>
      <c r="E73" s="288"/>
      <c r="F73" s="288"/>
      <c r="G73" s="288"/>
      <c r="H73" s="288"/>
      <c r="I73" s="288"/>
      <c r="J73" s="288"/>
      <c r="K73" s="288"/>
      <c r="L73" s="288"/>
      <c r="M73" s="288"/>
      <c r="N73" s="288"/>
      <c r="O73" s="288"/>
      <c r="P73" s="288"/>
      <c r="Q73" s="288"/>
      <c r="R73" s="288"/>
      <c r="S73" s="288"/>
      <c r="T73" s="288"/>
      <c r="U73" s="288"/>
      <c r="V73" s="288"/>
      <c r="W73" s="288"/>
      <c r="X73" s="288">
        <v>41.225208999999992</v>
      </c>
      <c r="Y73" s="288"/>
      <c r="Z73" s="288"/>
      <c r="AA73" s="288"/>
      <c r="AB73" s="288"/>
      <c r="AC73" s="288"/>
      <c r="AD73" s="288"/>
      <c r="AE73" s="288"/>
      <c r="AF73" s="288"/>
      <c r="AG73" s="288"/>
      <c r="AH73" s="288"/>
      <c r="AI73" s="288"/>
      <c r="AJ73" s="288"/>
      <c r="AK73" s="288"/>
      <c r="AL73" s="288"/>
      <c r="AM73" s="288"/>
      <c r="AN73" s="288"/>
      <c r="AO73" s="299">
        <v>82.944522000000006</v>
      </c>
      <c r="AP73" s="331"/>
      <c r="AQ73" s="33"/>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33"/>
      <c r="CE73" s="79">
        <f>SUM(D73:AP73)-'A1'!L73-'A2'!Y73-'A3'!P73-'A3'!X73-'A3'!Z73*2</f>
        <v>0</v>
      </c>
    </row>
    <row r="74" spans="2:83" s="34" customFormat="1" ht="17.100000000000001" customHeight="1">
      <c r="B74" s="41"/>
      <c r="C74" s="45" t="s">
        <v>69</v>
      </c>
      <c r="D74" s="288"/>
      <c r="E74" s="288"/>
      <c r="F74" s="288"/>
      <c r="G74" s="288"/>
      <c r="H74" s="288"/>
      <c r="I74" s="288"/>
      <c r="J74" s="288"/>
      <c r="K74" s="288"/>
      <c r="L74" s="288"/>
      <c r="M74" s="288"/>
      <c r="N74" s="288"/>
      <c r="O74" s="288"/>
      <c r="P74" s="288"/>
      <c r="Q74" s="288"/>
      <c r="R74" s="288"/>
      <c r="S74" s="288"/>
      <c r="T74" s="288"/>
      <c r="U74" s="288"/>
      <c r="V74" s="288"/>
      <c r="W74" s="288"/>
      <c r="X74" s="288"/>
      <c r="Y74" s="288"/>
      <c r="Z74" s="288"/>
      <c r="AA74" s="288"/>
      <c r="AB74" s="288"/>
      <c r="AC74" s="288"/>
      <c r="AD74" s="288"/>
      <c r="AE74" s="288"/>
      <c r="AF74" s="288"/>
      <c r="AG74" s="288"/>
      <c r="AH74" s="288"/>
      <c r="AI74" s="288"/>
      <c r="AJ74" s="288"/>
      <c r="AK74" s="288"/>
      <c r="AL74" s="288"/>
      <c r="AM74" s="288"/>
      <c r="AN74" s="288"/>
      <c r="AO74" s="299"/>
      <c r="AP74" s="331"/>
      <c r="AQ74" s="33"/>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33"/>
      <c r="CE74" s="79">
        <f>SUM(D74:AP74)-'A1'!L74-'A2'!Y74-'A3'!P74-'A3'!X74-'A3'!Z74*2</f>
        <v>0</v>
      </c>
    </row>
    <row r="75" spans="2:83" s="40" customFormat="1" ht="30" customHeight="1">
      <c r="B75" s="46"/>
      <c r="C75" s="47" t="s">
        <v>118</v>
      </c>
      <c r="D75" s="300"/>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1"/>
      <c r="AP75" s="330"/>
      <c r="AQ75" s="39"/>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39"/>
      <c r="CE75" s="80"/>
    </row>
    <row r="76" spans="2:83" s="34" customFormat="1" ht="17.100000000000001" customHeight="1">
      <c r="B76" s="41"/>
      <c r="C76" s="42" t="s">
        <v>10</v>
      </c>
      <c r="D76" s="288"/>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288"/>
      <c r="AN76" s="288"/>
      <c r="AO76" s="299"/>
      <c r="AP76" s="331"/>
      <c r="AR76" s="74">
        <f>+D76-SUM(D77:D78)</f>
        <v>0</v>
      </c>
      <c r="AS76" s="74">
        <f t="shared" ref="AS76:CC76" si="27">+E76-SUM(E77:E78)</f>
        <v>0</v>
      </c>
      <c r="AT76" s="74">
        <f t="shared" si="27"/>
        <v>0</v>
      </c>
      <c r="AU76" s="74">
        <f t="shared" si="27"/>
        <v>0</v>
      </c>
      <c r="AV76" s="74">
        <f t="shared" si="27"/>
        <v>0</v>
      </c>
      <c r="AW76" s="74">
        <f t="shared" si="27"/>
        <v>0</v>
      </c>
      <c r="AX76" s="74">
        <f t="shared" si="27"/>
        <v>0</v>
      </c>
      <c r="AY76" s="74">
        <f t="shared" si="27"/>
        <v>0</v>
      </c>
      <c r="AZ76" s="74">
        <f t="shared" si="27"/>
        <v>0</v>
      </c>
      <c r="BA76" s="74">
        <f t="shared" si="27"/>
        <v>0</v>
      </c>
      <c r="BB76" s="74">
        <f t="shared" si="27"/>
        <v>0</v>
      </c>
      <c r="BC76" s="74">
        <f t="shared" si="27"/>
        <v>0</v>
      </c>
      <c r="BD76" s="74">
        <f t="shared" si="27"/>
        <v>0</v>
      </c>
      <c r="BE76" s="74">
        <f t="shared" si="27"/>
        <v>0</v>
      </c>
      <c r="BF76" s="74">
        <f t="shared" si="27"/>
        <v>0</v>
      </c>
      <c r="BG76" s="74">
        <f t="shared" si="27"/>
        <v>0</v>
      </c>
      <c r="BH76" s="74">
        <f t="shared" si="27"/>
        <v>0</v>
      </c>
      <c r="BI76" s="74">
        <f t="shared" si="27"/>
        <v>0</v>
      </c>
      <c r="BJ76" s="74">
        <f t="shared" si="27"/>
        <v>0</v>
      </c>
      <c r="BK76" s="74">
        <f t="shared" si="27"/>
        <v>0</v>
      </c>
      <c r="BL76" s="74">
        <f t="shared" si="27"/>
        <v>0</v>
      </c>
      <c r="BM76" s="74">
        <f t="shared" si="27"/>
        <v>0</v>
      </c>
      <c r="BN76" s="74">
        <f t="shared" si="27"/>
        <v>0</v>
      </c>
      <c r="BO76" s="74">
        <f t="shared" si="27"/>
        <v>0</v>
      </c>
      <c r="BP76" s="74">
        <f t="shared" si="27"/>
        <v>0</v>
      </c>
      <c r="BQ76" s="74">
        <f t="shared" si="27"/>
        <v>0</v>
      </c>
      <c r="BR76" s="74">
        <f t="shared" si="27"/>
        <v>0</v>
      </c>
      <c r="BS76" s="74">
        <f t="shared" si="27"/>
        <v>0</v>
      </c>
      <c r="BT76" s="74">
        <f t="shared" si="27"/>
        <v>0</v>
      </c>
      <c r="BU76" s="74">
        <f t="shared" si="27"/>
        <v>0</v>
      </c>
      <c r="BV76" s="74">
        <f t="shared" si="27"/>
        <v>0</v>
      </c>
      <c r="BW76" s="74">
        <f t="shared" si="27"/>
        <v>0</v>
      </c>
      <c r="BX76" s="74">
        <f t="shared" si="27"/>
        <v>0</v>
      </c>
      <c r="BY76" s="74">
        <f t="shared" si="27"/>
        <v>0</v>
      </c>
      <c r="BZ76" s="74">
        <f t="shared" si="27"/>
        <v>0</v>
      </c>
      <c r="CA76" s="74">
        <f t="shared" si="27"/>
        <v>0</v>
      </c>
      <c r="CB76" s="74">
        <f t="shared" si="27"/>
        <v>0</v>
      </c>
      <c r="CC76" s="74">
        <f t="shared" si="27"/>
        <v>0</v>
      </c>
      <c r="CD76" s="33"/>
      <c r="CE76" s="74">
        <f>SUM(D76:AP76)-'A1'!L76-'A2'!Y76-'A3'!P76-'A3'!X76-'A3'!Z76*2</f>
        <v>0</v>
      </c>
    </row>
    <row r="77" spans="2:83" s="34" customFormat="1" ht="17.100000000000001" customHeight="1">
      <c r="B77" s="44"/>
      <c r="C77" s="45" t="s">
        <v>58</v>
      </c>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288"/>
      <c r="AN77" s="288"/>
      <c r="AO77" s="299"/>
      <c r="AP77" s="331"/>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33"/>
      <c r="CE77" s="74">
        <f>SUM(D77:AP77)-'A1'!L77-'A2'!Y77-'A3'!P77-'A3'!X77-'A3'!Z77*2</f>
        <v>0</v>
      </c>
    </row>
    <row r="78" spans="2:83" s="34" customFormat="1" ht="17.100000000000001" customHeight="1">
      <c r="B78" s="44"/>
      <c r="C78" s="45" t="s">
        <v>59</v>
      </c>
      <c r="D78" s="288"/>
      <c r="E78" s="288"/>
      <c r="F78" s="288"/>
      <c r="G78" s="28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288"/>
      <c r="AK78" s="288"/>
      <c r="AL78" s="288"/>
      <c r="AM78" s="288"/>
      <c r="AN78" s="288"/>
      <c r="AO78" s="299"/>
      <c r="AP78" s="331"/>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33"/>
      <c r="CE78" s="74">
        <f>SUM(D78:AP78)-'A1'!L78-'A2'!Y78-'A3'!P78-'A3'!X78-'A3'!Z78*2</f>
        <v>0</v>
      </c>
    </row>
    <row r="79" spans="2:83" s="34" customFormat="1" ht="30" customHeight="1">
      <c r="B79" s="41"/>
      <c r="C79" s="42" t="s">
        <v>11</v>
      </c>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99"/>
      <c r="AP79" s="331"/>
      <c r="AR79" s="74">
        <f>+D79-SUM(D80:D81)</f>
        <v>0</v>
      </c>
      <c r="AS79" s="74">
        <f t="shared" ref="AS79:CC79" si="28">+E79-SUM(E80:E81)</f>
        <v>0</v>
      </c>
      <c r="AT79" s="74">
        <f t="shared" si="28"/>
        <v>0</v>
      </c>
      <c r="AU79" s="74">
        <f t="shared" si="28"/>
        <v>0</v>
      </c>
      <c r="AV79" s="74">
        <f t="shared" si="28"/>
        <v>0</v>
      </c>
      <c r="AW79" s="74">
        <f t="shared" si="28"/>
        <v>0</v>
      </c>
      <c r="AX79" s="74">
        <f t="shared" si="28"/>
        <v>0</v>
      </c>
      <c r="AY79" s="74">
        <f t="shared" si="28"/>
        <v>0</v>
      </c>
      <c r="AZ79" s="74">
        <f t="shared" si="28"/>
        <v>0</v>
      </c>
      <c r="BA79" s="74">
        <f t="shared" si="28"/>
        <v>0</v>
      </c>
      <c r="BB79" s="74">
        <f t="shared" si="28"/>
        <v>0</v>
      </c>
      <c r="BC79" s="74">
        <f t="shared" si="28"/>
        <v>0</v>
      </c>
      <c r="BD79" s="74">
        <f t="shared" si="28"/>
        <v>0</v>
      </c>
      <c r="BE79" s="74">
        <f t="shared" si="28"/>
        <v>0</v>
      </c>
      <c r="BF79" s="74">
        <f t="shared" si="28"/>
        <v>0</v>
      </c>
      <c r="BG79" s="74">
        <f t="shared" si="28"/>
        <v>0</v>
      </c>
      <c r="BH79" s="74">
        <f t="shared" si="28"/>
        <v>0</v>
      </c>
      <c r="BI79" s="74">
        <f t="shared" si="28"/>
        <v>0</v>
      </c>
      <c r="BJ79" s="74">
        <f t="shared" si="28"/>
        <v>0</v>
      </c>
      <c r="BK79" s="74">
        <f t="shared" si="28"/>
        <v>0</v>
      </c>
      <c r="BL79" s="74">
        <f t="shared" si="28"/>
        <v>0</v>
      </c>
      <c r="BM79" s="74">
        <f t="shared" si="28"/>
        <v>0</v>
      </c>
      <c r="BN79" s="74">
        <f t="shared" si="28"/>
        <v>0</v>
      </c>
      <c r="BO79" s="74">
        <f t="shared" si="28"/>
        <v>0</v>
      </c>
      <c r="BP79" s="74">
        <f t="shared" si="28"/>
        <v>0</v>
      </c>
      <c r="BQ79" s="74">
        <f t="shared" si="28"/>
        <v>0</v>
      </c>
      <c r="BR79" s="74">
        <f t="shared" si="28"/>
        <v>0</v>
      </c>
      <c r="BS79" s="74">
        <f t="shared" si="28"/>
        <v>0</v>
      </c>
      <c r="BT79" s="74">
        <f t="shared" si="28"/>
        <v>0</v>
      </c>
      <c r="BU79" s="74">
        <f t="shared" si="28"/>
        <v>0</v>
      </c>
      <c r="BV79" s="74">
        <f t="shared" si="28"/>
        <v>0</v>
      </c>
      <c r="BW79" s="74">
        <f t="shared" si="28"/>
        <v>0</v>
      </c>
      <c r="BX79" s="74">
        <f t="shared" si="28"/>
        <v>0</v>
      </c>
      <c r="BY79" s="74">
        <f t="shared" si="28"/>
        <v>0</v>
      </c>
      <c r="BZ79" s="74">
        <f t="shared" si="28"/>
        <v>0</v>
      </c>
      <c r="CA79" s="74">
        <f t="shared" si="28"/>
        <v>0</v>
      </c>
      <c r="CB79" s="74">
        <f t="shared" si="28"/>
        <v>0</v>
      </c>
      <c r="CC79" s="74">
        <f t="shared" si="28"/>
        <v>0</v>
      </c>
      <c r="CD79" s="33"/>
      <c r="CE79" s="74">
        <f>SUM(D79:AP79)-'A1'!L79-'A2'!Y79-'A3'!P79-'A3'!X79-'A3'!Z79*2</f>
        <v>0</v>
      </c>
    </row>
    <row r="80" spans="2:83" s="34" customFormat="1" ht="17.100000000000001" customHeight="1">
      <c r="B80" s="41"/>
      <c r="C80" s="45" t="s">
        <v>58</v>
      </c>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99"/>
      <c r="AP80" s="331"/>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33"/>
      <c r="CE80" s="74">
        <f>SUM(D80:AP80)-'A1'!L80-'A2'!Y80-'A3'!P80-'A3'!X80-'A3'!Z80*2</f>
        <v>0</v>
      </c>
    </row>
    <row r="81" spans="2:83" s="34" customFormat="1" ht="17.100000000000001" customHeight="1">
      <c r="B81" s="41"/>
      <c r="C81" s="45" t="s">
        <v>59</v>
      </c>
      <c r="D81" s="288"/>
      <c r="E81" s="288"/>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99"/>
      <c r="AP81" s="331"/>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33"/>
      <c r="CE81" s="74">
        <f>SUM(D81:AP81)-'A1'!L81-'A2'!Y81-'A3'!P81-'A3'!X81-'A3'!Z81*2</f>
        <v>0</v>
      </c>
    </row>
    <row r="82" spans="2:83" s="40" customFormat="1" ht="30" customHeight="1">
      <c r="B82" s="263"/>
      <c r="C82" s="264" t="s">
        <v>99</v>
      </c>
      <c r="D82" s="292"/>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2"/>
      <c r="AI82" s="292"/>
      <c r="AJ82" s="292"/>
      <c r="AK82" s="292"/>
      <c r="AL82" s="292"/>
      <c r="AM82" s="292"/>
      <c r="AN82" s="292"/>
      <c r="AO82" s="310"/>
      <c r="AP82" s="330"/>
      <c r="AR82" s="76">
        <f>+D79-SUM(D82:D87)</f>
        <v>0</v>
      </c>
      <c r="AS82" s="76">
        <f t="shared" ref="AS82:CC82" si="29">+E79-SUM(E82:E87)</f>
        <v>0</v>
      </c>
      <c r="AT82" s="76">
        <f t="shared" si="29"/>
        <v>0</v>
      </c>
      <c r="AU82" s="76">
        <f t="shared" si="29"/>
        <v>0</v>
      </c>
      <c r="AV82" s="76">
        <f t="shared" si="29"/>
        <v>0</v>
      </c>
      <c r="AW82" s="76">
        <f t="shared" si="29"/>
        <v>0</v>
      </c>
      <c r="AX82" s="76">
        <f t="shared" si="29"/>
        <v>0</v>
      </c>
      <c r="AY82" s="76">
        <f t="shared" si="29"/>
        <v>0</v>
      </c>
      <c r="AZ82" s="76">
        <f t="shared" si="29"/>
        <v>0</v>
      </c>
      <c r="BA82" s="76">
        <f t="shared" si="29"/>
        <v>0</v>
      </c>
      <c r="BB82" s="76">
        <f t="shared" si="29"/>
        <v>0</v>
      </c>
      <c r="BC82" s="76">
        <f t="shared" si="29"/>
        <v>0</v>
      </c>
      <c r="BD82" s="76">
        <f t="shared" si="29"/>
        <v>0</v>
      </c>
      <c r="BE82" s="76">
        <f t="shared" si="29"/>
        <v>0</v>
      </c>
      <c r="BF82" s="76">
        <f t="shared" si="29"/>
        <v>0</v>
      </c>
      <c r="BG82" s="76">
        <f t="shared" si="29"/>
        <v>0</v>
      </c>
      <c r="BH82" s="76">
        <f t="shared" si="29"/>
        <v>0</v>
      </c>
      <c r="BI82" s="76">
        <f t="shared" si="29"/>
        <v>0</v>
      </c>
      <c r="BJ82" s="76">
        <f t="shared" si="29"/>
        <v>0</v>
      </c>
      <c r="BK82" s="76">
        <f t="shared" si="29"/>
        <v>0</v>
      </c>
      <c r="BL82" s="76">
        <f t="shared" si="29"/>
        <v>0</v>
      </c>
      <c r="BM82" s="76">
        <f t="shared" si="29"/>
        <v>0</v>
      </c>
      <c r="BN82" s="76">
        <f t="shared" si="29"/>
        <v>0</v>
      </c>
      <c r="BO82" s="76">
        <f t="shared" si="29"/>
        <v>0</v>
      </c>
      <c r="BP82" s="76">
        <f t="shared" si="29"/>
        <v>0</v>
      </c>
      <c r="BQ82" s="76">
        <f t="shared" si="29"/>
        <v>0</v>
      </c>
      <c r="BR82" s="76">
        <f t="shared" si="29"/>
        <v>0</v>
      </c>
      <c r="BS82" s="76">
        <f t="shared" si="29"/>
        <v>0</v>
      </c>
      <c r="BT82" s="76">
        <f t="shared" si="29"/>
        <v>0</v>
      </c>
      <c r="BU82" s="76">
        <f t="shared" si="29"/>
        <v>0</v>
      </c>
      <c r="BV82" s="76">
        <f t="shared" si="29"/>
        <v>0</v>
      </c>
      <c r="BW82" s="76">
        <f t="shared" si="29"/>
        <v>0</v>
      </c>
      <c r="BX82" s="76">
        <f t="shared" si="29"/>
        <v>0</v>
      </c>
      <c r="BY82" s="76">
        <f t="shared" si="29"/>
        <v>0</v>
      </c>
      <c r="BZ82" s="76">
        <f t="shared" si="29"/>
        <v>0</v>
      </c>
      <c r="CA82" s="76">
        <f t="shared" si="29"/>
        <v>0</v>
      </c>
      <c r="CB82" s="76">
        <f t="shared" si="29"/>
        <v>0</v>
      </c>
      <c r="CC82" s="76">
        <f t="shared" si="29"/>
        <v>0</v>
      </c>
      <c r="CD82" s="39"/>
      <c r="CE82" s="76">
        <f>SUM(D82:AP82)-'A1'!L82-'A2'!Y82-'A3'!P82-'A3'!X82-'A3'!Z82*2</f>
        <v>0</v>
      </c>
    </row>
    <row r="83" spans="2:83" s="34" customFormat="1" ht="17.100000000000001" customHeight="1">
      <c r="B83" s="270"/>
      <c r="C83" s="271" t="s">
        <v>73</v>
      </c>
      <c r="D83" s="288"/>
      <c r="E83" s="288"/>
      <c r="F83" s="28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288"/>
      <c r="AF83" s="288"/>
      <c r="AG83" s="288"/>
      <c r="AH83" s="288"/>
      <c r="AI83" s="288"/>
      <c r="AJ83" s="288"/>
      <c r="AK83" s="288"/>
      <c r="AL83" s="288"/>
      <c r="AM83" s="288"/>
      <c r="AN83" s="288"/>
      <c r="AO83" s="299"/>
      <c r="AP83" s="331"/>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33"/>
      <c r="CE83" s="76">
        <f>SUM(D83:AP83)-'A1'!L83-'A2'!Y83-'A3'!P83-'A3'!X83-'A3'!Z83*2</f>
        <v>0</v>
      </c>
    </row>
    <row r="84" spans="2:83" s="34" customFormat="1" ht="17.100000000000001" customHeight="1">
      <c r="B84" s="270"/>
      <c r="C84" s="271" t="s">
        <v>199</v>
      </c>
      <c r="D84" s="288"/>
      <c r="E84" s="288"/>
      <c r="F84" s="288"/>
      <c r="G84" s="288"/>
      <c r="H84" s="288"/>
      <c r="I84" s="288"/>
      <c r="J84" s="288"/>
      <c r="K84" s="288"/>
      <c r="L84" s="288"/>
      <c r="M84" s="288"/>
      <c r="N84" s="288"/>
      <c r="O84" s="288"/>
      <c r="P84" s="288"/>
      <c r="Q84" s="288"/>
      <c r="R84" s="288"/>
      <c r="S84" s="288"/>
      <c r="T84" s="288"/>
      <c r="U84" s="288"/>
      <c r="V84" s="288"/>
      <c r="W84" s="288"/>
      <c r="X84" s="288"/>
      <c r="Y84" s="288"/>
      <c r="Z84" s="288"/>
      <c r="AA84" s="288"/>
      <c r="AB84" s="288"/>
      <c r="AC84" s="288"/>
      <c r="AD84" s="288"/>
      <c r="AE84" s="288"/>
      <c r="AF84" s="288"/>
      <c r="AG84" s="288"/>
      <c r="AH84" s="288"/>
      <c r="AI84" s="288"/>
      <c r="AJ84" s="288"/>
      <c r="AK84" s="288"/>
      <c r="AL84" s="288"/>
      <c r="AM84" s="288"/>
      <c r="AN84" s="288"/>
      <c r="AO84" s="299"/>
      <c r="AP84" s="331"/>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33"/>
      <c r="CE84" s="76">
        <f>SUM(D84:AP84)-'A1'!L84-'A2'!Y84-'A3'!P84-'A3'!X84-'A3'!Z84*2</f>
        <v>0</v>
      </c>
    </row>
    <row r="85" spans="2:83" s="34" customFormat="1" ht="17.100000000000001" customHeight="1">
      <c r="B85" s="270"/>
      <c r="C85" s="271" t="s">
        <v>100</v>
      </c>
      <c r="D85" s="288"/>
      <c r="E85" s="288"/>
      <c r="F85" s="288"/>
      <c r="G85" s="288"/>
      <c r="H85" s="288"/>
      <c r="I85" s="288"/>
      <c r="J85" s="288"/>
      <c r="K85" s="288"/>
      <c r="L85" s="288"/>
      <c r="M85" s="288"/>
      <c r="N85" s="288"/>
      <c r="O85" s="288"/>
      <c r="P85" s="288"/>
      <c r="Q85" s="288"/>
      <c r="R85" s="288"/>
      <c r="S85" s="288"/>
      <c r="T85" s="288"/>
      <c r="U85" s="288"/>
      <c r="V85" s="288"/>
      <c r="W85" s="288"/>
      <c r="X85" s="288"/>
      <c r="Y85" s="288"/>
      <c r="Z85" s="288"/>
      <c r="AA85" s="288"/>
      <c r="AB85" s="288"/>
      <c r="AC85" s="288"/>
      <c r="AD85" s="288"/>
      <c r="AE85" s="288"/>
      <c r="AF85" s="288"/>
      <c r="AG85" s="288"/>
      <c r="AH85" s="288"/>
      <c r="AI85" s="288"/>
      <c r="AJ85" s="288"/>
      <c r="AK85" s="288"/>
      <c r="AL85" s="288"/>
      <c r="AM85" s="288"/>
      <c r="AN85" s="288"/>
      <c r="AO85" s="299"/>
      <c r="AP85" s="331"/>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C85" s="74"/>
      <c r="CD85" s="33"/>
      <c r="CE85" s="76">
        <f>SUM(D85:AP85)-'A1'!L85-'A2'!Y85-'A3'!P85-'A3'!X85-'A3'!Z85*2</f>
        <v>0</v>
      </c>
    </row>
    <row r="86" spans="2:83" s="34" customFormat="1" ht="17.100000000000001" customHeight="1">
      <c r="B86" s="270"/>
      <c r="C86" s="272" t="s">
        <v>50</v>
      </c>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99"/>
      <c r="AP86" s="331"/>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33"/>
      <c r="CE86" s="76">
        <f>SUM(D86:AP86)-'A1'!L86-'A2'!Y86-'A3'!P86-'A3'!X86-'A3'!Z86*2</f>
        <v>0</v>
      </c>
    </row>
    <row r="87" spans="2:83" s="34" customFormat="1" ht="16.5" customHeight="1">
      <c r="B87" s="270"/>
      <c r="C87" s="265" t="s">
        <v>170</v>
      </c>
      <c r="D87" s="288"/>
      <c r="E87" s="288"/>
      <c r="F87" s="288"/>
      <c r="G87" s="288"/>
      <c r="H87" s="288"/>
      <c r="I87" s="288"/>
      <c r="J87" s="288"/>
      <c r="K87" s="288"/>
      <c r="L87" s="288"/>
      <c r="M87" s="288"/>
      <c r="N87" s="288"/>
      <c r="O87" s="288"/>
      <c r="P87" s="288"/>
      <c r="Q87" s="288"/>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99"/>
      <c r="AP87" s="331"/>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33"/>
      <c r="CE87" s="76">
        <f>SUM(D87:AP87)-'A1'!L87-'A2'!Y87-'A3'!P87-'A3'!X87-'A3'!Z87*2</f>
        <v>0</v>
      </c>
    </row>
    <row r="88" spans="2:83" s="40" customFormat="1" ht="24.95" customHeight="1">
      <c r="B88" s="101"/>
      <c r="C88" s="104" t="s">
        <v>12</v>
      </c>
      <c r="D88" s="292"/>
      <c r="E88" s="292"/>
      <c r="F88" s="292"/>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c r="AH88" s="292"/>
      <c r="AI88" s="292"/>
      <c r="AJ88" s="292"/>
      <c r="AK88" s="292"/>
      <c r="AL88" s="292"/>
      <c r="AM88" s="292"/>
      <c r="AN88" s="292"/>
      <c r="AO88" s="310"/>
      <c r="AP88" s="330"/>
      <c r="AR88" s="76">
        <f>+D88-SUM(D89:D90)</f>
        <v>0</v>
      </c>
      <c r="AS88" s="76">
        <f t="shared" ref="AS88:CC88" si="30">+E88-SUM(E89:E90)</f>
        <v>0</v>
      </c>
      <c r="AT88" s="76">
        <f t="shared" si="30"/>
        <v>0</v>
      </c>
      <c r="AU88" s="76">
        <f t="shared" si="30"/>
        <v>0</v>
      </c>
      <c r="AV88" s="76">
        <f t="shared" si="30"/>
        <v>0</v>
      </c>
      <c r="AW88" s="76">
        <f t="shared" si="30"/>
        <v>0</v>
      </c>
      <c r="AX88" s="76">
        <f t="shared" si="30"/>
        <v>0</v>
      </c>
      <c r="AY88" s="76">
        <f t="shared" si="30"/>
        <v>0</v>
      </c>
      <c r="AZ88" s="76">
        <f t="shared" si="30"/>
        <v>0</v>
      </c>
      <c r="BA88" s="76">
        <f t="shared" si="30"/>
        <v>0</v>
      </c>
      <c r="BB88" s="76">
        <f t="shared" si="30"/>
        <v>0</v>
      </c>
      <c r="BC88" s="76">
        <f t="shared" si="30"/>
        <v>0</v>
      </c>
      <c r="BD88" s="76">
        <f t="shared" si="30"/>
        <v>0</v>
      </c>
      <c r="BE88" s="76">
        <f t="shared" si="30"/>
        <v>0</v>
      </c>
      <c r="BF88" s="76">
        <f t="shared" si="30"/>
        <v>0</v>
      </c>
      <c r="BG88" s="76">
        <f t="shared" si="30"/>
        <v>0</v>
      </c>
      <c r="BH88" s="76">
        <f t="shared" si="30"/>
        <v>0</v>
      </c>
      <c r="BI88" s="76">
        <f t="shared" si="30"/>
        <v>0</v>
      </c>
      <c r="BJ88" s="76">
        <f t="shared" si="30"/>
        <v>0</v>
      </c>
      <c r="BK88" s="76">
        <f t="shared" si="30"/>
        <v>0</v>
      </c>
      <c r="BL88" s="76">
        <f t="shared" si="30"/>
        <v>0</v>
      </c>
      <c r="BM88" s="76">
        <f t="shared" si="30"/>
        <v>0</v>
      </c>
      <c r="BN88" s="76">
        <f t="shared" si="30"/>
        <v>0</v>
      </c>
      <c r="BO88" s="76">
        <f t="shared" si="30"/>
        <v>0</v>
      </c>
      <c r="BP88" s="76">
        <f t="shared" si="30"/>
        <v>0</v>
      </c>
      <c r="BQ88" s="76">
        <f t="shared" si="30"/>
        <v>0</v>
      </c>
      <c r="BR88" s="76">
        <f t="shared" si="30"/>
        <v>0</v>
      </c>
      <c r="BS88" s="76">
        <f t="shared" si="30"/>
        <v>0</v>
      </c>
      <c r="BT88" s="76">
        <f t="shared" si="30"/>
        <v>0</v>
      </c>
      <c r="BU88" s="76">
        <f t="shared" si="30"/>
        <v>0</v>
      </c>
      <c r="BV88" s="76">
        <f t="shared" si="30"/>
        <v>0</v>
      </c>
      <c r="BW88" s="76">
        <f t="shared" si="30"/>
        <v>0</v>
      </c>
      <c r="BX88" s="76">
        <f t="shared" si="30"/>
        <v>0</v>
      </c>
      <c r="BY88" s="76">
        <f t="shared" si="30"/>
        <v>0</v>
      </c>
      <c r="BZ88" s="76">
        <f t="shared" si="30"/>
        <v>0</v>
      </c>
      <c r="CA88" s="76">
        <f t="shared" si="30"/>
        <v>0</v>
      </c>
      <c r="CB88" s="76">
        <f t="shared" si="30"/>
        <v>0</v>
      </c>
      <c r="CC88" s="76">
        <f t="shared" si="30"/>
        <v>0</v>
      </c>
      <c r="CD88" s="39"/>
      <c r="CE88" s="76">
        <f>SUM(D88:AP88)-'A1'!L88-'A2'!Y88-'A3'!P88-'A3'!X88-'A3'!Z88*2</f>
        <v>0</v>
      </c>
    </row>
    <row r="89" spans="2:83" s="89" customFormat="1" ht="17.100000000000001" customHeight="1">
      <c r="B89" s="83"/>
      <c r="C89" s="45" t="s">
        <v>58</v>
      </c>
      <c r="D89" s="294"/>
      <c r="E89" s="294"/>
      <c r="F89" s="294"/>
      <c r="G89" s="294"/>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c r="AL89" s="294"/>
      <c r="AM89" s="294"/>
      <c r="AN89" s="294"/>
      <c r="AO89" s="309"/>
      <c r="AP89" s="332"/>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c r="BQ89" s="85"/>
      <c r="BR89" s="85"/>
      <c r="BS89" s="85"/>
      <c r="BT89" s="85"/>
      <c r="BU89" s="85"/>
      <c r="BV89" s="85"/>
      <c r="BW89" s="85"/>
      <c r="BX89" s="85"/>
      <c r="BY89" s="85"/>
      <c r="BZ89" s="85"/>
      <c r="CA89" s="85"/>
      <c r="CB89" s="85"/>
      <c r="CC89" s="85"/>
      <c r="CD89" s="88"/>
      <c r="CE89" s="74">
        <f>SUM(D89:AP89)-'A1'!L89-'A2'!Y89-'A3'!P89-'A3'!X89-'A3'!Z89*2</f>
        <v>0</v>
      </c>
    </row>
    <row r="90" spans="2:83" s="34" customFormat="1" ht="17.100000000000001" customHeight="1">
      <c r="B90" s="44"/>
      <c r="C90" s="45" t="s">
        <v>59</v>
      </c>
      <c r="D90" s="288"/>
      <c r="E90" s="288"/>
      <c r="F90" s="288"/>
      <c r="G90" s="288"/>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99"/>
      <c r="AP90" s="331"/>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33"/>
      <c r="CE90" s="74">
        <f>SUM(D90:AP90)-'A1'!L90-'A2'!Y90-'A3'!P90-'A3'!X90-'A3'!Z90*2</f>
        <v>0</v>
      </c>
    </row>
    <row r="91" spans="2:83" s="40" customFormat="1" ht="30" customHeight="1">
      <c r="B91" s="103"/>
      <c r="C91" s="104" t="s">
        <v>44</v>
      </c>
      <c r="D91" s="293">
        <f t="shared" ref="D91:AO91" si="31">+SUM(D88,D79,D76)</f>
        <v>0</v>
      </c>
      <c r="E91" s="293">
        <f t="shared" si="31"/>
        <v>0</v>
      </c>
      <c r="F91" s="293">
        <f t="shared" si="31"/>
        <v>0</v>
      </c>
      <c r="G91" s="293">
        <f t="shared" si="31"/>
        <v>0</v>
      </c>
      <c r="H91" s="293">
        <f t="shared" si="31"/>
        <v>0</v>
      </c>
      <c r="I91" s="293">
        <f t="shared" si="31"/>
        <v>0</v>
      </c>
      <c r="J91" s="293">
        <f t="shared" si="31"/>
        <v>0</v>
      </c>
      <c r="K91" s="293">
        <f t="shared" si="31"/>
        <v>0</v>
      </c>
      <c r="L91" s="293">
        <f t="shared" si="31"/>
        <v>0</v>
      </c>
      <c r="M91" s="293">
        <f t="shared" si="31"/>
        <v>0</v>
      </c>
      <c r="N91" s="293">
        <f t="shared" si="31"/>
        <v>0</v>
      </c>
      <c r="O91" s="293">
        <f t="shared" si="31"/>
        <v>0</v>
      </c>
      <c r="P91" s="293">
        <f t="shared" si="31"/>
        <v>0</v>
      </c>
      <c r="Q91" s="293">
        <f t="shared" si="31"/>
        <v>0</v>
      </c>
      <c r="R91" s="293">
        <f t="shared" si="31"/>
        <v>0</v>
      </c>
      <c r="S91" s="293">
        <f t="shared" si="31"/>
        <v>0</v>
      </c>
      <c r="T91" s="293">
        <f t="shared" si="31"/>
        <v>0</v>
      </c>
      <c r="U91" s="293">
        <f t="shared" si="31"/>
        <v>0</v>
      </c>
      <c r="V91" s="293">
        <f t="shared" si="31"/>
        <v>0</v>
      </c>
      <c r="W91" s="293">
        <f t="shared" si="31"/>
        <v>0</v>
      </c>
      <c r="X91" s="293">
        <f t="shared" si="31"/>
        <v>0</v>
      </c>
      <c r="Y91" s="293">
        <f t="shared" si="31"/>
        <v>0</v>
      </c>
      <c r="Z91" s="293">
        <f t="shared" si="31"/>
        <v>0</v>
      </c>
      <c r="AA91" s="293">
        <f t="shared" si="31"/>
        <v>0</v>
      </c>
      <c r="AB91" s="293">
        <f t="shared" si="31"/>
        <v>0</v>
      </c>
      <c r="AC91" s="293">
        <f t="shared" si="31"/>
        <v>0</v>
      </c>
      <c r="AD91" s="293">
        <f t="shared" si="31"/>
        <v>0</v>
      </c>
      <c r="AE91" s="293">
        <f t="shared" si="31"/>
        <v>0</v>
      </c>
      <c r="AF91" s="293">
        <f t="shared" si="31"/>
        <v>0</v>
      </c>
      <c r="AG91" s="293">
        <f t="shared" si="31"/>
        <v>0</v>
      </c>
      <c r="AH91" s="293">
        <f t="shared" si="31"/>
        <v>0</v>
      </c>
      <c r="AI91" s="293">
        <f t="shared" si="31"/>
        <v>0</v>
      </c>
      <c r="AJ91" s="293">
        <f t="shared" si="31"/>
        <v>0</v>
      </c>
      <c r="AK91" s="293">
        <f t="shared" si="31"/>
        <v>0</v>
      </c>
      <c r="AL91" s="293">
        <f t="shared" si="31"/>
        <v>0</v>
      </c>
      <c r="AM91" s="293">
        <f t="shared" si="31"/>
        <v>0</v>
      </c>
      <c r="AN91" s="293">
        <f t="shared" si="31"/>
        <v>0</v>
      </c>
      <c r="AO91" s="291">
        <f t="shared" si="31"/>
        <v>0</v>
      </c>
      <c r="AP91" s="330"/>
      <c r="AQ91" s="39"/>
      <c r="AR91" s="76">
        <f>+D91-D76-D79-D88</f>
        <v>0</v>
      </c>
      <c r="AS91" s="76">
        <f t="shared" ref="AS91:CC91" si="32">+E91-E76-E79-E88</f>
        <v>0</v>
      </c>
      <c r="AT91" s="76">
        <f t="shared" si="32"/>
        <v>0</v>
      </c>
      <c r="AU91" s="76">
        <f t="shared" si="32"/>
        <v>0</v>
      </c>
      <c r="AV91" s="76">
        <f t="shared" si="32"/>
        <v>0</v>
      </c>
      <c r="AW91" s="76">
        <f t="shared" si="32"/>
        <v>0</v>
      </c>
      <c r="AX91" s="76">
        <f t="shared" si="32"/>
        <v>0</v>
      </c>
      <c r="AY91" s="76">
        <f t="shared" si="32"/>
        <v>0</v>
      </c>
      <c r="AZ91" s="76">
        <f t="shared" si="32"/>
        <v>0</v>
      </c>
      <c r="BA91" s="76">
        <f t="shared" si="32"/>
        <v>0</v>
      </c>
      <c r="BB91" s="76">
        <f t="shared" si="32"/>
        <v>0</v>
      </c>
      <c r="BC91" s="76">
        <f t="shared" si="32"/>
        <v>0</v>
      </c>
      <c r="BD91" s="76">
        <f t="shared" si="32"/>
        <v>0</v>
      </c>
      <c r="BE91" s="76">
        <f t="shared" si="32"/>
        <v>0</v>
      </c>
      <c r="BF91" s="76">
        <f t="shared" si="32"/>
        <v>0</v>
      </c>
      <c r="BG91" s="76">
        <f t="shared" si="32"/>
        <v>0</v>
      </c>
      <c r="BH91" s="76">
        <f t="shared" si="32"/>
        <v>0</v>
      </c>
      <c r="BI91" s="76">
        <f t="shared" si="32"/>
        <v>0</v>
      </c>
      <c r="BJ91" s="76">
        <f t="shared" si="32"/>
        <v>0</v>
      </c>
      <c r="BK91" s="76">
        <f t="shared" si="32"/>
        <v>0</v>
      </c>
      <c r="BL91" s="76">
        <f t="shared" si="32"/>
        <v>0</v>
      </c>
      <c r="BM91" s="76">
        <f t="shared" si="32"/>
        <v>0</v>
      </c>
      <c r="BN91" s="76">
        <f t="shared" si="32"/>
        <v>0</v>
      </c>
      <c r="BO91" s="76">
        <f t="shared" si="32"/>
        <v>0</v>
      </c>
      <c r="BP91" s="76">
        <f t="shared" si="32"/>
        <v>0</v>
      </c>
      <c r="BQ91" s="76">
        <f t="shared" si="32"/>
        <v>0</v>
      </c>
      <c r="BR91" s="76">
        <f t="shared" si="32"/>
        <v>0</v>
      </c>
      <c r="BS91" s="76">
        <f t="shared" si="32"/>
        <v>0</v>
      </c>
      <c r="BT91" s="76">
        <f t="shared" si="32"/>
        <v>0</v>
      </c>
      <c r="BU91" s="76">
        <f t="shared" si="32"/>
        <v>0</v>
      </c>
      <c r="BV91" s="76">
        <f t="shared" si="32"/>
        <v>0</v>
      </c>
      <c r="BW91" s="76">
        <f t="shared" si="32"/>
        <v>0</v>
      </c>
      <c r="BX91" s="76">
        <f t="shared" si="32"/>
        <v>0</v>
      </c>
      <c r="BY91" s="76">
        <f t="shared" si="32"/>
        <v>0</v>
      </c>
      <c r="BZ91" s="76">
        <f t="shared" si="32"/>
        <v>0</v>
      </c>
      <c r="CA91" s="76">
        <f t="shared" si="32"/>
        <v>0</v>
      </c>
      <c r="CB91" s="76">
        <f t="shared" si="32"/>
        <v>0</v>
      </c>
      <c r="CC91" s="76">
        <f t="shared" si="32"/>
        <v>0</v>
      </c>
      <c r="CD91" s="39"/>
      <c r="CE91" s="76">
        <f>SUM(D91:AP91)-'A1'!L91-'A2'!Y91-'A3'!P91-'A3'!X91-'A3'!Z91*2</f>
        <v>0</v>
      </c>
    </row>
    <row r="92" spans="2:83" s="89" customFormat="1" ht="17.100000000000001" customHeight="1">
      <c r="B92" s="266"/>
      <c r="C92" s="267" t="s">
        <v>182</v>
      </c>
      <c r="D92" s="294"/>
      <c r="E92" s="29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c r="AH92" s="294"/>
      <c r="AI92" s="294"/>
      <c r="AJ92" s="294"/>
      <c r="AK92" s="294"/>
      <c r="AL92" s="294"/>
      <c r="AM92" s="294"/>
      <c r="AN92" s="294"/>
      <c r="AO92" s="309"/>
      <c r="AP92" s="332"/>
      <c r="AQ92" s="88"/>
      <c r="AR92" s="85">
        <f t="shared" ref="AR92:CC92" si="33">+IF((D92&gt;D91),111,0)</f>
        <v>0</v>
      </c>
      <c r="AS92" s="85">
        <f t="shared" si="33"/>
        <v>0</v>
      </c>
      <c r="AT92" s="85">
        <f t="shared" si="33"/>
        <v>0</v>
      </c>
      <c r="AU92" s="85">
        <f t="shared" si="33"/>
        <v>0</v>
      </c>
      <c r="AV92" s="85">
        <f t="shared" si="33"/>
        <v>0</v>
      </c>
      <c r="AW92" s="85">
        <f t="shared" si="33"/>
        <v>0</v>
      </c>
      <c r="AX92" s="85">
        <f t="shared" si="33"/>
        <v>0</v>
      </c>
      <c r="AY92" s="85">
        <f t="shared" si="33"/>
        <v>0</v>
      </c>
      <c r="AZ92" s="85">
        <f t="shared" si="33"/>
        <v>0</v>
      </c>
      <c r="BA92" s="85">
        <f t="shared" si="33"/>
        <v>0</v>
      </c>
      <c r="BB92" s="85">
        <f t="shared" si="33"/>
        <v>0</v>
      </c>
      <c r="BC92" s="85">
        <f t="shared" si="33"/>
        <v>0</v>
      </c>
      <c r="BD92" s="85">
        <f t="shared" si="33"/>
        <v>0</v>
      </c>
      <c r="BE92" s="85">
        <f t="shared" si="33"/>
        <v>0</v>
      </c>
      <c r="BF92" s="85">
        <f t="shared" si="33"/>
        <v>0</v>
      </c>
      <c r="BG92" s="85">
        <f t="shared" si="33"/>
        <v>0</v>
      </c>
      <c r="BH92" s="85">
        <f t="shared" si="33"/>
        <v>0</v>
      </c>
      <c r="BI92" s="85">
        <f t="shared" si="33"/>
        <v>0</v>
      </c>
      <c r="BJ92" s="85">
        <f t="shared" si="33"/>
        <v>0</v>
      </c>
      <c r="BK92" s="85">
        <f t="shared" si="33"/>
        <v>0</v>
      </c>
      <c r="BL92" s="85">
        <f t="shared" si="33"/>
        <v>0</v>
      </c>
      <c r="BM92" s="85">
        <f t="shared" si="33"/>
        <v>0</v>
      </c>
      <c r="BN92" s="85">
        <f t="shared" si="33"/>
        <v>0</v>
      </c>
      <c r="BO92" s="85">
        <f t="shared" si="33"/>
        <v>0</v>
      </c>
      <c r="BP92" s="85">
        <f t="shared" si="33"/>
        <v>0</v>
      </c>
      <c r="BQ92" s="85">
        <f t="shared" si="33"/>
        <v>0</v>
      </c>
      <c r="BR92" s="85">
        <f t="shared" si="33"/>
        <v>0</v>
      </c>
      <c r="BS92" s="85">
        <f t="shared" si="33"/>
        <v>0</v>
      </c>
      <c r="BT92" s="85">
        <f t="shared" si="33"/>
        <v>0</v>
      </c>
      <c r="BU92" s="85">
        <f t="shared" si="33"/>
        <v>0</v>
      </c>
      <c r="BV92" s="85">
        <f t="shared" si="33"/>
        <v>0</v>
      </c>
      <c r="BW92" s="85">
        <f t="shared" si="33"/>
        <v>0</v>
      </c>
      <c r="BX92" s="85">
        <f t="shared" si="33"/>
        <v>0</v>
      </c>
      <c r="BY92" s="85">
        <f t="shared" si="33"/>
        <v>0</v>
      </c>
      <c r="BZ92" s="85">
        <f t="shared" si="33"/>
        <v>0</v>
      </c>
      <c r="CA92" s="85">
        <f t="shared" si="33"/>
        <v>0</v>
      </c>
      <c r="CB92" s="85">
        <f t="shared" si="33"/>
        <v>0</v>
      </c>
      <c r="CC92" s="85">
        <f t="shared" si="33"/>
        <v>0</v>
      </c>
      <c r="CD92" s="88"/>
      <c r="CE92" s="85">
        <f>SUM(D92:AP92)-'A1'!L92-'A2'!Y92-'A3'!P92-'A3'!X92-'A3'!Z92*2</f>
        <v>0</v>
      </c>
    </row>
    <row r="93" spans="2:83" s="89" customFormat="1" ht="17.100000000000001" customHeight="1">
      <c r="B93" s="266"/>
      <c r="C93" s="269" t="s">
        <v>183</v>
      </c>
      <c r="D93" s="294"/>
      <c r="E93" s="294"/>
      <c r="F93" s="294"/>
      <c r="G93" s="294"/>
      <c r="H93" s="294"/>
      <c r="I93" s="294"/>
      <c r="J93" s="294"/>
      <c r="K93" s="294"/>
      <c r="L93" s="294"/>
      <c r="M93" s="294"/>
      <c r="N93" s="294"/>
      <c r="O93" s="294"/>
      <c r="P93" s="294"/>
      <c r="Q93" s="294"/>
      <c r="R93" s="294"/>
      <c r="S93" s="294"/>
      <c r="T93" s="294"/>
      <c r="U93" s="294"/>
      <c r="V93" s="294"/>
      <c r="W93" s="294"/>
      <c r="X93" s="294"/>
      <c r="Y93" s="294"/>
      <c r="Z93" s="294"/>
      <c r="AA93" s="294"/>
      <c r="AB93" s="294"/>
      <c r="AC93" s="294"/>
      <c r="AD93" s="294"/>
      <c r="AE93" s="294"/>
      <c r="AF93" s="294"/>
      <c r="AG93" s="294"/>
      <c r="AH93" s="294"/>
      <c r="AI93" s="294"/>
      <c r="AJ93" s="294"/>
      <c r="AK93" s="294"/>
      <c r="AL93" s="294"/>
      <c r="AM93" s="294"/>
      <c r="AN93" s="294"/>
      <c r="AO93" s="309"/>
      <c r="AP93" s="332"/>
      <c r="AQ93" s="88"/>
      <c r="AR93" s="85">
        <f t="shared" ref="AR93:CC93" si="34">+IF((D93&gt;D91),111,0)</f>
        <v>0</v>
      </c>
      <c r="AS93" s="85">
        <f t="shared" si="34"/>
        <v>0</v>
      </c>
      <c r="AT93" s="85">
        <f t="shared" si="34"/>
        <v>0</v>
      </c>
      <c r="AU93" s="85">
        <f t="shared" si="34"/>
        <v>0</v>
      </c>
      <c r="AV93" s="85">
        <f t="shared" si="34"/>
        <v>0</v>
      </c>
      <c r="AW93" s="85">
        <f t="shared" si="34"/>
        <v>0</v>
      </c>
      <c r="AX93" s="85">
        <f t="shared" si="34"/>
        <v>0</v>
      </c>
      <c r="AY93" s="85">
        <f t="shared" si="34"/>
        <v>0</v>
      </c>
      <c r="AZ93" s="85">
        <f t="shared" si="34"/>
        <v>0</v>
      </c>
      <c r="BA93" s="85">
        <f t="shared" si="34"/>
        <v>0</v>
      </c>
      <c r="BB93" s="85">
        <f t="shared" si="34"/>
        <v>0</v>
      </c>
      <c r="BC93" s="85">
        <f t="shared" si="34"/>
        <v>0</v>
      </c>
      <c r="BD93" s="85">
        <f t="shared" si="34"/>
        <v>0</v>
      </c>
      <c r="BE93" s="85">
        <f t="shared" si="34"/>
        <v>0</v>
      </c>
      <c r="BF93" s="85">
        <f t="shared" si="34"/>
        <v>0</v>
      </c>
      <c r="BG93" s="85">
        <f t="shared" si="34"/>
        <v>0</v>
      </c>
      <c r="BH93" s="85">
        <f t="shared" si="34"/>
        <v>0</v>
      </c>
      <c r="BI93" s="85">
        <f t="shared" si="34"/>
        <v>0</v>
      </c>
      <c r="BJ93" s="85">
        <f t="shared" si="34"/>
        <v>0</v>
      </c>
      <c r="BK93" s="85">
        <f t="shared" si="34"/>
        <v>0</v>
      </c>
      <c r="BL93" s="85">
        <f t="shared" si="34"/>
        <v>0</v>
      </c>
      <c r="BM93" s="85">
        <f t="shared" si="34"/>
        <v>0</v>
      </c>
      <c r="BN93" s="85">
        <f t="shared" si="34"/>
        <v>0</v>
      </c>
      <c r="BO93" s="85">
        <f t="shared" si="34"/>
        <v>0</v>
      </c>
      <c r="BP93" s="85">
        <f t="shared" si="34"/>
        <v>0</v>
      </c>
      <c r="BQ93" s="85">
        <f t="shared" si="34"/>
        <v>0</v>
      </c>
      <c r="BR93" s="85">
        <f t="shared" si="34"/>
        <v>0</v>
      </c>
      <c r="BS93" s="85">
        <f t="shared" si="34"/>
        <v>0</v>
      </c>
      <c r="BT93" s="85">
        <f t="shared" si="34"/>
        <v>0</v>
      </c>
      <c r="BU93" s="85">
        <f t="shared" si="34"/>
        <v>0</v>
      </c>
      <c r="BV93" s="85">
        <f t="shared" si="34"/>
        <v>0</v>
      </c>
      <c r="BW93" s="85">
        <f t="shared" si="34"/>
        <v>0</v>
      </c>
      <c r="BX93" s="85">
        <f t="shared" si="34"/>
        <v>0</v>
      </c>
      <c r="BY93" s="85">
        <f t="shared" si="34"/>
        <v>0</v>
      </c>
      <c r="BZ93" s="85">
        <f t="shared" si="34"/>
        <v>0</v>
      </c>
      <c r="CA93" s="85">
        <f t="shared" si="34"/>
        <v>0</v>
      </c>
      <c r="CB93" s="85">
        <f t="shared" si="34"/>
        <v>0</v>
      </c>
      <c r="CC93" s="85">
        <f t="shared" si="34"/>
        <v>0</v>
      </c>
      <c r="CD93" s="88"/>
      <c r="CE93" s="85">
        <f>SUM(D93:AP93)-'A1'!L93-'A2'!Y93-'A3'!P93-'A3'!X93-'A3'!Z93*2</f>
        <v>0</v>
      </c>
    </row>
    <row r="94" spans="2:83" s="40" customFormat="1" ht="24.95" customHeight="1">
      <c r="B94" s="46"/>
      <c r="C94" s="47" t="s">
        <v>119</v>
      </c>
      <c r="D94" s="300"/>
      <c r="E94" s="300"/>
      <c r="F94" s="300"/>
      <c r="G94" s="300"/>
      <c r="H94" s="300"/>
      <c r="I94" s="300"/>
      <c r="J94" s="300"/>
      <c r="K94" s="300"/>
      <c r="L94" s="300"/>
      <c r="M94" s="300"/>
      <c r="N94" s="300"/>
      <c r="O94" s="300"/>
      <c r="P94" s="300"/>
      <c r="Q94" s="300"/>
      <c r="R94" s="300"/>
      <c r="S94" s="300"/>
      <c r="T94" s="300"/>
      <c r="U94" s="300"/>
      <c r="V94" s="300"/>
      <c r="W94" s="300"/>
      <c r="X94" s="300"/>
      <c r="Y94" s="300"/>
      <c r="Z94" s="300"/>
      <c r="AA94" s="300"/>
      <c r="AB94" s="300"/>
      <c r="AC94" s="300"/>
      <c r="AD94" s="300"/>
      <c r="AE94" s="300"/>
      <c r="AF94" s="300"/>
      <c r="AG94" s="300"/>
      <c r="AH94" s="300"/>
      <c r="AI94" s="300"/>
      <c r="AJ94" s="300"/>
      <c r="AK94" s="300"/>
      <c r="AL94" s="300"/>
      <c r="AM94" s="300"/>
      <c r="AN94" s="300"/>
      <c r="AO94" s="301"/>
      <c r="AP94" s="330"/>
      <c r="AQ94" s="39"/>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c r="CA94" s="76"/>
      <c r="CB94" s="76"/>
      <c r="CC94" s="76"/>
      <c r="CD94" s="39"/>
      <c r="CE94" s="80"/>
    </row>
    <row r="95" spans="2:83" s="40" customFormat="1" ht="30" customHeight="1">
      <c r="B95" s="46"/>
      <c r="C95" s="47" t="s">
        <v>17</v>
      </c>
      <c r="D95" s="300"/>
      <c r="E95" s="300"/>
      <c r="F95" s="300"/>
      <c r="G95" s="300"/>
      <c r="H95" s="300"/>
      <c r="I95" s="300"/>
      <c r="J95" s="300"/>
      <c r="K95" s="300"/>
      <c r="L95" s="300"/>
      <c r="M95" s="300"/>
      <c r="N95" s="300"/>
      <c r="O95" s="300"/>
      <c r="P95" s="300"/>
      <c r="Q95" s="300"/>
      <c r="R95" s="300"/>
      <c r="S95" s="300"/>
      <c r="T95" s="300"/>
      <c r="U95" s="300"/>
      <c r="V95" s="300"/>
      <c r="W95" s="300"/>
      <c r="X95" s="300"/>
      <c r="Y95" s="300"/>
      <c r="Z95" s="300"/>
      <c r="AA95" s="300"/>
      <c r="AB95" s="300"/>
      <c r="AC95" s="300"/>
      <c r="AD95" s="300"/>
      <c r="AE95" s="300"/>
      <c r="AF95" s="300"/>
      <c r="AG95" s="300"/>
      <c r="AH95" s="300"/>
      <c r="AI95" s="300"/>
      <c r="AJ95" s="300"/>
      <c r="AK95" s="300"/>
      <c r="AL95" s="300"/>
      <c r="AM95" s="300"/>
      <c r="AN95" s="300"/>
      <c r="AO95" s="301"/>
      <c r="AP95" s="330"/>
      <c r="AQ95" s="39"/>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c r="CA95" s="76"/>
      <c r="CB95" s="76"/>
      <c r="CC95" s="76"/>
      <c r="CD95" s="39"/>
      <c r="CE95" s="80"/>
    </row>
    <row r="96" spans="2:83" s="34" customFormat="1" ht="17.100000000000001" customHeight="1">
      <c r="B96" s="41"/>
      <c r="C96" s="42" t="s">
        <v>10</v>
      </c>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99"/>
      <c r="AP96" s="331"/>
      <c r="AR96" s="74">
        <f>+D96-SUM(D97:D98)</f>
        <v>0</v>
      </c>
      <c r="AS96" s="74">
        <f t="shared" ref="AS96:CC96" si="35">+E96-SUM(E97:E98)</f>
        <v>0</v>
      </c>
      <c r="AT96" s="74">
        <f t="shared" si="35"/>
        <v>0</v>
      </c>
      <c r="AU96" s="74">
        <f t="shared" si="35"/>
        <v>0</v>
      </c>
      <c r="AV96" s="74">
        <f t="shared" si="35"/>
        <v>0</v>
      </c>
      <c r="AW96" s="74">
        <f t="shared" si="35"/>
        <v>0</v>
      </c>
      <c r="AX96" s="74">
        <f t="shared" si="35"/>
        <v>0</v>
      </c>
      <c r="AY96" s="74">
        <f t="shared" si="35"/>
        <v>0</v>
      </c>
      <c r="AZ96" s="74">
        <f t="shared" si="35"/>
        <v>0</v>
      </c>
      <c r="BA96" s="74">
        <f t="shared" si="35"/>
        <v>0</v>
      </c>
      <c r="BB96" s="74">
        <f t="shared" si="35"/>
        <v>0</v>
      </c>
      <c r="BC96" s="74">
        <f t="shared" si="35"/>
        <v>0</v>
      </c>
      <c r="BD96" s="74">
        <f t="shared" si="35"/>
        <v>0</v>
      </c>
      <c r="BE96" s="74">
        <f t="shared" si="35"/>
        <v>0</v>
      </c>
      <c r="BF96" s="74">
        <f t="shared" si="35"/>
        <v>0</v>
      </c>
      <c r="BG96" s="74">
        <f t="shared" si="35"/>
        <v>0</v>
      </c>
      <c r="BH96" s="74">
        <f t="shared" si="35"/>
        <v>0</v>
      </c>
      <c r="BI96" s="74">
        <f t="shared" si="35"/>
        <v>0</v>
      </c>
      <c r="BJ96" s="74">
        <f t="shared" si="35"/>
        <v>0</v>
      </c>
      <c r="BK96" s="74">
        <f t="shared" si="35"/>
        <v>0</v>
      </c>
      <c r="BL96" s="74">
        <f t="shared" si="35"/>
        <v>0</v>
      </c>
      <c r="BM96" s="74">
        <f t="shared" si="35"/>
        <v>0</v>
      </c>
      <c r="BN96" s="74">
        <f t="shared" si="35"/>
        <v>0</v>
      </c>
      <c r="BO96" s="74">
        <f t="shared" si="35"/>
        <v>0</v>
      </c>
      <c r="BP96" s="74">
        <f t="shared" si="35"/>
        <v>0</v>
      </c>
      <c r="BQ96" s="74">
        <f t="shared" si="35"/>
        <v>0</v>
      </c>
      <c r="BR96" s="74">
        <f t="shared" si="35"/>
        <v>0</v>
      </c>
      <c r="BS96" s="74">
        <f t="shared" si="35"/>
        <v>0</v>
      </c>
      <c r="BT96" s="74">
        <f t="shared" si="35"/>
        <v>0</v>
      </c>
      <c r="BU96" s="74">
        <f t="shared" si="35"/>
        <v>0</v>
      </c>
      <c r="BV96" s="74">
        <f t="shared" si="35"/>
        <v>0</v>
      </c>
      <c r="BW96" s="74">
        <f t="shared" si="35"/>
        <v>0</v>
      </c>
      <c r="BX96" s="74">
        <f t="shared" si="35"/>
        <v>0</v>
      </c>
      <c r="BY96" s="74">
        <f t="shared" si="35"/>
        <v>0</v>
      </c>
      <c r="BZ96" s="74">
        <f t="shared" si="35"/>
        <v>0</v>
      </c>
      <c r="CA96" s="74">
        <f t="shared" si="35"/>
        <v>0</v>
      </c>
      <c r="CB96" s="74">
        <f t="shared" si="35"/>
        <v>0</v>
      </c>
      <c r="CC96" s="74">
        <f t="shared" si="35"/>
        <v>0</v>
      </c>
      <c r="CD96" s="33"/>
      <c r="CE96" s="74">
        <f>SUM(D96:AP96)-'A1'!L96-'A2'!Y96-'A3'!P96-'A3'!X96-'A3'!Z96*2</f>
        <v>0</v>
      </c>
    </row>
    <row r="97" spans="2:83" s="34" customFormat="1" ht="17.100000000000001" customHeight="1">
      <c r="B97" s="44"/>
      <c r="C97" s="45" t="s">
        <v>58</v>
      </c>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99"/>
      <c r="AP97" s="331"/>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33"/>
      <c r="CE97" s="74">
        <f>SUM(D97:AP97)-'A1'!L97-'A2'!Y97-'A3'!P97-'A3'!X97-'A3'!Z97*2</f>
        <v>0</v>
      </c>
    </row>
    <row r="98" spans="2:83" s="34" customFormat="1" ht="17.100000000000001" customHeight="1">
      <c r="B98" s="44"/>
      <c r="C98" s="45" t="s">
        <v>59</v>
      </c>
      <c r="D98" s="288"/>
      <c r="E98" s="288"/>
      <c r="F98" s="288"/>
      <c r="G98" s="288"/>
      <c r="H98" s="288"/>
      <c r="I98" s="288"/>
      <c r="J98" s="288"/>
      <c r="K98" s="288"/>
      <c r="L98" s="288"/>
      <c r="M98" s="288"/>
      <c r="N98" s="288"/>
      <c r="O98" s="288"/>
      <c r="P98" s="288"/>
      <c r="Q98" s="288"/>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99"/>
      <c r="AP98" s="331"/>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33"/>
      <c r="CE98" s="74">
        <f>SUM(D98:AP98)-'A1'!L98-'A2'!Y98-'A3'!P98-'A3'!X98-'A3'!Z98*2</f>
        <v>0</v>
      </c>
    </row>
    <row r="99" spans="2:83" s="34" customFormat="1" ht="30" customHeight="1">
      <c r="B99" s="41"/>
      <c r="C99" s="42" t="s">
        <v>11</v>
      </c>
      <c r="D99" s="288"/>
      <c r="E99" s="288"/>
      <c r="F99" s="288"/>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99"/>
      <c r="AP99" s="331"/>
      <c r="AR99" s="74">
        <f>+D99-SUM(D100:D101)</f>
        <v>0</v>
      </c>
      <c r="AS99" s="74">
        <f t="shared" ref="AS99:CC99" si="36">+E99-SUM(E100:E101)</f>
        <v>0</v>
      </c>
      <c r="AT99" s="74">
        <f t="shared" si="36"/>
        <v>0</v>
      </c>
      <c r="AU99" s="74">
        <f t="shared" si="36"/>
        <v>0</v>
      </c>
      <c r="AV99" s="74">
        <f t="shared" si="36"/>
        <v>0</v>
      </c>
      <c r="AW99" s="74">
        <f t="shared" si="36"/>
        <v>0</v>
      </c>
      <c r="AX99" s="74">
        <f t="shared" si="36"/>
        <v>0</v>
      </c>
      <c r="AY99" s="74">
        <f t="shared" si="36"/>
        <v>0</v>
      </c>
      <c r="AZ99" s="74">
        <f t="shared" si="36"/>
        <v>0</v>
      </c>
      <c r="BA99" s="74">
        <f t="shared" si="36"/>
        <v>0</v>
      </c>
      <c r="BB99" s="74">
        <f t="shared" si="36"/>
        <v>0</v>
      </c>
      <c r="BC99" s="74">
        <f t="shared" si="36"/>
        <v>0</v>
      </c>
      <c r="BD99" s="74">
        <f t="shared" si="36"/>
        <v>0</v>
      </c>
      <c r="BE99" s="74">
        <f t="shared" si="36"/>
        <v>0</v>
      </c>
      <c r="BF99" s="74">
        <f t="shared" si="36"/>
        <v>0</v>
      </c>
      <c r="BG99" s="74">
        <f t="shared" si="36"/>
        <v>0</v>
      </c>
      <c r="BH99" s="74">
        <f t="shared" si="36"/>
        <v>0</v>
      </c>
      <c r="BI99" s="74">
        <f t="shared" si="36"/>
        <v>0</v>
      </c>
      <c r="BJ99" s="74">
        <f t="shared" si="36"/>
        <v>0</v>
      </c>
      <c r="BK99" s="74">
        <f t="shared" si="36"/>
        <v>0</v>
      </c>
      <c r="BL99" s="74">
        <f t="shared" si="36"/>
        <v>0</v>
      </c>
      <c r="BM99" s="74">
        <f t="shared" si="36"/>
        <v>0</v>
      </c>
      <c r="BN99" s="74">
        <f t="shared" si="36"/>
        <v>0</v>
      </c>
      <c r="BO99" s="74">
        <f t="shared" si="36"/>
        <v>0</v>
      </c>
      <c r="BP99" s="74">
        <f t="shared" si="36"/>
        <v>0</v>
      </c>
      <c r="BQ99" s="74">
        <f t="shared" si="36"/>
        <v>0</v>
      </c>
      <c r="BR99" s="74">
        <f t="shared" si="36"/>
        <v>0</v>
      </c>
      <c r="BS99" s="74">
        <f t="shared" si="36"/>
        <v>0</v>
      </c>
      <c r="BT99" s="74">
        <f t="shared" si="36"/>
        <v>0</v>
      </c>
      <c r="BU99" s="74">
        <f t="shared" si="36"/>
        <v>0</v>
      </c>
      <c r="BV99" s="74">
        <f t="shared" si="36"/>
        <v>0</v>
      </c>
      <c r="BW99" s="74">
        <f t="shared" si="36"/>
        <v>0</v>
      </c>
      <c r="BX99" s="74">
        <f t="shared" si="36"/>
        <v>0</v>
      </c>
      <c r="BY99" s="74">
        <f t="shared" si="36"/>
        <v>0</v>
      </c>
      <c r="BZ99" s="74">
        <f t="shared" si="36"/>
        <v>0</v>
      </c>
      <c r="CA99" s="74">
        <f t="shared" si="36"/>
        <v>0</v>
      </c>
      <c r="CB99" s="74">
        <f t="shared" si="36"/>
        <v>0</v>
      </c>
      <c r="CC99" s="74">
        <f t="shared" si="36"/>
        <v>0</v>
      </c>
      <c r="CD99" s="33"/>
      <c r="CE99" s="74">
        <f>SUM(D99:AP99)-'A1'!L99-'A2'!Y99-'A3'!P99-'A3'!X99-'A3'!Z99*2</f>
        <v>0</v>
      </c>
    </row>
    <row r="100" spans="2:83" s="34" customFormat="1" ht="17.100000000000001" customHeight="1">
      <c r="B100" s="41"/>
      <c r="C100" s="45" t="s">
        <v>58</v>
      </c>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99"/>
      <c r="AP100" s="331"/>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33"/>
      <c r="CE100" s="74">
        <f>SUM(D100:AP100)-'A1'!L100-'A2'!Y100-'A3'!P100-'A3'!X100-'A3'!Z100*2</f>
        <v>0</v>
      </c>
    </row>
    <row r="101" spans="2:83" s="34" customFormat="1" ht="17.100000000000001" customHeight="1">
      <c r="B101" s="41"/>
      <c r="C101" s="45" t="s">
        <v>59</v>
      </c>
      <c r="D101" s="288"/>
      <c r="E101" s="288"/>
      <c r="F101" s="288"/>
      <c r="G101" s="288"/>
      <c r="H101" s="288"/>
      <c r="I101" s="288"/>
      <c r="J101" s="288"/>
      <c r="K101" s="288"/>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99"/>
      <c r="AP101" s="331"/>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33"/>
      <c r="CE101" s="74">
        <f>SUM(D101:AP101)-'A1'!L101-'A2'!Y101-'A3'!P101-'A3'!X101-'A3'!Z101*2</f>
        <v>0</v>
      </c>
    </row>
    <row r="102" spans="2:83" s="40" customFormat="1" ht="30" customHeight="1">
      <c r="B102" s="263"/>
      <c r="C102" s="264" t="s">
        <v>99</v>
      </c>
      <c r="D102" s="292"/>
      <c r="E102" s="292"/>
      <c r="F102" s="292"/>
      <c r="G102" s="292"/>
      <c r="H102" s="292"/>
      <c r="I102" s="292"/>
      <c r="J102" s="292"/>
      <c r="K102" s="292"/>
      <c r="L102" s="292"/>
      <c r="M102" s="292"/>
      <c r="N102" s="292"/>
      <c r="O102" s="292"/>
      <c r="P102" s="292"/>
      <c r="Q102" s="292"/>
      <c r="R102" s="292"/>
      <c r="S102" s="292"/>
      <c r="T102" s="292"/>
      <c r="U102" s="292"/>
      <c r="V102" s="292"/>
      <c r="W102" s="292"/>
      <c r="X102" s="292"/>
      <c r="Y102" s="292"/>
      <c r="Z102" s="292"/>
      <c r="AA102" s="292"/>
      <c r="AB102" s="292"/>
      <c r="AC102" s="292"/>
      <c r="AD102" s="292"/>
      <c r="AE102" s="292"/>
      <c r="AF102" s="292"/>
      <c r="AG102" s="292"/>
      <c r="AH102" s="292"/>
      <c r="AI102" s="292"/>
      <c r="AJ102" s="292"/>
      <c r="AK102" s="292"/>
      <c r="AL102" s="292"/>
      <c r="AM102" s="292"/>
      <c r="AN102" s="292"/>
      <c r="AO102" s="310"/>
      <c r="AP102" s="330"/>
      <c r="AR102" s="76">
        <f>+D99-SUM(D102:D107)</f>
        <v>0</v>
      </c>
      <c r="AS102" s="76">
        <f t="shared" ref="AS102:CC102" si="37">+E99-SUM(E102:E107)</f>
        <v>0</v>
      </c>
      <c r="AT102" s="76">
        <f t="shared" si="37"/>
        <v>0</v>
      </c>
      <c r="AU102" s="76">
        <f t="shared" si="37"/>
        <v>0</v>
      </c>
      <c r="AV102" s="76">
        <f t="shared" si="37"/>
        <v>0</v>
      </c>
      <c r="AW102" s="76">
        <f t="shared" si="37"/>
        <v>0</v>
      </c>
      <c r="AX102" s="76">
        <f t="shared" si="37"/>
        <v>0</v>
      </c>
      <c r="AY102" s="76">
        <f t="shared" si="37"/>
        <v>0</v>
      </c>
      <c r="AZ102" s="76">
        <f t="shared" si="37"/>
        <v>0</v>
      </c>
      <c r="BA102" s="76">
        <f t="shared" si="37"/>
        <v>0</v>
      </c>
      <c r="BB102" s="76">
        <f t="shared" si="37"/>
        <v>0</v>
      </c>
      <c r="BC102" s="76">
        <f t="shared" si="37"/>
        <v>0</v>
      </c>
      <c r="BD102" s="76">
        <f t="shared" si="37"/>
        <v>0</v>
      </c>
      <c r="BE102" s="76">
        <f t="shared" si="37"/>
        <v>0</v>
      </c>
      <c r="BF102" s="76">
        <f t="shared" si="37"/>
        <v>0</v>
      </c>
      <c r="BG102" s="76">
        <f t="shared" si="37"/>
        <v>0</v>
      </c>
      <c r="BH102" s="76">
        <f t="shared" si="37"/>
        <v>0</v>
      </c>
      <c r="BI102" s="76">
        <f t="shared" si="37"/>
        <v>0</v>
      </c>
      <c r="BJ102" s="76">
        <f t="shared" si="37"/>
        <v>0</v>
      </c>
      <c r="BK102" s="76">
        <f t="shared" si="37"/>
        <v>0</v>
      </c>
      <c r="BL102" s="76">
        <f t="shared" si="37"/>
        <v>0</v>
      </c>
      <c r="BM102" s="76">
        <f t="shared" si="37"/>
        <v>0</v>
      </c>
      <c r="BN102" s="76">
        <f t="shared" si="37"/>
        <v>0</v>
      </c>
      <c r="BO102" s="76">
        <f t="shared" si="37"/>
        <v>0</v>
      </c>
      <c r="BP102" s="76">
        <f t="shared" si="37"/>
        <v>0</v>
      </c>
      <c r="BQ102" s="76">
        <f t="shared" si="37"/>
        <v>0</v>
      </c>
      <c r="BR102" s="76">
        <f t="shared" si="37"/>
        <v>0</v>
      </c>
      <c r="BS102" s="76">
        <f t="shared" si="37"/>
        <v>0</v>
      </c>
      <c r="BT102" s="76">
        <f t="shared" si="37"/>
        <v>0</v>
      </c>
      <c r="BU102" s="76">
        <f t="shared" si="37"/>
        <v>0</v>
      </c>
      <c r="BV102" s="76">
        <f t="shared" si="37"/>
        <v>0</v>
      </c>
      <c r="BW102" s="76">
        <f t="shared" si="37"/>
        <v>0</v>
      </c>
      <c r="BX102" s="76">
        <f t="shared" si="37"/>
        <v>0</v>
      </c>
      <c r="BY102" s="76">
        <f t="shared" si="37"/>
        <v>0</v>
      </c>
      <c r="BZ102" s="76">
        <f t="shared" si="37"/>
        <v>0</v>
      </c>
      <c r="CA102" s="76">
        <f t="shared" si="37"/>
        <v>0</v>
      </c>
      <c r="CB102" s="76">
        <f t="shared" si="37"/>
        <v>0</v>
      </c>
      <c r="CC102" s="76">
        <f t="shared" si="37"/>
        <v>0</v>
      </c>
      <c r="CD102" s="39"/>
      <c r="CE102" s="76">
        <f>SUM(D102:AP102)-'A1'!L102-'A2'!Y102-'A3'!P102-'A3'!X102-'A3'!Z102*2</f>
        <v>0</v>
      </c>
    </row>
    <row r="103" spans="2:83" s="34" customFormat="1" ht="17.100000000000001" customHeight="1">
      <c r="B103" s="270"/>
      <c r="C103" s="271" t="s">
        <v>73</v>
      </c>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99"/>
      <c r="AP103" s="331"/>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4"/>
      <c r="CD103" s="33"/>
      <c r="CE103" s="76">
        <f>SUM(D103:AP103)-'A1'!L103-'A2'!Y103-'A3'!P103-'A3'!X103-'A3'!Z103*2</f>
        <v>0</v>
      </c>
    </row>
    <row r="104" spans="2:83" s="34" customFormat="1" ht="17.100000000000001" customHeight="1">
      <c r="B104" s="270"/>
      <c r="C104" s="271" t="s">
        <v>199</v>
      </c>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99"/>
      <c r="AP104" s="331"/>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BU104" s="74"/>
      <c r="BV104" s="74"/>
      <c r="BW104" s="74"/>
      <c r="BX104" s="74"/>
      <c r="BY104" s="74"/>
      <c r="BZ104" s="74"/>
      <c r="CA104" s="74"/>
      <c r="CB104" s="74"/>
      <c r="CC104" s="74"/>
      <c r="CD104" s="33"/>
      <c r="CE104" s="76">
        <f>SUM(D104:AP104)-'A1'!L104-'A2'!Y104-'A3'!P104-'A3'!X104-'A3'!Z104*2</f>
        <v>0</v>
      </c>
    </row>
    <row r="105" spans="2:83" s="34" customFormat="1" ht="17.100000000000001" customHeight="1">
      <c r="B105" s="270"/>
      <c r="C105" s="271" t="s">
        <v>100</v>
      </c>
      <c r="D105" s="288"/>
      <c r="E105" s="288"/>
      <c r="F105" s="288"/>
      <c r="G105" s="288"/>
      <c r="H105" s="288"/>
      <c r="I105" s="288"/>
      <c r="J105" s="288"/>
      <c r="K105" s="288"/>
      <c r="L105" s="288"/>
      <c r="M105" s="288"/>
      <c r="N105" s="288"/>
      <c r="O105" s="288"/>
      <c r="P105" s="288"/>
      <c r="Q105" s="288"/>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99"/>
      <c r="AP105" s="331"/>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74"/>
      <c r="BY105" s="74"/>
      <c r="BZ105" s="74"/>
      <c r="CA105" s="74"/>
      <c r="CB105" s="74"/>
      <c r="CC105" s="74"/>
      <c r="CD105" s="33"/>
      <c r="CE105" s="76">
        <f>SUM(D105:AP105)-'A1'!L105-'A2'!Y105-'A3'!P105-'A3'!X105-'A3'!Z105*2</f>
        <v>0</v>
      </c>
    </row>
    <row r="106" spans="2:83" s="34" customFormat="1" ht="17.100000000000001" customHeight="1">
      <c r="B106" s="270"/>
      <c r="C106" s="272" t="s">
        <v>50</v>
      </c>
      <c r="D106" s="288"/>
      <c r="E106" s="288"/>
      <c r="F106" s="288"/>
      <c r="G106" s="288"/>
      <c r="H106" s="288"/>
      <c r="I106" s="288"/>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99"/>
      <c r="AP106" s="331"/>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74"/>
      <c r="BY106" s="74"/>
      <c r="BZ106" s="74"/>
      <c r="CA106" s="74"/>
      <c r="CB106" s="74"/>
      <c r="CC106" s="74"/>
      <c r="CD106" s="33"/>
      <c r="CE106" s="76">
        <f>SUM(D106:AP106)-'A1'!L106-'A2'!Y106-'A3'!P106-'A3'!X106-'A3'!Z106*2</f>
        <v>0</v>
      </c>
    </row>
    <row r="107" spans="2:83" s="34" customFormat="1" ht="16.5" customHeight="1">
      <c r="B107" s="270"/>
      <c r="C107" s="265" t="s">
        <v>170</v>
      </c>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99"/>
      <c r="AP107" s="331"/>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4"/>
      <c r="BX107" s="74"/>
      <c r="BY107" s="74"/>
      <c r="BZ107" s="74"/>
      <c r="CA107" s="74"/>
      <c r="CB107" s="74"/>
      <c r="CC107" s="74"/>
      <c r="CD107" s="33"/>
      <c r="CE107" s="76">
        <f>SUM(D107:AP107)-'A1'!L107-'A2'!Y107-'A3'!P107-'A3'!X107-'A3'!Z107*2</f>
        <v>0</v>
      </c>
    </row>
    <row r="108" spans="2:83" s="40" customFormat="1" ht="24.95" customHeight="1">
      <c r="B108" s="101"/>
      <c r="C108" s="104" t="s">
        <v>12</v>
      </c>
      <c r="D108" s="292"/>
      <c r="E108" s="292"/>
      <c r="F108" s="292"/>
      <c r="G108" s="292"/>
      <c r="H108" s="292"/>
      <c r="I108" s="292"/>
      <c r="J108" s="292"/>
      <c r="K108" s="292"/>
      <c r="L108" s="292"/>
      <c r="M108" s="292"/>
      <c r="N108" s="292"/>
      <c r="O108" s="292"/>
      <c r="P108" s="292"/>
      <c r="Q108" s="292"/>
      <c r="R108" s="292"/>
      <c r="S108" s="292"/>
      <c r="T108" s="292"/>
      <c r="U108" s="292"/>
      <c r="V108" s="292"/>
      <c r="W108" s="292"/>
      <c r="X108" s="292"/>
      <c r="Y108" s="292"/>
      <c r="Z108" s="292"/>
      <c r="AA108" s="292"/>
      <c r="AB108" s="292"/>
      <c r="AC108" s="292"/>
      <c r="AD108" s="292"/>
      <c r="AE108" s="292"/>
      <c r="AF108" s="292"/>
      <c r="AG108" s="292"/>
      <c r="AH108" s="292"/>
      <c r="AI108" s="292"/>
      <c r="AJ108" s="292"/>
      <c r="AK108" s="292"/>
      <c r="AL108" s="292"/>
      <c r="AM108" s="292"/>
      <c r="AN108" s="292"/>
      <c r="AO108" s="310"/>
      <c r="AP108" s="330"/>
      <c r="AR108" s="76">
        <f>+D108-SUM(D109:D110)</f>
        <v>0</v>
      </c>
      <c r="AS108" s="76">
        <f t="shared" ref="AS108:CC108" si="38">+E108-SUM(E109:E110)</f>
        <v>0</v>
      </c>
      <c r="AT108" s="76">
        <f t="shared" si="38"/>
        <v>0</v>
      </c>
      <c r="AU108" s="76">
        <f t="shared" si="38"/>
        <v>0</v>
      </c>
      <c r="AV108" s="76">
        <f t="shared" si="38"/>
        <v>0</v>
      </c>
      <c r="AW108" s="76">
        <f t="shared" si="38"/>
        <v>0</v>
      </c>
      <c r="AX108" s="76">
        <f t="shared" si="38"/>
        <v>0</v>
      </c>
      <c r="AY108" s="76">
        <f t="shared" si="38"/>
        <v>0</v>
      </c>
      <c r="AZ108" s="76">
        <f t="shared" si="38"/>
        <v>0</v>
      </c>
      <c r="BA108" s="76">
        <f t="shared" si="38"/>
        <v>0</v>
      </c>
      <c r="BB108" s="76">
        <f t="shared" si="38"/>
        <v>0</v>
      </c>
      <c r="BC108" s="76">
        <f t="shared" si="38"/>
        <v>0</v>
      </c>
      <c r="BD108" s="76">
        <f t="shared" si="38"/>
        <v>0</v>
      </c>
      <c r="BE108" s="76">
        <f t="shared" si="38"/>
        <v>0</v>
      </c>
      <c r="BF108" s="76">
        <f t="shared" si="38"/>
        <v>0</v>
      </c>
      <c r="BG108" s="76">
        <f t="shared" si="38"/>
        <v>0</v>
      </c>
      <c r="BH108" s="76">
        <f t="shared" si="38"/>
        <v>0</v>
      </c>
      <c r="BI108" s="76">
        <f t="shared" si="38"/>
        <v>0</v>
      </c>
      <c r="BJ108" s="76">
        <f t="shared" si="38"/>
        <v>0</v>
      </c>
      <c r="BK108" s="76">
        <f t="shared" si="38"/>
        <v>0</v>
      </c>
      <c r="BL108" s="76">
        <f t="shared" si="38"/>
        <v>0</v>
      </c>
      <c r="BM108" s="76">
        <f t="shared" si="38"/>
        <v>0</v>
      </c>
      <c r="BN108" s="76">
        <f t="shared" si="38"/>
        <v>0</v>
      </c>
      <c r="BO108" s="76">
        <f t="shared" si="38"/>
        <v>0</v>
      </c>
      <c r="BP108" s="76">
        <f t="shared" si="38"/>
        <v>0</v>
      </c>
      <c r="BQ108" s="76">
        <f t="shared" si="38"/>
        <v>0</v>
      </c>
      <c r="BR108" s="76">
        <f t="shared" si="38"/>
        <v>0</v>
      </c>
      <c r="BS108" s="76">
        <f t="shared" si="38"/>
        <v>0</v>
      </c>
      <c r="BT108" s="76">
        <f t="shared" si="38"/>
        <v>0</v>
      </c>
      <c r="BU108" s="76">
        <f t="shared" si="38"/>
        <v>0</v>
      </c>
      <c r="BV108" s="76">
        <f t="shared" si="38"/>
        <v>0</v>
      </c>
      <c r="BW108" s="76">
        <f t="shared" si="38"/>
        <v>0</v>
      </c>
      <c r="BX108" s="76">
        <f t="shared" si="38"/>
        <v>0</v>
      </c>
      <c r="BY108" s="76">
        <f t="shared" si="38"/>
        <v>0</v>
      </c>
      <c r="BZ108" s="76">
        <f t="shared" si="38"/>
        <v>0</v>
      </c>
      <c r="CA108" s="76">
        <f t="shared" si="38"/>
        <v>0</v>
      </c>
      <c r="CB108" s="76">
        <f t="shared" si="38"/>
        <v>0</v>
      </c>
      <c r="CC108" s="76">
        <f t="shared" si="38"/>
        <v>0</v>
      </c>
      <c r="CD108" s="39"/>
      <c r="CE108" s="76">
        <f>SUM(D108:AP108)-'A1'!L108-'A2'!Y108-'A3'!P108-'A3'!X108-'A3'!Z108*2</f>
        <v>0</v>
      </c>
    </row>
    <row r="109" spans="2:83" s="89" customFormat="1" ht="17.100000000000001" customHeight="1">
      <c r="B109" s="83"/>
      <c r="C109" s="45" t="s">
        <v>58</v>
      </c>
      <c r="D109" s="294"/>
      <c r="E109" s="294"/>
      <c r="F109" s="294"/>
      <c r="G109" s="294"/>
      <c r="H109" s="294"/>
      <c r="I109" s="294"/>
      <c r="J109" s="294"/>
      <c r="K109" s="294"/>
      <c r="L109" s="294"/>
      <c r="M109" s="294"/>
      <c r="N109" s="294"/>
      <c r="O109" s="294"/>
      <c r="P109" s="294"/>
      <c r="Q109" s="294"/>
      <c r="R109" s="294"/>
      <c r="S109" s="294"/>
      <c r="T109" s="294"/>
      <c r="U109" s="294"/>
      <c r="V109" s="294"/>
      <c r="W109" s="294"/>
      <c r="X109" s="294"/>
      <c r="Y109" s="294"/>
      <c r="Z109" s="294"/>
      <c r="AA109" s="294"/>
      <c r="AB109" s="294"/>
      <c r="AC109" s="294"/>
      <c r="AD109" s="294"/>
      <c r="AE109" s="294"/>
      <c r="AF109" s="294"/>
      <c r="AG109" s="294"/>
      <c r="AH109" s="294"/>
      <c r="AI109" s="294"/>
      <c r="AJ109" s="294"/>
      <c r="AK109" s="294"/>
      <c r="AL109" s="294"/>
      <c r="AM109" s="294"/>
      <c r="AN109" s="294"/>
      <c r="AO109" s="309"/>
      <c r="AP109" s="332"/>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85"/>
      <c r="BY109" s="85"/>
      <c r="BZ109" s="85"/>
      <c r="CA109" s="85"/>
      <c r="CB109" s="85"/>
      <c r="CC109" s="85"/>
      <c r="CD109" s="88"/>
      <c r="CE109" s="74">
        <f>SUM(D109:AP109)-'A1'!L109-'A2'!Y109-'A3'!P109-'A3'!X109-'A3'!Z109*2</f>
        <v>0</v>
      </c>
    </row>
    <row r="110" spans="2:83" s="34" customFormat="1" ht="17.100000000000001" customHeight="1">
      <c r="B110" s="44"/>
      <c r="C110" s="45" t="s">
        <v>59</v>
      </c>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99"/>
      <c r="AP110" s="331"/>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74"/>
      <c r="BY110" s="74"/>
      <c r="BZ110" s="74"/>
      <c r="CA110" s="74"/>
      <c r="CB110" s="74"/>
      <c r="CC110" s="74"/>
      <c r="CD110" s="33"/>
      <c r="CE110" s="74">
        <f>SUM(D110:AP110)-'A1'!L110-'A2'!Y110-'A3'!P110-'A3'!X110-'A3'!Z110*2</f>
        <v>0</v>
      </c>
    </row>
    <row r="111" spans="2:83" s="40" customFormat="1" ht="30" customHeight="1">
      <c r="B111" s="103"/>
      <c r="C111" s="104" t="s">
        <v>45</v>
      </c>
      <c r="D111" s="293">
        <f t="shared" ref="D111:AO111" si="39">+SUM(D108,D99,D96)</f>
        <v>0</v>
      </c>
      <c r="E111" s="293">
        <f t="shared" si="39"/>
        <v>0</v>
      </c>
      <c r="F111" s="293">
        <f t="shared" si="39"/>
        <v>0</v>
      </c>
      <c r="G111" s="293">
        <f t="shared" si="39"/>
        <v>0</v>
      </c>
      <c r="H111" s="293">
        <f t="shared" si="39"/>
        <v>0</v>
      </c>
      <c r="I111" s="293">
        <f t="shared" si="39"/>
        <v>0</v>
      </c>
      <c r="J111" s="293">
        <f t="shared" si="39"/>
        <v>0</v>
      </c>
      <c r="K111" s="293">
        <f t="shared" si="39"/>
        <v>0</v>
      </c>
      <c r="L111" s="293">
        <f t="shared" si="39"/>
        <v>0</v>
      </c>
      <c r="M111" s="293">
        <f t="shared" si="39"/>
        <v>0</v>
      </c>
      <c r="N111" s="293">
        <f t="shared" si="39"/>
        <v>0</v>
      </c>
      <c r="O111" s="293">
        <f t="shared" si="39"/>
        <v>0</v>
      </c>
      <c r="P111" s="293">
        <f t="shared" si="39"/>
        <v>0</v>
      </c>
      <c r="Q111" s="293">
        <f t="shared" si="39"/>
        <v>0</v>
      </c>
      <c r="R111" s="293">
        <f t="shared" si="39"/>
        <v>0</v>
      </c>
      <c r="S111" s="293">
        <f t="shared" si="39"/>
        <v>0</v>
      </c>
      <c r="T111" s="293">
        <f t="shared" si="39"/>
        <v>0</v>
      </c>
      <c r="U111" s="293">
        <f t="shared" si="39"/>
        <v>0</v>
      </c>
      <c r="V111" s="293">
        <f t="shared" si="39"/>
        <v>0</v>
      </c>
      <c r="W111" s="293">
        <f t="shared" si="39"/>
        <v>0</v>
      </c>
      <c r="X111" s="293">
        <f t="shared" si="39"/>
        <v>0</v>
      </c>
      <c r="Y111" s="293">
        <f t="shared" si="39"/>
        <v>0</v>
      </c>
      <c r="Z111" s="293">
        <f t="shared" si="39"/>
        <v>0</v>
      </c>
      <c r="AA111" s="293">
        <f t="shared" si="39"/>
        <v>0</v>
      </c>
      <c r="AB111" s="293">
        <f t="shared" si="39"/>
        <v>0</v>
      </c>
      <c r="AC111" s="293">
        <f t="shared" si="39"/>
        <v>0</v>
      </c>
      <c r="AD111" s="293">
        <f t="shared" si="39"/>
        <v>0</v>
      </c>
      <c r="AE111" s="293">
        <f t="shared" si="39"/>
        <v>0</v>
      </c>
      <c r="AF111" s="293">
        <f t="shared" si="39"/>
        <v>0</v>
      </c>
      <c r="AG111" s="293">
        <f t="shared" si="39"/>
        <v>0</v>
      </c>
      <c r="AH111" s="293">
        <f t="shared" si="39"/>
        <v>0</v>
      </c>
      <c r="AI111" s="293">
        <f t="shared" si="39"/>
        <v>0</v>
      </c>
      <c r="AJ111" s="293">
        <f t="shared" si="39"/>
        <v>0</v>
      </c>
      <c r="AK111" s="293">
        <f t="shared" si="39"/>
        <v>0</v>
      </c>
      <c r="AL111" s="293">
        <f t="shared" si="39"/>
        <v>0</v>
      </c>
      <c r="AM111" s="293">
        <f t="shared" si="39"/>
        <v>0</v>
      </c>
      <c r="AN111" s="293">
        <f t="shared" si="39"/>
        <v>0</v>
      </c>
      <c r="AO111" s="291">
        <f t="shared" si="39"/>
        <v>0</v>
      </c>
      <c r="AP111" s="330"/>
      <c r="AQ111" s="39"/>
      <c r="AR111" s="76">
        <f>+D111-D96-D99-D108</f>
        <v>0</v>
      </c>
      <c r="AS111" s="76">
        <f t="shared" ref="AS111:CC111" si="40">+E111-E96-E99-E108</f>
        <v>0</v>
      </c>
      <c r="AT111" s="76">
        <f t="shared" si="40"/>
        <v>0</v>
      </c>
      <c r="AU111" s="76">
        <f t="shared" si="40"/>
        <v>0</v>
      </c>
      <c r="AV111" s="76">
        <f t="shared" si="40"/>
        <v>0</v>
      </c>
      <c r="AW111" s="76">
        <f t="shared" si="40"/>
        <v>0</v>
      </c>
      <c r="AX111" s="76">
        <f t="shared" si="40"/>
        <v>0</v>
      </c>
      <c r="AY111" s="76">
        <f t="shared" si="40"/>
        <v>0</v>
      </c>
      <c r="AZ111" s="76">
        <f t="shared" si="40"/>
        <v>0</v>
      </c>
      <c r="BA111" s="76">
        <f t="shared" si="40"/>
        <v>0</v>
      </c>
      <c r="BB111" s="76">
        <f t="shared" si="40"/>
        <v>0</v>
      </c>
      <c r="BC111" s="76">
        <f t="shared" si="40"/>
        <v>0</v>
      </c>
      <c r="BD111" s="76">
        <f t="shared" si="40"/>
        <v>0</v>
      </c>
      <c r="BE111" s="76">
        <f t="shared" si="40"/>
        <v>0</v>
      </c>
      <c r="BF111" s="76">
        <f t="shared" si="40"/>
        <v>0</v>
      </c>
      <c r="BG111" s="76">
        <f t="shared" si="40"/>
        <v>0</v>
      </c>
      <c r="BH111" s="76">
        <f t="shared" si="40"/>
        <v>0</v>
      </c>
      <c r="BI111" s="76">
        <f t="shared" si="40"/>
        <v>0</v>
      </c>
      <c r="BJ111" s="76">
        <f t="shared" si="40"/>
        <v>0</v>
      </c>
      <c r="BK111" s="76">
        <f t="shared" si="40"/>
        <v>0</v>
      </c>
      <c r="BL111" s="76">
        <f t="shared" si="40"/>
        <v>0</v>
      </c>
      <c r="BM111" s="76">
        <f t="shared" si="40"/>
        <v>0</v>
      </c>
      <c r="BN111" s="76">
        <f t="shared" si="40"/>
        <v>0</v>
      </c>
      <c r="BO111" s="76">
        <f t="shared" si="40"/>
        <v>0</v>
      </c>
      <c r="BP111" s="76">
        <f t="shared" si="40"/>
        <v>0</v>
      </c>
      <c r="BQ111" s="76">
        <f t="shared" si="40"/>
        <v>0</v>
      </c>
      <c r="BR111" s="76">
        <f t="shared" si="40"/>
        <v>0</v>
      </c>
      <c r="BS111" s="76">
        <f t="shared" si="40"/>
        <v>0</v>
      </c>
      <c r="BT111" s="76">
        <f t="shared" si="40"/>
        <v>0</v>
      </c>
      <c r="BU111" s="76">
        <f t="shared" si="40"/>
        <v>0</v>
      </c>
      <c r="BV111" s="76">
        <f t="shared" si="40"/>
        <v>0</v>
      </c>
      <c r="BW111" s="76">
        <f t="shared" si="40"/>
        <v>0</v>
      </c>
      <c r="BX111" s="76">
        <f t="shared" si="40"/>
        <v>0</v>
      </c>
      <c r="BY111" s="76">
        <f t="shared" si="40"/>
        <v>0</v>
      </c>
      <c r="BZ111" s="76">
        <f t="shared" si="40"/>
        <v>0</v>
      </c>
      <c r="CA111" s="76">
        <f t="shared" si="40"/>
        <v>0</v>
      </c>
      <c r="CB111" s="76">
        <f t="shared" si="40"/>
        <v>0</v>
      </c>
      <c r="CC111" s="76">
        <f t="shared" si="40"/>
        <v>0</v>
      </c>
      <c r="CD111" s="39"/>
      <c r="CE111" s="76">
        <f>SUM(D111:AP111)-'A1'!L111-'A2'!Y111-'A3'!P111-'A3'!X111-'A3'!Z111*2</f>
        <v>0</v>
      </c>
    </row>
    <row r="112" spans="2:83" s="89" customFormat="1" ht="17.100000000000001" customHeight="1">
      <c r="B112" s="266"/>
      <c r="C112" s="267" t="s">
        <v>182</v>
      </c>
      <c r="D112" s="294"/>
      <c r="E112" s="294"/>
      <c r="F112" s="294"/>
      <c r="G112" s="294"/>
      <c r="H112" s="294"/>
      <c r="I112" s="294"/>
      <c r="J112" s="294"/>
      <c r="K112" s="294"/>
      <c r="L112" s="294"/>
      <c r="M112" s="294"/>
      <c r="N112" s="294"/>
      <c r="O112" s="294"/>
      <c r="P112" s="294"/>
      <c r="Q112" s="294"/>
      <c r="R112" s="294"/>
      <c r="S112" s="294"/>
      <c r="T112" s="294"/>
      <c r="U112" s="294"/>
      <c r="V112" s="294"/>
      <c r="W112" s="294"/>
      <c r="X112" s="294"/>
      <c r="Y112" s="294"/>
      <c r="Z112" s="294"/>
      <c r="AA112" s="294"/>
      <c r="AB112" s="294"/>
      <c r="AC112" s="294"/>
      <c r="AD112" s="294"/>
      <c r="AE112" s="294"/>
      <c r="AF112" s="294"/>
      <c r="AG112" s="294"/>
      <c r="AH112" s="294"/>
      <c r="AI112" s="294"/>
      <c r="AJ112" s="294"/>
      <c r="AK112" s="294"/>
      <c r="AL112" s="294"/>
      <c r="AM112" s="294"/>
      <c r="AN112" s="294"/>
      <c r="AO112" s="309"/>
      <c r="AP112" s="332"/>
      <c r="AQ112" s="88"/>
      <c r="AR112" s="85">
        <f t="shared" ref="AR112:CC112" si="41">+IF((D112&gt;D111),111,0)</f>
        <v>0</v>
      </c>
      <c r="AS112" s="85">
        <f t="shared" si="41"/>
        <v>0</v>
      </c>
      <c r="AT112" s="85">
        <f t="shared" si="41"/>
        <v>0</v>
      </c>
      <c r="AU112" s="85">
        <f t="shared" si="41"/>
        <v>0</v>
      </c>
      <c r="AV112" s="85">
        <f t="shared" si="41"/>
        <v>0</v>
      </c>
      <c r="AW112" s="85">
        <f t="shared" si="41"/>
        <v>0</v>
      </c>
      <c r="AX112" s="85">
        <f t="shared" si="41"/>
        <v>0</v>
      </c>
      <c r="AY112" s="85">
        <f t="shared" si="41"/>
        <v>0</v>
      </c>
      <c r="AZ112" s="85">
        <f t="shared" si="41"/>
        <v>0</v>
      </c>
      <c r="BA112" s="85">
        <f t="shared" si="41"/>
        <v>0</v>
      </c>
      <c r="BB112" s="85">
        <f t="shared" si="41"/>
        <v>0</v>
      </c>
      <c r="BC112" s="85">
        <f t="shared" si="41"/>
        <v>0</v>
      </c>
      <c r="BD112" s="85">
        <f t="shared" si="41"/>
        <v>0</v>
      </c>
      <c r="BE112" s="85">
        <f t="shared" si="41"/>
        <v>0</v>
      </c>
      <c r="BF112" s="85">
        <f t="shared" si="41"/>
        <v>0</v>
      </c>
      <c r="BG112" s="85">
        <f t="shared" si="41"/>
        <v>0</v>
      </c>
      <c r="BH112" s="85">
        <f t="shared" si="41"/>
        <v>0</v>
      </c>
      <c r="BI112" s="85">
        <f t="shared" si="41"/>
        <v>0</v>
      </c>
      <c r="BJ112" s="85">
        <f t="shared" si="41"/>
        <v>0</v>
      </c>
      <c r="BK112" s="85">
        <f t="shared" si="41"/>
        <v>0</v>
      </c>
      <c r="BL112" s="85">
        <f t="shared" si="41"/>
        <v>0</v>
      </c>
      <c r="BM112" s="85">
        <f t="shared" si="41"/>
        <v>0</v>
      </c>
      <c r="BN112" s="85">
        <f t="shared" si="41"/>
        <v>0</v>
      </c>
      <c r="BO112" s="85">
        <f t="shared" si="41"/>
        <v>0</v>
      </c>
      <c r="BP112" s="85">
        <f t="shared" si="41"/>
        <v>0</v>
      </c>
      <c r="BQ112" s="85">
        <f t="shared" si="41"/>
        <v>0</v>
      </c>
      <c r="BR112" s="85">
        <f t="shared" si="41"/>
        <v>0</v>
      </c>
      <c r="BS112" s="85">
        <f t="shared" si="41"/>
        <v>0</v>
      </c>
      <c r="BT112" s="85">
        <f t="shared" si="41"/>
        <v>0</v>
      </c>
      <c r="BU112" s="85">
        <f t="shared" si="41"/>
        <v>0</v>
      </c>
      <c r="BV112" s="85">
        <f t="shared" si="41"/>
        <v>0</v>
      </c>
      <c r="BW112" s="85">
        <f t="shared" si="41"/>
        <v>0</v>
      </c>
      <c r="BX112" s="85">
        <f t="shared" si="41"/>
        <v>0</v>
      </c>
      <c r="BY112" s="85">
        <f t="shared" si="41"/>
        <v>0</v>
      </c>
      <c r="BZ112" s="85">
        <f t="shared" si="41"/>
        <v>0</v>
      </c>
      <c r="CA112" s="85">
        <f t="shared" si="41"/>
        <v>0</v>
      </c>
      <c r="CB112" s="85">
        <f t="shared" si="41"/>
        <v>0</v>
      </c>
      <c r="CC112" s="85">
        <f t="shared" si="41"/>
        <v>0</v>
      </c>
      <c r="CD112" s="88"/>
      <c r="CE112" s="85">
        <f>SUM(D112:AP112)-'A1'!L112-'A2'!Y112-'A3'!P112-'A3'!X112-'A3'!Z112*2</f>
        <v>0</v>
      </c>
    </row>
    <row r="113" spans="2:83" s="89" customFormat="1" ht="17.100000000000001" customHeight="1">
      <c r="B113" s="266"/>
      <c r="C113" s="269" t="s">
        <v>183</v>
      </c>
      <c r="D113" s="294"/>
      <c r="E113" s="294"/>
      <c r="F113" s="294"/>
      <c r="G113" s="294"/>
      <c r="H113" s="294"/>
      <c r="I113" s="294"/>
      <c r="J113" s="294"/>
      <c r="K113" s="294"/>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94"/>
      <c r="AM113" s="294"/>
      <c r="AN113" s="294"/>
      <c r="AO113" s="309"/>
      <c r="AP113" s="332"/>
      <c r="AQ113" s="88"/>
      <c r="AR113" s="85">
        <f t="shared" ref="AR113:CC113" si="42">+IF((D113&gt;D111),111,0)</f>
        <v>0</v>
      </c>
      <c r="AS113" s="85">
        <f t="shared" si="42"/>
        <v>0</v>
      </c>
      <c r="AT113" s="85">
        <f t="shared" si="42"/>
        <v>0</v>
      </c>
      <c r="AU113" s="85">
        <f t="shared" si="42"/>
        <v>0</v>
      </c>
      <c r="AV113" s="85">
        <f t="shared" si="42"/>
        <v>0</v>
      </c>
      <c r="AW113" s="85">
        <f t="shared" si="42"/>
        <v>0</v>
      </c>
      <c r="AX113" s="85">
        <f t="shared" si="42"/>
        <v>0</v>
      </c>
      <c r="AY113" s="85">
        <f t="shared" si="42"/>
        <v>0</v>
      </c>
      <c r="AZ113" s="85">
        <f t="shared" si="42"/>
        <v>0</v>
      </c>
      <c r="BA113" s="85">
        <f t="shared" si="42"/>
        <v>0</v>
      </c>
      <c r="BB113" s="85">
        <f t="shared" si="42"/>
        <v>0</v>
      </c>
      <c r="BC113" s="85">
        <f t="shared" si="42"/>
        <v>0</v>
      </c>
      <c r="BD113" s="85">
        <f t="shared" si="42"/>
        <v>0</v>
      </c>
      <c r="BE113" s="85">
        <f t="shared" si="42"/>
        <v>0</v>
      </c>
      <c r="BF113" s="85">
        <f t="shared" si="42"/>
        <v>0</v>
      </c>
      <c r="BG113" s="85">
        <f t="shared" si="42"/>
        <v>0</v>
      </c>
      <c r="BH113" s="85">
        <f t="shared" si="42"/>
        <v>0</v>
      </c>
      <c r="BI113" s="85">
        <f t="shared" si="42"/>
        <v>0</v>
      </c>
      <c r="BJ113" s="85">
        <f t="shared" si="42"/>
        <v>0</v>
      </c>
      <c r="BK113" s="85">
        <f t="shared" si="42"/>
        <v>0</v>
      </c>
      <c r="BL113" s="85">
        <f t="shared" si="42"/>
        <v>0</v>
      </c>
      <c r="BM113" s="85">
        <f t="shared" si="42"/>
        <v>0</v>
      </c>
      <c r="BN113" s="85">
        <f t="shared" si="42"/>
        <v>0</v>
      </c>
      <c r="BO113" s="85">
        <f t="shared" si="42"/>
        <v>0</v>
      </c>
      <c r="BP113" s="85">
        <f t="shared" si="42"/>
        <v>0</v>
      </c>
      <c r="BQ113" s="85">
        <f t="shared" si="42"/>
        <v>0</v>
      </c>
      <c r="BR113" s="85">
        <f t="shared" si="42"/>
        <v>0</v>
      </c>
      <c r="BS113" s="85">
        <f t="shared" si="42"/>
        <v>0</v>
      </c>
      <c r="BT113" s="85">
        <f t="shared" si="42"/>
        <v>0</v>
      </c>
      <c r="BU113" s="85">
        <f t="shared" si="42"/>
        <v>0</v>
      </c>
      <c r="BV113" s="85">
        <f t="shared" si="42"/>
        <v>0</v>
      </c>
      <c r="BW113" s="85">
        <f t="shared" si="42"/>
        <v>0</v>
      </c>
      <c r="BX113" s="85">
        <f t="shared" si="42"/>
        <v>0</v>
      </c>
      <c r="BY113" s="85">
        <f t="shared" si="42"/>
        <v>0</v>
      </c>
      <c r="BZ113" s="85">
        <f t="shared" si="42"/>
        <v>0</v>
      </c>
      <c r="CA113" s="85">
        <f t="shared" si="42"/>
        <v>0</v>
      </c>
      <c r="CB113" s="85">
        <f t="shared" si="42"/>
        <v>0</v>
      </c>
      <c r="CC113" s="85">
        <f t="shared" si="42"/>
        <v>0</v>
      </c>
      <c r="CD113" s="88"/>
      <c r="CE113" s="85">
        <f>SUM(D113:AP113)-'A1'!L113-'A2'!Y113-'A3'!P113-'A3'!X113-'A3'!Z113*2</f>
        <v>0</v>
      </c>
    </row>
    <row r="114" spans="2:83" s="40" customFormat="1" ht="30" customHeight="1">
      <c r="B114" s="46"/>
      <c r="C114" s="47" t="s">
        <v>18</v>
      </c>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0"/>
      <c r="AN114" s="300"/>
      <c r="AO114" s="301"/>
      <c r="AP114" s="330"/>
      <c r="AQ114" s="39"/>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39"/>
      <c r="CE114" s="80"/>
    </row>
    <row r="115" spans="2:83" s="34" customFormat="1" ht="17.100000000000001" customHeight="1">
      <c r="B115" s="41"/>
      <c r="C115" s="42" t="s">
        <v>10</v>
      </c>
      <c r="D115" s="288"/>
      <c r="E115" s="288"/>
      <c r="F115" s="288"/>
      <c r="G115" s="288"/>
      <c r="H115" s="288"/>
      <c r="I115" s="288"/>
      <c r="J115" s="288"/>
      <c r="K115" s="288"/>
      <c r="L115" s="288"/>
      <c r="M115" s="288"/>
      <c r="N115" s="288"/>
      <c r="O115" s="288"/>
      <c r="P115" s="288"/>
      <c r="Q115" s="288"/>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99"/>
      <c r="AP115" s="331"/>
      <c r="AR115" s="74">
        <f>+D115-SUM(D116:D117)</f>
        <v>0</v>
      </c>
      <c r="AS115" s="74">
        <f t="shared" ref="AS115:CC115" si="43">+E115-SUM(E116:E117)</f>
        <v>0</v>
      </c>
      <c r="AT115" s="74">
        <f t="shared" si="43"/>
        <v>0</v>
      </c>
      <c r="AU115" s="74">
        <f t="shared" si="43"/>
        <v>0</v>
      </c>
      <c r="AV115" s="74">
        <f t="shared" si="43"/>
        <v>0</v>
      </c>
      <c r="AW115" s="74">
        <f t="shared" si="43"/>
        <v>0</v>
      </c>
      <c r="AX115" s="74">
        <f t="shared" si="43"/>
        <v>0</v>
      </c>
      <c r="AY115" s="74">
        <f t="shared" si="43"/>
        <v>0</v>
      </c>
      <c r="AZ115" s="74">
        <f t="shared" si="43"/>
        <v>0</v>
      </c>
      <c r="BA115" s="74">
        <f t="shared" si="43"/>
        <v>0</v>
      </c>
      <c r="BB115" s="74">
        <f t="shared" si="43"/>
        <v>0</v>
      </c>
      <c r="BC115" s="74">
        <f t="shared" si="43"/>
        <v>0</v>
      </c>
      <c r="BD115" s="74">
        <f t="shared" si="43"/>
        <v>0</v>
      </c>
      <c r="BE115" s="74">
        <f t="shared" si="43"/>
        <v>0</v>
      </c>
      <c r="BF115" s="74">
        <f t="shared" si="43"/>
        <v>0</v>
      </c>
      <c r="BG115" s="74">
        <f t="shared" si="43"/>
        <v>0</v>
      </c>
      <c r="BH115" s="74">
        <f t="shared" si="43"/>
        <v>0</v>
      </c>
      <c r="BI115" s="74">
        <f t="shared" si="43"/>
        <v>0</v>
      </c>
      <c r="BJ115" s="74">
        <f t="shared" si="43"/>
        <v>0</v>
      </c>
      <c r="BK115" s="74">
        <f t="shared" si="43"/>
        <v>0</v>
      </c>
      <c r="BL115" s="74">
        <f t="shared" si="43"/>
        <v>0</v>
      </c>
      <c r="BM115" s="74">
        <f t="shared" si="43"/>
        <v>0</v>
      </c>
      <c r="BN115" s="74">
        <f t="shared" si="43"/>
        <v>0</v>
      </c>
      <c r="BO115" s="74">
        <f t="shared" si="43"/>
        <v>0</v>
      </c>
      <c r="BP115" s="74">
        <f t="shared" si="43"/>
        <v>0</v>
      </c>
      <c r="BQ115" s="74">
        <f t="shared" si="43"/>
        <v>0</v>
      </c>
      <c r="BR115" s="74">
        <f t="shared" si="43"/>
        <v>0</v>
      </c>
      <c r="BS115" s="74">
        <f t="shared" si="43"/>
        <v>0</v>
      </c>
      <c r="BT115" s="74">
        <f t="shared" si="43"/>
        <v>0</v>
      </c>
      <c r="BU115" s="74">
        <f t="shared" si="43"/>
        <v>0</v>
      </c>
      <c r="BV115" s="74">
        <f t="shared" si="43"/>
        <v>0</v>
      </c>
      <c r="BW115" s="74">
        <f t="shared" si="43"/>
        <v>0</v>
      </c>
      <c r="BX115" s="74">
        <f t="shared" si="43"/>
        <v>0</v>
      </c>
      <c r="BY115" s="74">
        <f t="shared" si="43"/>
        <v>0</v>
      </c>
      <c r="BZ115" s="74">
        <f t="shared" si="43"/>
        <v>0</v>
      </c>
      <c r="CA115" s="74">
        <f t="shared" si="43"/>
        <v>0</v>
      </c>
      <c r="CB115" s="74">
        <f t="shared" si="43"/>
        <v>0</v>
      </c>
      <c r="CC115" s="74">
        <f t="shared" si="43"/>
        <v>0</v>
      </c>
      <c r="CD115" s="33"/>
      <c r="CE115" s="74">
        <f>SUM(D115:AP115)-'A1'!L115-'A2'!Y115-'A3'!P115-'A3'!X115-'A3'!Z115*2</f>
        <v>0</v>
      </c>
    </row>
    <row r="116" spans="2:83" s="34" customFormat="1" ht="17.100000000000001" customHeight="1">
      <c r="B116" s="44"/>
      <c r="C116" s="45" t="s">
        <v>58</v>
      </c>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99"/>
      <c r="AP116" s="331"/>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74"/>
      <c r="BY116" s="74"/>
      <c r="BZ116" s="74"/>
      <c r="CA116" s="74"/>
      <c r="CB116" s="74"/>
      <c r="CC116" s="74"/>
      <c r="CD116" s="33"/>
      <c r="CE116" s="74">
        <f>SUM(D116:AP116)-'A1'!L116-'A2'!Y116-'A3'!P116-'A3'!X116-'A3'!Z116*2</f>
        <v>0</v>
      </c>
    </row>
    <row r="117" spans="2:83" s="34" customFormat="1" ht="17.100000000000001" customHeight="1">
      <c r="B117" s="44"/>
      <c r="C117" s="45" t="s">
        <v>59</v>
      </c>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99"/>
      <c r="AP117" s="331"/>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c r="BP117" s="74"/>
      <c r="BQ117" s="74"/>
      <c r="BR117" s="74"/>
      <c r="BS117" s="74"/>
      <c r="BT117" s="74"/>
      <c r="BU117" s="74"/>
      <c r="BV117" s="74"/>
      <c r="BW117" s="74"/>
      <c r="BX117" s="74"/>
      <c r="BY117" s="74"/>
      <c r="BZ117" s="74"/>
      <c r="CA117" s="74"/>
      <c r="CB117" s="74"/>
      <c r="CC117" s="74"/>
      <c r="CD117" s="33"/>
      <c r="CE117" s="74">
        <f>SUM(D117:AP117)-'A1'!L117-'A2'!Y117-'A3'!P117-'A3'!X117-'A3'!Z117*2</f>
        <v>0</v>
      </c>
    </row>
    <row r="118" spans="2:83" s="34" customFormat="1" ht="30" customHeight="1">
      <c r="B118" s="41"/>
      <c r="C118" s="42" t="s">
        <v>11</v>
      </c>
      <c r="D118" s="288"/>
      <c r="E118" s="288"/>
      <c r="F118" s="288"/>
      <c r="G118" s="288"/>
      <c r="H118" s="288"/>
      <c r="I118" s="288"/>
      <c r="J118" s="288"/>
      <c r="K118" s="288"/>
      <c r="L118" s="288"/>
      <c r="M118" s="288"/>
      <c r="N118" s="288"/>
      <c r="O118" s="288"/>
      <c r="P118" s="288"/>
      <c r="Q118" s="288"/>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99"/>
      <c r="AP118" s="331"/>
      <c r="AR118" s="74">
        <f>+D118-SUM(D119:D120)</f>
        <v>0</v>
      </c>
      <c r="AS118" s="74">
        <f t="shared" ref="AS118:CC118" si="44">+E118-SUM(E119:E120)</f>
        <v>0</v>
      </c>
      <c r="AT118" s="74">
        <f t="shared" si="44"/>
        <v>0</v>
      </c>
      <c r="AU118" s="74">
        <f t="shared" si="44"/>
        <v>0</v>
      </c>
      <c r="AV118" s="74">
        <f t="shared" si="44"/>
        <v>0</v>
      </c>
      <c r="AW118" s="74">
        <f t="shared" si="44"/>
        <v>0</v>
      </c>
      <c r="AX118" s="74">
        <f t="shared" si="44"/>
        <v>0</v>
      </c>
      <c r="AY118" s="74">
        <f t="shared" si="44"/>
        <v>0</v>
      </c>
      <c r="AZ118" s="74">
        <f t="shared" si="44"/>
        <v>0</v>
      </c>
      <c r="BA118" s="74">
        <f t="shared" si="44"/>
        <v>0</v>
      </c>
      <c r="BB118" s="74">
        <f t="shared" si="44"/>
        <v>0</v>
      </c>
      <c r="BC118" s="74">
        <f t="shared" si="44"/>
        <v>0</v>
      </c>
      <c r="BD118" s="74">
        <f t="shared" si="44"/>
        <v>0</v>
      </c>
      <c r="BE118" s="74">
        <f t="shared" si="44"/>
        <v>0</v>
      </c>
      <c r="BF118" s="74">
        <f t="shared" si="44"/>
        <v>0</v>
      </c>
      <c r="BG118" s="74">
        <f t="shared" si="44"/>
        <v>0</v>
      </c>
      <c r="BH118" s="74">
        <f t="shared" si="44"/>
        <v>0</v>
      </c>
      <c r="BI118" s="74">
        <f t="shared" si="44"/>
        <v>0</v>
      </c>
      <c r="BJ118" s="74">
        <f t="shared" si="44"/>
        <v>0</v>
      </c>
      <c r="BK118" s="74">
        <f t="shared" si="44"/>
        <v>0</v>
      </c>
      <c r="BL118" s="74">
        <f t="shared" si="44"/>
        <v>0</v>
      </c>
      <c r="BM118" s="74">
        <f t="shared" si="44"/>
        <v>0</v>
      </c>
      <c r="BN118" s="74">
        <f t="shared" si="44"/>
        <v>0</v>
      </c>
      <c r="BO118" s="74">
        <f t="shared" si="44"/>
        <v>0</v>
      </c>
      <c r="BP118" s="74">
        <f t="shared" si="44"/>
        <v>0</v>
      </c>
      <c r="BQ118" s="74">
        <f t="shared" si="44"/>
        <v>0</v>
      </c>
      <c r="BR118" s="74">
        <f t="shared" si="44"/>
        <v>0</v>
      </c>
      <c r="BS118" s="74">
        <f t="shared" si="44"/>
        <v>0</v>
      </c>
      <c r="BT118" s="74">
        <f t="shared" si="44"/>
        <v>0</v>
      </c>
      <c r="BU118" s="74">
        <f t="shared" si="44"/>
        <v>0</v>
      </c>
      <c r="BV118" s="74">
        <f t="shared" si="44"/>
        <v>0</v>
      </c>
      <c r="BW118" s="74">
        <f t="shared" si="44"/>
        <v>0</v>
      </c>
      <c r="BX118" s="74">
        <f t="shared" si="44"/>
        <v>0</v>
      </c>
      <c r="BY118" s="74">
        <f t="shared" si="44"/>
        <v>0</v>
      </c>
      <c r="BZ118" s="74">
        <f t="shared" si="44"/>
        <v>0</v>
      </c>
      <c r="CA118" s="74">
        <f t="shared" si="44"/>
        <v>0</v>
      </c>
      <c r="CB118" s="74">
        <f t="shared" si="44"/>
        <v>0</v>
      </c>
      <c r="CC118" s="74">
        <f t="shared" si="44"/>
        <v>0</v>
      </c>
      <c r="CD118" s="33"/>
      <c r="CE118" s="74">
        <f>SUM(D118:AP118)-'A1'!L118-'A2'!Y118-'A3'!P118-'A3'!X118-'A3'!Z118*2</f>
        <v>0</v>
      </c>
    </row>
    <row r="119" spans="2:83" s="34" customFormat="1" ht="17.100000000000001" customHeight="1">
      <c r="B119" s="41"/>
      <c r="C119" s="45" t="s">
        <v>58</v>
      </c>
      <c r="D119" s="288"/>
      <c r="E119" s="288"/>
      <c r="F119" s="288"/>
      <c r="G119" s="288"/>
      <c r="H119" s="288"/>
      <c r="I119" s="288"/>
      <c r="J119" s="288"/>
      <c r="K119" s="288"/>
      <c r="L119" s="288"/>
      <c r="M119" s="288"/>
      <c r="N119" s="288"/>
      <c r="O119" s="288"/>
      <c r="P119" s="288"/>
      <c r="Q119" s="288"/>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99"/>
      <c r="AP119" s="331"/>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4"/>
      <c r="BY119" s="74"/>
      <c r="BZ119" s="74"/>
      <c r="CA119" s="74"/>
      <c r="CB119" s="74"/>
      <c r="CC119" s="74"/>
      <c r="CD119" s="33"/>
      <c r="CE119" s="74">
        <f>SUM(D119:AP119)-'A1'!L119-'A2'!Y119-'A3'!P119-'A3'!X119-'A3'!Z119*2</f>
        <v>0</v>
      </c>
    </row>
    <row r="120" spans="2:83" s="34" customFormat="1" ht="17.100000000000001" customHeight="1">
      <c r="B120" s="41"/>
      <c r="C120" s="45" t="s">
        <v>59</v>
      </c>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99"/>
      <c r="AP120" s="331"/>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c r="BY120" s="74"/>
      <c r="BZ120" s="74"/>
      <c r="CA120" s="74"/>
      <c r="CB120" s="74"/>
      <c r="CC120" s="74"/>
      <c r="CD120" s="33"/>
      <c r="CE120" s="74">
        <f>SUM(D120:AP120)-'A1'!L120-'A2'!Y120-'A3'!P120-'A3'!X120-'A3'!Z120*2</f>
        <v>0</v>
      </c>
    </row>
    <row r="121" spans="2:83" s="40" customFormat="1" ht="30" customHeight="1">
      <c r="B121" s="263"/>
      <c r="C121" s="264" t="s">
        <v>99</v>
      </c>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2"/>
      <c r="AO121" s="310"/>
      <c r="AP121" s="330"/>
      <c r="AR121" s="76">
        <f>+D118-SUM(D121:D126)</f>
        <v>0</v>
      </c>
      <c r="AS121" s="76">
        <f t="shared" ref="AS121:CC121" si="45">+E118-SUM(E121:E126)</f>
        <v>0</v>
      </c>
      <c r="AT121" s="76">
        <f t="shared" si="45"/>
        <v>0</v>
      </c>
      <c r="AU121" s="76">
        <f t="shared" si="45"/>
        <v>0</v>
      </c>
      <c r="AV121" s="76">
        <f t="shared" si="45"/>
        <v>0</v>
      </c>
      <c r="AW121" s="76">
        <f t="shared" si="45"/>
        <v>0</v>
      </c>
      <c r="AX121" s="76">
        <f t="shared" si="45"/>
        <v>0</v>
      </c>
      <c r="AY121" s="76">
        <f t="shared" si="45"/>
        <v>0</v>
      </c>
      <c r="AZ121" s="76">
        <f t="shared" si="45"/>
        <v>0</v>
      </c>
      <c r="BA121" s="76">
        <f t="shared" si="45"/>
        <v>0</v>
      </c>
      <c r="BB121" s="76">
        <f t="shared" si="45"/>
        <v>0</v>
      </c>
      <c r="BC121" s="76">
        <f t="shared" si="45"/>
        <v>0</v>
      </c>
      <c r="BD121" s="76">
        <f t="shared" si="45"/>
        <v>0</v>
      </c>
      <c r="BE121" s="76">
        <f t="shared" si="45"/>
        <v>0</v>
      </c>
      <c r="BF121" s="76">
        <f t="shared" si="45"/>
        <v>0</v>
      </c>
      <c r="BG121" s="76">
        <f t="shared" si="45"/>
        <v>0</v>
      </c>
      <c r="BH121" s="76">
        <f t="shared" si="45"/>
        <v>0</v>
      </c>
      <c r="BI121" s="76">
        <f t="shared" si="45"/>
        <v>0</v>
      </c>
      <c r="BJ121" s="76">
        <f t="shared" si="45"/>
        <v>0</v>
      </c>
      <c r="BK121" s="76">
        <f t="shared" si="45"/>
        <v>0</v>
      </c>
      <c r="BL121" s="76">
        <f t="shared" si="45"/>
        <v>0</v>
      </c>
      <c r="BM121" s="76">
        <f t="shared" si="45"/>
        <v>0</v>
      </c>
      <c r="BN121" s="76">
        <f t="shared" si="45"/>
        <v>0</v>
      </c>
      <c r="BO121" s="76">
        <f t="shared" si="45"/>
        <v>0</v>
      </c>
      <c r="BP121" s="76">
        <f t="shared" si="45"/>
        <v>0</v>
      </c>
      <c r="BQ121" s="76">
        <f t="shared" si="45"/>
        <v>0</v>
      </c>
      <c r="BR121" s="76">
        <f t="shared" si="45"/>
        <v>0</v>
      </c>
      <c r="BS121" s="76">
        <f t="shared" si="45"/>
        <v>0</v>
      </c>
      <c r="BT121" s="76">
        <f t="shared" si="45"/>
        <v>0</v>
      </c>
      <c r="BU121" s="76">
        <f t="shared" si="45"/>
        <v>0</v>
      </c>
      <c r="BV121" s="76">
        <f t="shared" si="45"/>
        <v>0</v>
      </c>
      <c r="BW121" s="76">
        <f t="shared" si="45"/>
        <v>0</v>
      </c>
      <c r="BX121" s="76">
        <f t="shared" si="45"/>
        <v>0</v>
      </c>
      <c r="BY121" s="76">
        <f t="shared" si="45"/>
        <v>0</v>
      </c>
      <c r="BZ121" s="76">
        <f t="shared" si="45"/>
        <v>0</v>
      </c>
      <c r="CA121" s="76">
        <f t="shared" si="45"/>
        <v>0</v>
      </c>
      <c r="CB121" s="76">
        <f t="shared" si="45"/>
        <v>0</v>
      </c>
      <c r="CC121" s="76">
        <f t="shared" si="45"/>
        <v>0</v>
      </c>
      <c r="CD121" s="39"/>
      <c r="CE121" s="76">
        <f>SUM(D121:AP121)-'A1'!L121-'A2'!Y121-'A3'!P121-'A3'!X121-'A3'!Z121*2</f>
        <v>0</v>
      </c>
    </row>
    <row r="122" spans="2:83" s="34" customFormat="1" ht="17.100000000000001" customHeight="1">
      <c r="B122" s="270"/>
      <c r="C122" s="271" t="s">
        <v>73</v>
      </c>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99"/>
      <c r="AP122" s="331"/>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c r="BY122" s="74"/>
      <c r="BZ122" s="74"/>
      <c r="CA122" s="74"/>
      <c r="CB122" s="74"/>
      <c r="CC122" s="74"/>
      <c r="CD122" s="33"/>
      <c r="CE122" s="76">
        <f>SUM(D122:AP122)-'A1'!L122-'A2'!Y122-'A3'!P122-'A3'!X122-'A3'!Z122*2</f>
        <v>0</v>
      </c>
    </row>
    <row r="123" spans="2:83" s="34" customFormat="1" ht="17.100000000000001" customHeight="1">
      <c r="B123" s="270"/>
      <c r="C123" s="271" t="s">
        <v>199</v>
      </c>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99"/>
      <c r="AP123" s="331"/>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c r="BZ123" s="74"/>
      <c r="CA123" s="74"/>
      <c r="CB123" s="74"/>
      <c r="CC123" s="74"/>
      <c r="CD123" s="33"/>
      <c r="CE123" s="76">
        <f>SUM(D123:AP123)-'A1'!L123-'A2'!Y123-'A3'!P123-'A3'!X123-'A3'!Z123*2</f>
        <v>0</v>
      </c>
    </row>
    <row r="124" spans="2:83" s="34" customFormat="1" ht="17.100000000000001" customHeight="1">
      <c r="B124" s="270"/>
      <c r="C124" s="271" t="s">
        <v>100</v>
      </c>
      <c r="D124" s="288"/>
      <c r="E124" s="288"/>
      <c r="F124" s="288"/>
      <c r="G124" s="288"/>
      <c r="H124" s="288"/>
      <c r="I124" s="288"/>
      <c r="J124" s="288"/>
      <c r="K124" s="288"/>
      <c r="L124" s="288"/>
      <c r="M124" s="288"/>
      <c r="N124" s="288"/>
      <c r="O124" s="288"/>
      <c r="P124" s="288"/>
      <c r="Q124" s="288"/>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99"/>
      <c r="AP124" s="331"/>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c r="BP124" s="74"/>
      <c r="BQ124" s="74"/>
      <c r="BR124" s="74"/>
      <c r="BS124" s="74"/>
      <c r="BT124" s="74"/>
      <c r="BU124" s="74"/>
      <c r="BV124" s="74"/>
      <c r="BW124" s="74"/>
      <c r="BX124" s="74"/>
      <c r="BY124" s="74"/>
      <c r="BZ124" s="74"/>
      <c r="CA124" s="74"/>
      <c r="CB124" s="74"/>
      <c r="CC124" s="74"/>
      <c r="CD124" s="33"/>
      <c r="CE124" s="76">
        <f>SUM(D124:AP124)-'A1'!L124-'A2'!Y124-'A3'!P124-'A3'!X124-'A3'!Z124*2</f>
        <v>0</v>
      </c>
    </row>
    <row r="125" spans="2:83" s="34" customFormat="1" ht="17.100000000000001" customHeight="1">
      <c r="B125" s="270"/>
      <c r="C125" s="272" t="s">
        <v>50</v>
      </c>
      <c r="D125" s="288"/>
      <c r="E125" s="288"/>
      <c r="F125" s="288"/>
      <c r="G125" s="288"/>
      <c r="H125" s="288"/>
      <c r="I125" s="288"/>
      <c r="J125" s="288"/>
      <c r="K125" s="288"/>
      <c r="L125" s="288"/>
      <c r="M125" s="288"/>
      <c r="N125" s="288"/>
      <c r="O125" s="288"/>
      <c r="P125" s="288"/>
      <c r="Q125" s="288"/>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99"/>
      <c r="AP125" s="331"/>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c r="CC125" s="74"/>
      <c r="CD125" s="33"/>
      <c r="CE125" s="76">
        <f>SUM(D125:AP125)-'A1'!L125-'A2'!Y125-'A3'!P125-'A3'!X125-'A3'!Z125*2</f>
        <v>0</v>
      </c>
    </row>
    <row r="126" spans="2:83" s="34" customFormat="1" ht="16.5" customHeight="1">
      <c r="B126" s="270"/>
      <c r="C126" s="265" t="s">
        <v>170</v>
      </c>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99"/>
      <c r="AP126" s="331"/>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33"/>
      <c r="CE126" s="76">
        <f>SUM(D126:AP126)-'A1'!L126-'A2'!Y126-'A3'!P126-'A3'!X126-'A3'!Z126*2</f>
        <v>0</v>
      </c>
    </row>
    <row r="127" spans="2:83" s="40" customFormat="1" ht="24.95" customHeight="1">
      <c r="B127" s="101"/>
      <c r="C127" s="104" t="s">
        <v>12</v>
      </c>
      <c r="D127" s="292"/>
      <c r="E127" s="292"/>
      <c r="F127" s="292"/>
      <c r="G127" s="292"/>
      <c r="H127" s="292"/>
      <c r="I127" s="292"/>
      <c r="J127" s="292"/>
      <c r="K127" s="292"/>
      <c r="L127" s="292"/>
      <c r="M127" s="292"/>
      <c r="N127" s="292"/>
      <c r="O127" s="292"/>
      <c r="P127" s="292"/>
      <c r="Q127" s="292"/>
      <c r="R127" s="292"/>
      <c r="S127" s="292"/>
      <c r="T127" s="292"/>
      <c r="U127" s="292"/>
      <c r="V127" s="292"/>
      <c r="W127" s="292"/>
      <c r="X127" s="292"/>
      <c r="Y127" s="292"/>
      <c r="Z127" s="292"/>
      <c r="AA127" s="292"/>
      <c r="AB127" s="292"/>
      <c r="AC127" s="292"/>
      <c r="AD127" s="292"/>
      <c r="AE127" s="292"/>
      <c r="AF127" s="292"/>
      <c r="AG127" s="292"/>
      <c r="AH127" s="292"/>
      <c r="AI127" s="292"/>
      <c r="AJ127" s="292"/>
      <c r="AK127" s="292"/>
      <c r="AL127" s="292"/>
      <c r="AM127" s="292"/>
      <c r="AN127" s="292"/>
      <c r="AO127" s="310"/>
      <c r="AP127" s="330"/>
      <c r="AR127" s="76">
        <f>+D127-SUM(D128:D129)</f>
        <v>0</v>
      </c>
      <c r="AS127" s="76">
        <f t="shared" ref="AS127:CC127" si="46">+E127-SUM(E128:E129)</f>
        <v>0</v>
      </c>
      <c r="AT127" s="76">
        <f t="shared" si="46"/>
        <v>0</v>
      </c>
      <c r="AU127" s="76">
        <f t="shared" si="46"/>
        <v>0</v>
      </c>
      <c r="AV127" s="76">
        <f t="shared" si="46"/>
        <v>0</v>
      </c>
      <c r="AW127" s="76">
        <f t="shared" si="46"/>
        <v>0</v>
      </c>
      <c r="AX127" s="76">
        <f t="shared" si="46"/>
        <v>0</v>
      </c>
      <c r="AY127" s="76">
        <f t="shared" si="46"/>
        <v>0</v>
      </c>
      <c r="AZ127" s="76">
        <f t="shared" si="46"/>
        <v>0</v>
      </c>
      <c r="BA127" s="76">
        <f t="shared" si="46"/>
        <v>0</v>
      </c>
      <c r="BB127" s="76">
        <f t="shared" si="46"/>
        <v>0</v>
      </c>
      <c r="BC127" s="76">
        <f t="shared" si="46"/>
        <v>0</v>
      </c>
      <c r="BD127" s="76">
        <f t="shared" si="46"/>
        <v>0</v>
      </c>
      <c r="BE127" s="76">
        <f t="shared" si="46"/>
        <v>0</v>
      </c>
      <c r="BF127" s="76">
        <f t="shared" si="46"/>
        <v>0</v>
      </c>
      <c r="BG127" s="76">
        <f t="shared" si="46"/>
        <v>0</v>
      </c>
      <c r="BH127" s="76">
        <f t="shared" si="46"/>
        <v>0</v>
      </c>
      <c r="BI127" s="76">
        <f t="shared" si="46"/>
        <v>0</v>
      </c>
      <c r="BJ127" s="76">
        <f t="shared" si="46"/>
        <v>0</v>
      </c>
      <c r="BK127" s="76">
        <f t="shared" si="46"/>
        <v>0</v>
      </c>
      <c r="BL127" s="76">
        <f t="shared" si="46"/>
        <v>0</v>
      </c>
      <c r="BM127" s="76">
        <f t="shared" si="46"/>
        <v>0</v>
      </c>
      <c r="BN127" s="76">
        <f t="shared" si="46"/>
        <v>0</v>
      </c>
      <c r="BO127" s="76">
        <f t="shared" si="46"/>
        <v>0</v>
      </c>
      <c r="BP127" s="76">
        <f t="shared" si="46"/>
        <v>0</v>
      </c>
      <c r="BQ127" s="76">
        <f t="shared" si="46"/>
        <v>0</v>
      </c>
      <c r="BR127" s="76">
        <f t="shared" si="46"/>
        <v>0</v>
      </c>
      <c r="BS127" s="76">
        <f t="shared" si="46"/>
        <v>0</v>
      </c>
      <c r="BT127" s="76">
        <f t="shared" si="46"/>
        <v>0</v>
      </c>
      <c r="BU127" s="76">
        <f t="shared" si="46"/>
        <v>0</v>
      </c>
      <c r="BV127" s="76">
        <f t="shared" si="46"/>
        <v>0</v>
      </c>
      <c r="BW127" s="76">
        <f t="shared" si="46"/>
        <v>0</v>
      </c>
      <c r="BX127" s="76">
        <f t="shared" si="46"/>
        <v>0</v>
      </c>
      <c r="BY127" s="76">
        <f t="shared" si="46"/>
        <v>0</v>
      </c>
      <c r="BZ127" s="76">
        <f t="shared" si="46"/>
        <v>0</v>
      </c>
      <c r="CA127" s="76">
        <f t="shared" si="46"/>
        <v>0</v>
      </c>
      <c r="CB127" s="76">
        <f t="shared" si="46"/>
        <v>0</v>
      </c>
      <c r="CC127" s="76">
        <f t="shared" si="46"/>
        <v>0</v>
      </c>
      <c r="CD127" s="39"/>
      <c r="CE127" s="76">
        <f>SUM(D127:AP127)-'A1'!L127-'A2'!Y127-'A3'!P127-'A3'!X127-'A3'!Z127*2</f>
        <v>0</v>
      </c>
    </row>
    <row r="128" spans="2:83" s="89" customFormat="1" ht="17.100000000000001" customHeight="1">
      <c r="B128" s="83"/>
      <c r="C128" s="45" t="s">
        <v>58</v>
      </c>
      <c r="D128" s="294"/>
      <c r="E128" s="294"/>
      <c r="F128" s="294"/>
      <c r="G128" s="294"/>
      <c r="H128" s="294"/>
      <c r="I128" s="294"/>
      <c r="J128" s="294"/>
      <c r="K128" s="294"/>
      <c r="L128" s="294"/>
      <c r="M128" s="294"/>
      <c r="N128" s="294"/>
      <c r="O128" s="294"/>
      <c r="P128" s="294"/>
      <c r="Q128" s="294"/>
      <c r="R128" s="294"/>
      <c r="S128" s="294"/>
      <c r="T128" s="294"/>
      <c r="U128" s="294"/>
      <c r="V128" s="294"/>
      <c r="W128" s="294"/>
      <c r="X128" s="294"/>
      <c r="Y128" s="294"/>
      <c r="Z128" s="294"/>
      <c r="AA128" s="294"/>
      <c r="AB128" s="294"/>
      <c r="AC128" s="294"/>
      <c r="AD128" s="294"/>
      <c r="AE128" s="294"/>
      <c r="AF128" s="294"/>
      <c r="AG128" s="294"/>
      <c r="AH128" s="294"/>
      <c r="AI128" s="294"/>
      <c r="AJ128" s="294"/>
      <c r="AK128" s="294"/>
      <c r="AL128" s="294"/>
      <c r="AM128" s="294"/>
      <c r="AN128" s="294"/>
      <c r="AO128" s="309"/>
      <c r="AP128" s="332"/>
      <c r="AR128" s="85"/>
      <c r="AS128" s="85"/>
      <c r="AT128" s="85"/>
      <c r="AU128" s="85"/>
      <c r="AV128" s="85"/>
      <c r="AW128" s="85"/>
      <c r="AX128" s="85"/>
      <c r="AY128" s="85"/>
      <c r="AZ128" s="85"/>
      <c r="BA128" s="85"/>
      <c r="BB128" s="85"/>
      <c r="BC128" s="85"/>
      <c r="BD128" s="85"/>
      <c r="BE128" s="85"/>
      <c r="BF128" s="85"/>
      <c r="BG128" s="85"/>
      <c r="BH128" s="85"/>
      <c r="BI128" s="85"/>
      <c r="BJ128" s="85"/>
      <c r="BK128" s="85"/>
      <c r="BL128" s="85"/>
      <c r="BM128" s="85"/>
      <c r="BN128" s="85"/>
      <c r="BO128" s="85"/>
      <c r="BP128" s="85"/>
      <c r="BQ128" s="85"/>
      <c r="BR128" s="85"/>
      <c r="BS128" s="85"/>
      <c r="BT128" s="85"/>
      <c r="BU128" s="85"/>
      <c r="BV128" s="85"/>
      <c r="BW128" s="85"/>
      <c r="BX128" s="85"/>
      <c r="BY128" s="85"/>
      <c r="BZ128" s="85"/>
      <c r="CA128" s="85"/>
      <c r="CB128" s="85"/>
      <c r="CC128" s="85"/>
      <c r="CD128" s="88"/>
      <c r="CE128" s="74">
        <f>SUM(D128:AP128)-'A1'!L128-'A2'!Y128-'A3'!P128-'A3'!X128-'A3'!Z128*2</f>
        <v>0</v>
      </c>
    </row>
    <row r="129" spans="2:83" s="34" customFormat="1" ht="17.100000000000001" customHeight="1">
      <c r="B129" s="44"/>
      <c r="C129" s="45" t="s">
        <v>59</v>
      </c>
      <c r="D129" s="288"/>
      <c r="E129" s="288"/>
      <c r="F129" s="288"/>
      <c r="G129" s="288"/>
      <c r="H129" s="288"/>
      <c r="I129" s="288"/>
      <c r="J129" s="288"/>
      <c r="K129" s="288"/>
      <c r="L129" s="288"/>
      <c r="M129" s="288"/>
      <c r="N129" s="288"/>
      <c r="O129" s="288"/>
      <c r="P129" s="288"/>
      <c r="Q129" s="288"/>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99"/>
      <c r="AP129" s="331"/>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c r="BP129" s="74"/>
      <c r="BQ129" s="74"/>
      <c r="BR129" s="74"/>
      <c r="BS129" s="74"/>
      <c r="BT129" s="74"/>
      <c r="BU129" s="74"/>
      <c r="BV129" s="74"/>
      <c r="BW129" s="74"/>
      <c r="BX129" s="74"/>
      <c r="BY129" s="74"/>
      <c r="BZ129" s="74"/>
      <c r="CA129" s="74"/>
      <c r="CB129" s="74"/>
      <c r="CC129" s="74"/>
      <c r="CD129" s="33"/>
      <c r="CE129" s="74">
        <f>SUM(D129:AP129)-'A1'!L129-'A2'!Y129-'A3'!P129-'A3'!X129-'A3'!Z129*2</f>
        <v>0</v>
      </c>
    </row>
    <row r="130" spans="2:83" s="40" customFormat="1" ht="30" customHeight="1">
      <c r="B130" s="103"/>
      <c r="C130" s="104" t="s">
        <v>46</v>
      </c>
      <c r="D130" s="293">
        <f>+SUM(D127,D118,D115)</f>
        <v>0</v>
      </c>
      <c r="E130" s="293">
        <f t="shared" ref="E130:AO130" si="47">+SUM(E127,E118,E115)</f>
        <v>0</v>
      </c>
      <c r="F130" s="293">
        <f t="shared" si="47"/>
        <v>0</v>
      </c>
      <c r="G130" s="293">
        <f t="shared" si="47"/>
        <v>0</v>
      </c>
      <c r="H130" s="293">
        <f t="shared" si="47"/>
        <v>0</v>
      </c>
      <c r="I130" s="293">
        <f t="shared" si="47"/>
        <v>0</v>
      </c>
      <c r="J130" s="293">
        <f t="shared" si="47"/>
        <v>0</v>
      </c>
      <c r="K130" s="293">
        <f t="shared" si="47"/>
        <v>0</v>
      </c>
      <c r="L130" s="293">
        <f t="shared" si="47"/>
        <v>0</v>
      </c>
      <c r="M130" s="293">
        <f t="shared" si="47"/>
        <v>0</v>
      </c>
      <c r="N130" s="293">
        <f t="shared" si="47"/>
        <v>0</v>
      </c>
      <c r="O130" s="293">
        <f t="shared" si="47"/>
        <v>0</v>
      </c>
      <c r="P130" s="293">
        <f t="shared" si="47"/>
        <v>0</v>
      </c>
      <c r="Q130" s="293">
        <f t="shared" si="47"/>
        <v>0</v>
      </c>
      <c r="R130" s="293">
        <f t="shared" si="47"/>
        <v>0</v>
      </c>
      <c r="S130" s="293">
        <f t="shared" si="47"/>
        <v>0</v>
      </c>
      <c r="T130" s="293">
        <f t="shared" si="47"/>
        <v>0</v>
      </c>
      <c r="U130" s="293">
        <f t="shared" si="47"/>
        <v>0</v>
      </c>
      <c r="V130" s="293">
        <f t="shared" si="47"/>
        <v>0</v>
      </c>
      <c r="W130" s="293">
        <f t="shared" si="47"/>
        <v>0</v>
      </c>
      <c r="X130" s="293">
        <f t="shared" si="47"/>
        <v>0</v>
      </c>
      <c r="Y130" s="293">
        <f t="shared" si="47"/>
        <v>0</v>
      </c>
      <c r="Z130" s="293">
        <f t="shared" si="47"/>
        <v>0</v>
      </c>
      <c r="AA130" s="293">
        <f t="shared" si="47"/>
        <v>0</v>
      </c>
      <c r="AB130" s="293">
        <f t="shared" si="47"/>
        <v>0</v>
      </c>
      <c r="AC130" s="293">
        <f t="shared" si="47"/>
        <v>0</v>
      </c>
      <c r="AD130" s="293">
        <f t="shared" si="47"/>
        <v>0</v>
      </c>
      <c r="AE130" s="293">
        <f t="shared" si="47"/>
        <v>0</v>
      </c>
      <c r="AF130" s="293">
        <f t="shared" si="47"/>
        <v>0</v>
      </c>
      <c r="AG130" s="293">
        <f t="shared" si="47"/>
        <v>0</v>
      </c>
      <c r="AH130" s="293">
        <f t="shared" si="47"/>
        <v>0</v>
      </c>
      <c r="AI130" s="293">
        <f t="shared" si="47"/>
        <v>0</v>
      </c>
      <c r="AJ130" s="293">
        <f t="shared" si="47"/>
        <v>0</v>
      </c>
      <c r="AK130" s="293">
        <f t="shared" si="47"/>
        <v>0</v>
      </c>
      <c r="AL130" s="293">
        <f t="shared" si="47"/>
        <v>0</v>
      </c>
      <c r="AM130" s="293">
        <f t="shared" si="47"/>
        <v>0</v>
      </c>
      <c r="AN130" s="293">
        <f t="shared" si="47"/>
        <v>0</v>
      </c>
      <c r="AO130" s="291">
        <f t="shared" si="47"/>
        <v>0</v>
      </c>
      <c r="AP130" s="330"/>
      <c r="AR130" s="76">
        <f>+D130-D115-D118-D127</f>
        <v>0</v>
      </c>
      <c r="AS130" s="76">
        <f t="shared" ref="AS130:CC130" si="48">+E130-E115-E118-E127</f>
        <v>0</v>
      </c>
      <c r="AT130" s="76">
        <f t="shared" si="48"/>
        <v>0</v>
      </c>
      <c r="AU130" s="76">
        <f t="shared" si="48"/>
        <v>0</v>
      </c>
      <c r="AV130" s="76">
        <f t="shared" si="48"/>
        <v>0</v>
      </c>
      <c r="AW130" s="76">
        <f t="shared" si="48"/>
        <v>0</v>
      </c>
      <c r="AX130" s="76">
        <f t="shared" si="48"/>
        <v>0</v>
      </c>
      <c r="AY130" s="76">
        <f t="shared" si="48"/>
        <v>0</v>
      </c>
      <c r="AZ130" s="76">
        <f t="shared" si="48"/>
        <v>0</v>
      </c>
      <c r="BA130" s="76">
        <f t="shared" si="48"/>
        <v>0</v>
      </c>
      <c r="BB130" s="76">
        <f t="shared" si="48"/>
        <v>0</v>
      </c>
      <c r="BC130" s="76">
        <f t="shared" si="48"/>
        <v>0</v>
      </c>
      <c r="BD130" s="76">
        <f t="shared" si="48"/>
        <v>0</v>
      </c>
      <c r="BE130" s="76">
        <f t="shared" si="48"/>
        <v>0</v>
      </c>
      <c r="BF130" s="76">
        <f t="shared" si="48"/>
        <v>0</v>
      </c>
      <c r="BG130" s="76">
        <f t="shared" si="48"/>
        <v>0</v>
      </c>
      <c r="BH130" s="76">
        <f t="shared" si="48"/>
        <v>0</v>
      </c>
      <c r="BI130" s="76">
        <f t="shared" si="48"/>
        <v>0</v>
      </c>
      <c r="BJ130" s="76">
        <f t="shared" si="48"/>
        <v>0</v>
      </c>
      <c r="BK130" s="76">
        <f t="shared" si="48"/>
        <v>0</v>
      </c>
      <c r="BL130" s="76">
        <f t="shared" si="48"/>
        <v>0</v>
      </c>
      <c r="BM130" s="76">
        <f t="shared" si="48"/>
        <v>0</v>
      </c>
      <c r="BN130" s="76">
        <f t="shared" si="48"/>
        <v>0</v>
      </c>
      <c r="BO130" s="76">
        <f t="shared" si="48"/>
        <v>0</v>
      </c>
      <c r="BP130" s="76">
        <f t="shared" si="48"/>
        <v>0</v>
      </c>
      <c r="BQ130" s="76">
        <f t="shared" si="48"/>
        <v>0</v>
      </c>
      <c r="BR130" s="76">
        <f t="shared" si="48"/>
        <v>0</v>
      </c>
      <c r="BS130" s="76">
        <f t="shared" si="48"/>
        <v>0</v>
      </c>
      <c r="BT130" s="76">
        <f t="shared" si="48"/>
        <v>0</v>
      </c>
      <c r="BU130" s="76">
        <f t="shared" si="48"/>
        <v>0</v>
      </c>
      <c r="BV130" s="76">
        <f t="shared" si="48"/>
        <v>0</v>
      </c>
      <c r="BW130" s="76">
        <f t="shared" si="48"/>
        <v>0</v>
      </c>
      <c r="BX130" s="76">
        <f t="shared" si="48"/>
        <v>0</v>
      </c>
      <c r="BY130" s="76">
        <f t="shared" si="48"/>
        <v>0</v>
      </c>
      <c r="BZ130" s="76">
        <f t="shared" si="48"/>
        <v>0</v>
      </c>
      <c r="CA130" s="76">
        <f t="shared" si="48"/>
        <v>0</v>
      </c>
      <c r="CB130" s="76">
        <f t="shared" si="48"/>
        <v>0</v>
      </c>
      <c r="CC130" s="76">
        <f t="shared" si="48"/>
        <v>0</v>
      </c>
      <c r="CD130" s="39"/>
      <c r="CE130" s="76">
        <f>SUM(D130:AP130)-'A1'!L130-'A2'!Y130-'A3'!P130-'A3'!X130-'A3'!Z130*2</f>
        <v>0</v>
      </c>
    </row>
    <row r="131" spans="2:83" s="89" customFormat="1" ht="17.100000000000001" customHeight="1">
      <c r="B131" s="266"/>
      <c r="C131" s="267" t="s">
        <v>182</v>
      </c>
      <c r="D131" s="294"/>
      <c r="E131" s="294"/>
      <c r="F131" s="294"/>
      <c r="G131" s="294"/>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309"/>
      <c r="AP131" s="332"/>
      <c r="AR131" s="85">
        <f t="shared" ref="AR131:CC131" si="49">+IF((D131&gt;D130),111,0)</f>
        <v>0</v>
      </c>
      <c r="AS131" s="85">
        <f t="shared" si="49"/>
        <v>0</v>
      </c>
      <c r="AT131" s="85">
        <f t="shared" si="49"/>
        <v>0</v>
      </c>
      <c r="AU131" s="85">
        <f t="shared" si="49"/>
        <v>0</v>
      </c>
      <c r="AV131" s="85">
        <f t="shared" si="49"/>
        <v>0</v>
      </c>
      <c r="AW131" s="85">
        <f t="shared" si="49"/>
        <v>0</v>
      </c>
      <c r="AX131" s="85">
        <f t="shared" si="49"/>
        <v>0</v>
      </c>
      <c r="AY131" s="85">
        <f t="shared" si="49"/>
        <v>0</v>
      </c>
      <c r="AZ131" s="85">
        <f t="shared" si="49"/>
        <v>0</v>
      </c>
      <c r="BA131" s="85">
        <f t="shared" si="49"/>
        <v>0</v>
      </c>
      <c r="BB131" s="85">
        <f t="shared" si="49"/>
        <v>0</v>
      </c>
      <c r="BC131" s="85">
        <f t="shared" si="49"/>
        <v>0</v>
      </c>
      <c r="BD131" s="85">
        <f t="shared" si="49"/>
        <v>0</v>
      </c>
      <c r="BE131" s="85">
        <f t="shared" si="49"/>
        <v>0</v>
      </c>
      <c r="BF131" s="85">
        <f t="shared" si="49"/>
        <v>0</v>
      </c>
      <c r="BG131" s="85">
        <f t="shared" si="49"/>
        <v>0</v>
      </c>
      <c r="BH131" s="85">
        <f t="shared" si="49"/>
        <v>0</v>
      </c>
      <c r="BI131" s="85">
        <f t="shared" si="49"/>
        <v>0</v>
      </c>
      <c r="BJ131" s="85">
        <f t="shared" si="49"/>
        <v>0</v>
      </c>
      <c r="BK131" s="85">
        <f t="shared" si="49"/>
        <v>0</v>
      </c>
      <c r="BL131" s="85">
        <f t="shared" si="49"/>
        <v>0</v>
      </c>
      <c r="BM131" s="85">
        <f t="shared" si="49"/>
        <v>0</v>
      </c>
      <c r="BN131" s="85">
        <f t="shared" si="49"/>
        <v>0</v>
      </c>
      <c r="BO131" s="85">
        <f t="shared" si="49"/>
        <v>0</v>
      </c>
      <c r="BP131" s="85">
        <f t="shared" si="49"/>
        <v>0</v>
      </c>
      <c r="BQ131" s="85">
        <f t="shared" si="49"/>
        <v>0</v>
      </c>
      <c r="BR131" s="85">
        <f t="shared" si="49"/>
        <v>0</v>
      </c>
      <c r="BS131" s="85">
        <f t="shared" si="49"/>
        <v>0</v>
      </c>
      <c r="BT131" s="85">
        <f t="shared" si="49"/>
        <v>0</v>
      </c>
      <c r="BU131" s="85">
        <f t="shared" si="49"/>
        <v>0</v>
      </c>
      <c r="BV131" s="85">
        <f t="shared" si="49"/>
        <v>0</v>
      </c>
      <c r="BW131" s="85">
        <f t="shared" si="49"/>
        <v>0</v>
      </c>
      <c r="BX131" s="85">
        <f t="shared" si="49"/>
        <v>0</v>
      </c>
      <c r="BY131" s="85">
        <f t="shared" si="49"/>
        <v>0</v>
      </c>
      <c r="BZ131" s="85">
        <f t="shared" si="49"/>
        <v>0</v>
      </c>
      <c r="CA131" s="85">
        <f t="shared" si="49"/>
        <v>0</v>
      </c>
      <c r="CB131" s="85">
        <f t="shared" si="49"/>
        <v>0</v>
      </c>
      <c r="CC131" s="85">
        <f t="shared" si="49"/>
        <v>0</v>
      </c>
      <c r="CD131" s="88"/>
      <c r="CE131" s="85">
        <f>SUM(D131:AP131)-'A1'!L131-'A2'!Y131-'A3'!P131-'A3'!X131-'A3'!Z131*2</f>
        <v>0</v>
      </c>
    </row>
    <row r="132" spans="2:83" s="89" customFormat="1" ht="17.100000000000001" customHeight="1">
      <c r="B132" s="266"/>
      <c r="C132" s="269" t="s">
        <v>183</v>
      </c>
      <c r="D132" s="294"/>
      <c r="E132" s="294"/>
      <c r="F132" s="294"/>
      <c r="G132" s="294"/>
      <c r="H132" s="294"/>
      <c r="I132" s="294"/>
      <c r="J132" s="294"/>
      <c r="K132" s="294"/>
      <c r="L132" s="294"/>
      <c r="M132" s="294"/>
      <c r="N132" s="294"/>
      <c r="O132" s="294"/>
      <c r="P132" s="294"/>
      <c r="Q132" s="294"/>
      <c r="R132" s="294"/>
      <c r="S132" s="294"/>
      <c r="T132" s="294"/>
      <c r="U132" s="294"/>
      <c r="V132" s="294"/>
      <c r="W132" s="294"/>
      <c r="X132" s="294"/>
      <c r="Y132" s="294"/>
      <c r="Z132" s="294"/>
      <c r="AA132" s="294"/>
      <c r="AB132" s="294"/>
      <c r="AC132" s="294"/>
      <c r="AD132" s="294"/>
      <c r="AE132" s="294"/>
      <c r="AF132" s="294"/>
      <c r="AG132" s="294"/>
      <c r="AH132" s="294"/>
      <c r="AI132" s="294"/>
      <c r="AJ132" s="294"/>
      <c r="AK132" s="294"/>
      <c r="AL132" s="294"/>
      <c r="AM132" s="294"/>
      <c r="AN132" s="294"/>
      <c r="AO132" s="309"/>
      <c r="AP132" s="332"/>
      <c r="AQ132" s="88"/>
      <c r="AR132" s="85">
        <f t="shared" ref="AR132:CC132" si="50">+IF((D132&gt;D130),111,0)</f>
        <v>0</v>
      </c>
      <c r="AS132" s="85">
        <f t="shared" si="50"/>
        <v>0</v>
      </c>
      <c r="AT132" s="85">
        <f t="shared" si="50"/>
        <v>0</v>
      </c>
      <c r="AU132" s="85">
        <f t="shared" si="50"/>
        <v>0</v>
      </c>
      <c r="AV132" s="85">
        <f t="shared" si="50"/>
        <v>0</v>
      </c>
      <c r="AW132" s="85">
        <f t="shared" si="50"/>
        <v>0</v>
      </c>
      <c r="AX132" s="85">
        <f t="shared" si="50"/>
        <v>0</v>
      </c>
      <c r="AY132" s="85">
        <f t="shared" si="50"/>
        <v>0</v>
      </c>
      <c r="AZ132" s="85">
        <f t="shared" si="50"/>
        <v>0</v>
      </c>
      <c r="BA132" s="85">
        <f t="shared" si="50"/>
        <v>0</v>
      </c>
      <c r="BB132" s="85">
        <f t="shared" si="50"/>
        <v>0</v>
      </c>
      <c r="BC132" s="85">
        <f t="shared" si="50"/>
        <v>0</v>
      </c>
      <c r="BD132" s="85">
        <f t="shared" si="50"/>
        <v>0</v>
      </c>
      <c r="BE132" s="85">
        <f t="shared" si="50"/>
        <v>0</v>
      </c>
      <c r="BF132" s="85">
        <f t="shared" si="50"/>
        <v>0</v>
      </c>
      <c r="BG132" s="85">
        <f t="shared" si="50"/>
        <v>0</v>
      </c>
      <c r="BH132" s="85">
        <f t="shared" si="50"/>
        <v>0</v>
      </c>
      <c r="BI132" s="85">
        <f t="shared" si="50"/>
        <v>0</v>
      </c>
      <c r="BJ132" s="85">
        <f t="shared" si="50"/>
        <v>0</v>
      </c>
      <c r="BK132" s="85">
        <f t="shared" si="50"/>
        <v>0</v>
      </c>
      <c r="BL132" s="85">
        <f t="shared" si="50"/>
        <v>0</v>
      </c>
      <c r="BM132" s="85">
        <f t="shared" si="50"/>
        <v>0</v>
      </c>
      <c r="BN132" s="85">
        <f t="shared" si="50"/>
        <v>0</v>
      </c>
      <c r="BO132" s="85">
        <f t="shared" si="50"/>
        <v>0</v>
      </c>
      <c r="BP132" s="85">
        <f t="shared" si="50"/>
        <v>0</v>
      </c>
      <c r="BQ132" s="85">
        <f t="shared" si="50"/>
        <v>0</v>
      </c>
      <c r="BR132" s="85">
        <f t="shared" si="50"/>
        <v>0</v>
      </c>
      <c r="BS132" s="85">
        <f t="shared" si="50"/>
        <v>0</v>
      </c>
      <c r="BT132" s="85">
        <f t="shared" si="50"/>
        <v>0</v>
      </c>
      <c r="BU132" s="85">
        <f t="shared" si="50"/>
        <v>0</v>
      </c>
      <c r="BV132" s="85">
        <f t="shared" si="50"/>
        <v>0</v>
      </c>
      <c r="BW132" s="85">
        <f t="shared" si="50"/>
        <v>0</v>
      </c>
      <c r="BX132" s="85">
        <f t="shared" si="50"/>
        <v>0</v>
      </c>
      <c r="BY132" s="85">
        <f t="shared" si="50"/>
        <v>0</v>
      </c>
      <c r="BZ132" s="85">
        <f t="shared" si="50"/>
        <v>0</v>
      </c>
      <c r="CA132" s="85">
        <f t="shared" si="50"/>
        <v>0</v>
      </c>
      <c r="CB132" s="85">
        <f t="shared" si="50"/>
        <v>0</v>
      </c>
      <c r="CC132" s="85">
        <f t="shared" si="50"/>
        <v>0</v>
      </c>
      <c r="CD132" s="88"/>
      <c r="CE132" s="85">
        <f>SUM(D132:AP132)-'A1'!L132-'A2'!Y132-'A3'!P132-'A3'!X132-'A3'!Z132*2</f>
        <v>0</v>
      </c>
    </row>
    <row r="133" spans="2:83" s="40" customFormat="1" ht="30" customHeight="1">
      <c r="B133" s="46"/>
      <c r="C133" s="47" t="s">
        <v>19</v>
      </c>
      <c r="D133" s="302">
        <f t="shared" ref="D133:AO133" si="51">+D130+D111</f>
        <v>0</v>
      </c>
      <c r="E133" s="302">
        <f t="shared" si="51"/>
        <v>0</v>
      </c>
      <c r="F133" s="302">
        <f t="shared" si="51"/>
        <v>0</v>
      </c>
      <c r="G133" s="302">
        <f t="shared" si="51"/>
        <v>0</v>
      </c>
      <c r="H133" s="302">
        <f t="shared" si="51"/>
        <v>0</v>
      </c>
      <c r="I133" s="302">
        <f t="shared" si="51"/>
        <v>0</v>
      </c>
      <c r="J133" s="302">
        <f t="shared" si="51"/>
        <v>0</v>
      </c>
      <c r="K133" s="302">
        <f t="shared" si="51"/>
        <v>0</v>
      </c>
      <c r="L133" s="302">
        <f t="shared" si="51"/>
        <v>0</v>
      </c>
      <c r="M133" s="302">
        <f t="shared" si="51"/>
        <v>0</v>
      </c>
      <c r="N133" s="302">
        <f t="shared" si="51"/>
        <v>0</v>
      </c>
      <c r="O133" s="302">
        <f t="shared" si="51"/>
        <v>0</v>
      </c>
      <c r="P133" s="302">
        <f t="shared" si="51"/>
        <v>0</v>
      </c>
      <c r="Q133" s="302">
        <f t="shared" si="51"/>
        <v>0</v>
      </c>
      <c r="R133" s="302">
        <f t="shared" si="51"/>
        <v>0</v>
      </c>
      <c r="S133" s="302">
        <f t="shared" si="51"/>
        <v>0</v>
      </c>
      <c r="T133" s="302">
        <f t="shared" si="51"/>
        <v>0</v>
      </c>
      <c r="U133" s="302">
        <f t="shared" si="51"/>
        <v>0</v>
      </c>
      <c r="V133" s="302">
        <f t="shared" si="51"/>
        <v>0</v>
      </c>
      <c r="W133" s="302">
        <f t="shared" si="51"/>
        <v>0</v>
      </c>
      <c r="X133" s="302">
        <f t="shared" si="51"/>
        <v>0</v>
      </c>
      <c r="Y133" s="302">
        <f t="shared" si="51"/>
        <v>0</v>
      </c>
      <c r="Z133" s="302">
        <f t="shared" si="51"/>
        <v>0</v>
      </c>
      <c r="AA133" s="302">
        <f t="shared" si="51"/>
        <v>0</v>
      </c>
      <c r="AB133" s="302">
        <f t="shared" si="51"/>
        <v>0</v>
      </c>
      <c r="AC133" s="302">
        <f t="shared" si="51"/>
        <v>0</v>
      </c>
      <c r="AD133" s="302">
        <f t="shared" si="51"/>
        <v>0</v>
      </c>
      <c r="AE133" s="302">
        <f t="shared" si="51"/>
        <v>0</v>
      </c>
      <c r="AF133" s="302">
        <f t="shared" si="51"/>
        <v>0</v>
      </c>
      <c r="AG133" s="302">
        <f t="shared" si="51"/>
        <v>0</v>
      </c>
      <c r="AH133" s="302">
        <f t="shared" si="51"/>
        <v>0</v>
      </c>
      <c r="AI133" s="302">
        <f t="shared" si="51"/>
        <v>0</v>
      </c>
      <c r="AJ133" s="302">
        <f t="shared" si="51"/>
        <v>0</v>
      </c>
      <c r="AK133" s="302">
        <f t="shared" si="51"/>
        <v>0</v>
      </c>
      <c r="AL133" s="302">
        <f t="shared" si="51"/>
        <v>0</v>
      </c>
      <c r="AM133" s="302">
        <f t="shared" si="51"/>
        <v>0</v>
      </c>
      <c r="AN133" s="302">
        <f t="shared" si="51"/>
        <v>0</v>
      </c>
      <c r="AO133" s="314">
        <f t="shared" si="51"/>
        <v>0</v>
      </c>
      <c r="AP133" s="330"/>
      <c r="AQ133" s="39"/>
      <c r="AR133" s="76">
        <f>+D133-D130-D111</f>
        <v>0</v>
      </c>
      <c r="AS133" s="76">
        <f t="shared" ref="AS133:CC133" si="52">+E133-E130-E111</f>
        <v>0</v>
      </c>
      <c r="AT133" s="76">
        <f t="shared" si="52"/>
        <v>0</v>
      </c>
      <c r="AU133" s="76">
        <f t="shared" si="52"/>
        <v>0</v>
      </c>
      <c r="AV133" s="76">
        <f t="shared" si="52"/>
        <v>0</v>
      </c>
      <c r="AW133" s="76">
        <f t="shared" si="52"/>
        <v>0</v>
      </c>
      <c r="AX133" s="76">
        <f t="shared" si="52"/>
        <v>0</v>
      </c>
      <c r="AY133" s="76">
        <f t="shared" si="52"/>
        <v>0</v>
      </c>
      <c r="AZ133" s="76">
        <f t="shared" si="52"/>
        <v>0</v>
      </c>
      <c r="BA133" s="76">
        <f t="shared" si="52"/>
        <v>0</v>
      </c>
      <c r="BB133" s="76">
        <f t="shared" si="52"/>
        <v>0</v>
      </c>
      <c r="BC133" s="76">
        <f t="shared" si="52"/>
        <v>0</v>
      </c>
      <c r="BD133" s="76">
        <f t="shared" si="52"/>
        <v>0</v>
      </c>
      <c r="BE133" s="76">
        <f t="shared" si="52"/>
        <v>0</v>
      </c>
      <c r="BF133" s="76">
        <f t="shared" si="52"/>
        <v>0</v>
      </c>
      <c r="BG133" s="76">
        <f t="shared" si="52"/>
        <v>0</v>
      </c>
      <c r="BH133" s="76">
        <f t="shared" si="52"/>
        <v>0</v>
      </c>
      <c r="BI133" s="76">
        <f t="shared" si="52"/>
        <v>0</v>
      </c>
      <c r="BJ133" s="76">
        <f t="shared" si="52"/>
        <v>0</v>
      </c>
      <c r="BK133" s="76">
        <f t="shared" si="52"/>
        <v>0</v>
      </c>
      <c r="BL133" s="76">
        <f t="shared" si="52"/>
        <v>0</v>
      </c>
      <c r="BM133" s="76">
        <f t="shared" si="52"/>
        <v>0</v>
      </c>
      <c r="BN133" s="76">
        <f t="shared" si="52"/>
        <v>0</v>
      </c>
      <c r="BO133" s="76">
        <f t="shared" si="52"/>
        <v>0</v>
      </c>
      <c r="BP133" s="76">
        <f t="shared" si="52"/>
        <v>0</v>
      </c>
      <c r="BQ133" s="76">
        <f t="shared" si="52"/>
        <v>0</v>
      </c>
      <c r="BR133" s="76">
        <f t="shared" si="52"/>
        <v>0</v>
      </c>
      <c r="BS133" s="76">
        <f t="shared" si="52"/>
        <v>0</v>
      </c>
      <c r="BT133" s="76">
        <f t="shared" si="52"/>
        <v>0</v>
      </c>
      <c r="BU133" s="76">
        <f t="shared" si="52"/>
        <v>0</v>
      </c>
      <c r="BV133" s="76">
        <f t="shared" si="52"/>
        <v>0</v>
      </c>
      <c r="BW133" s="76">
        <f t="shared" si="52"/>
        <v>0</v>
      </c>
      <c r="BX133" s="76">
        <f t="shared" si="52"/>
        <v>0</v>
      </c>
      <c r="BY133" s="76">
        <f t="shared" si="52"/>
        <v>0</v>
      </c>
      <c r="BZ133" s="76">
        <f t="shared" si="52"/>
        <v>0</v>
      </c>
      <c r="CA133" s="76">
        <f t="shared" si="52"/>
        <v>0</v>
      </c>
      <c r="CB133" s="76">
        <f t="shared" si="52"/>
        <v>0</v>
      </c>
      <c r="CC133" s="76">
        <f t="shared" si="52"/>
        <v>0</v>
      </c>
      <c r="CD133" s="39"/>
      <c r="CE133" s="76">
        <f>SUM(D133:AP133)-'A1'!L133-'A2'!Y133-'A3'!P133-'A3'!X133-'A3'!Z133*2</f>
        <v>0</v>
      </c>
    </row>
    <row r="134" spans="2:83" s="40" customFormat="1" ht="30" customHeight="1">
      <c r="B134" s="46"/>
      <c r="C134" s="47" t="s">
        <v>20</v>
      </c>
      <c r="D134" s="302">
        <f t="shared" ref="D134:AO134" si="53">+D25+D44+D68+D91+D133</f>
        <v>0</v>
      </c>
      <c r="E134" s="302">
        <f t="shared" si="53"/>
        <v>571.38536599999998</v>
      </c>
      <c r="F134" s="302">
        <f t="shared" si="53"/>
        <v>36.524155</v>
      </c>
      <c r="G134" s="302">
        <f t="shared" si="53"/>
        <v>0</v>
      </c>
      <c r="H134" s="302">
        <f t="shared" si="53"/>
        <v>0</v>
      </c>
      <c r="I134" s="302">
        <f t="shared" si="53"/>
        <v>203.97472399999998</v>
      </c>
      <c r="J134" s="302">
        <f t="shared" si="53"/>
        <v>321.488407</v>
      </c>
      <c r="K134" s="302">
        <f t="shared" si="53"/>
        <v>0</v>
      </c>
      <c r="L134" s="302">
        <f t="shared" si="53"/>
        <v>26.095039999999997</v>
      </c>
      <c r="M134" s="302">
        <f t="shared" si="53"/>
        <v>0</v>
      </c>
      <c r="N134" s="302">
        <f t="shared" si="53"/>
        <v>18.123146999999999</v>
      </c>
      <c r="O134" s="302">
        <f t="shared" si="53"/>
        <v>18.723470000000002</v>
      </c>
      <c r="P134" s="302">
        <f t="shared" si="53"/>
        <v>227.46404100000001</v>
      </c>
      <c r="Q134" s="302">
        <f t="shared" si="53"/>
        <v>8.0853919999999988</v>
      </c>
      <c r="R134" s="302">
        <f t="shared" si="53"/>
        <v>2552.700765</v>
      </c>
      <c r="S134" s="302">
        <f t="shared" si="53"/>
        <v>0</v>
      </c>
      <c r="T134" s="302">
        <f t="shared" si="53"/>
        <v>0</v>
      </c>
      <c r="U134" s="302">
        <f t="shared" si="53"/>
        <v>0</v>
      </c>
      <c r="V134" s="302">
        <f t="shared" si="53"/>
        <v>20.054960000000001</v>
      </c>
      <c r="W134" s="302">
        <f t="shared" si="53"/>
        <v>3.3010000000000001E-3</v>
      </c>
      <c r="X134" s="302">
        <f t="shared" si="53"/>
        <v>41.252922000000005</v>
      </c>
      <c r="Y134" s="302">
        <f t="shared" si="53"/>
        <v>0</v>
      </c>
      <c r="Z134" s="302">
        <f t="shared" si="53"/>
        <v>0</v>
      </c>
      <c r="AA134" s="302">
        <f t="shared" si="53"/>
        <v>32.300200000000004</v>
      </c>
      <c r="AB134" s="302">
        <f t="shared" si="53"/>
        <v>35.333947000000002</v>
      </c>
      <c r="AC134" s="302">
        <f t="shared" si="53"/>
        <v>0</v>
      </c>
      <c r="AD134" s="302">
        <f t="shared" si="53"/>
        <v>0</v>
      </c>
      <c r="AE134" s="302">
        <f t="shared" si="53"/>
        <v>41.200256000000003</v>
      </c>
      <c r="AF134" s="302">
        <f t="shared" si="53"/>
        <v>0</v>
      </c>
      <c r="AG134" s="302">
        <f t="shared" si="53"/>
        <v>0</v>
      </c>
      <c r="AH134" s="302">
        <f t="shared" si="53"/>
        <v>0</v>
      </c>
      <c r="AI134" s="302">
        <f t="shared" si="53"/>
        <v>4.285183</v>
      </c>
      <c r="AJ134" s="302">
        <f t="shared" si="53"/>
        <v>0.49551699999999999</v>
      </c>
      <c r="AK134" s="302">
        <f t="shared" si="53"/>
        <v>1.8591E-2</v>
      </c>
      <c r="AL134" s="302">
        <f t="shared" si="53"/>
        <v>0</v>
      </c>
      <c r="AM134" s="302">
        <f t="shared" si="53"/>
        <v>0</v>
      </c>
      <c r="AN134" s="302">
        <f t="shared" si="53"/>
        <v>0</v>
      </c>
      <c r="AO134" s="314">
        <f t="shared" si="53"/>
        <v>1672.2386120000003</v>
      </c>
      <c r="AP134" s="330"/>
      <c r="AQ134" s="39"/>
      <c r="AR134" s="76">
        <f>+D134-D25-D44-D68-D91-D111-D130</f>
        <v>0</v>
      </c>
      <c r="AS134" s="76">
        <f t="shared" ref="AS134:CC134" si="54">+E134-E25-E44-E68-E91-E111-E130</f>
        <v>0</v>
      </c>
      <c r="AT134" s="76">
        <f t="shared" si="54"/>
        <v>0</v>
      </c>
      <c r="AU134" s="76">
        <f t="shared" si="54"/>
        <v>0</v>
      </c>
      <c r="AV134" s="76">
        <f t="shared" si="54"/>
        <v>0</v>
      </c>
      <c r="AW134" s="76">
        <f t="shared" si="54"/>
        <v>-1.4210854715202004E-14</v>
      </c>
      <c r="AX134" s="76">
        <f t="shared" si="54"/>
        <v>-2.8421709430404007E-14</v>
      </c>
      <c r="AY134" s="76">
        <f t="shared" si="54"/>
        <v>0</v>
      </c>
      <c r="AZ134" s="76">
        <f t="shared" si="54"/>
        <v>0</v>
      </c>
      <c r="BA134" s="76">
        <f t="shared" si="54"/>
        <v>0</v>
      </c>
      <c r="BB134" s="76">
        <f t="shared" si="54"/>
        <v>-1.7763568394002505E-15</v>
      </c>
      <c r="BC134" s="76">
        <f t="shared" si="54"/>
        <v>8.8817841970012523E-16</v>
      </c>
      <c r="BD134" s="76">
        <f t="shared" si="54"/>
        <v>0</v>
      </c>
      <c r="BE134" s="76">
        <f t="shared" si="54"/>
        <v>-7.7715611723760958E-16</v>
      </c>
      <c r="BF134" s="76">
        <f t="shared" si="54"/>
        <v>0</v>
      </c>
      <c r="BG134" s="76">
        <f t="shared" si="54"/>
        <v>0</v>
      </c>
      <c r="BH134" s="76">
        <f t="shared" si="54"/>
        <v>0</v>
      </c>
      <c r="BI134" s="76">
        <f t="shared" si="54"/>
        <v>0</v>
      </c>
      <c r="BJ134" s="76">
        <f t="shared" si="54"/>
        <v>0</v>
      </c>
      <c r="BK134" s="76">
        <f t="shared" si="54"/>
        <v>0</v>
      </c>
      <c r="BL134" s="76">
        <f t="shared" si="54"/>
        <v>0</v>
      </c>
      <c r="BM134" s="76">
        <f t="shared" si="54"/>
        <v>0</v>
      </c>
      <c r="BN134" s="76">
        <f t="shared" si="54"/>
        <v>0</v>
      </c>
      <c r="BO134" s="76">
        <f t="shared" si="54"/>
        <v>0</v>
      </c>
      <c r="BP134" s="76">
        <f t="shared" si="54"/>
        <v>1.4432899320127035E-15</v>
      </c>
      <c r="BQ134" s="76">
        <f t="shared" si="54"/>
        <v>0</v>
      </c>
      <c r="BR134" s="76">
        <f t="shared" si="54"/>
        <v>0</v>
      </c>
      <c r="BS134" s="76">
        <f t="shared" si="54"/>
        <v>0</v>
      </c>
      <c r="BT134" s="76">
        <f t="shared" si="54"/>
        <v>0</v>
      </c>
      <c r="BU134" s="76">
        <f t="shared" si="54"/>
        <v>0</v>
      </c>
      <c r="BV134" s="76">
        <f t="shared" si="54"/>
        <v>0</v>
      </c>
      <c r="BW134" s="76">
        <f t="shared" si="54"/>
        <v>0</v>
      </c>
      <c r="BX134" s="76">
        <f t="shared" si="54"/>
        <v>0</v>
      </c>
      <c r="BY134" s="76">
        <f t="shared" si="54"/>
        <v>0</v>
      </c>
      <c r="BZ134" s="76">
        <f t="shared" si="54"/>
        <v>0</v>
      </c>
      <c r="CA134" s="76">
        <f t="shared" si="54"/>
        <v>0</v>
      </c>
      <c r="CB134" s="76">
        <f t="shared" si="54"/>
        <v>0</v>
      </c>
      <c r="CC134" s="76">
        <f t="shared" si="54"/>
        <v>8.5265128291212022E-14</v>
      </c>
      <c r="CD134" s="39"/>
      <c r="CE134" s="76">
        <f>SUM(D134:AP134)-'A1'!L134-'A2'!Y134-'A3'!P135-'A3'!X135-'A3'!Z135*2</f>
        <v>-0.65845499999932144</v>
      </c>
    </row>
    <row r="135" spans="2:83" s="89" customFormat="1" ht="17.100000000000001" customHeight="1">
      <c r="B135" s="266"/>
      <c r="C135" s="267" t="s">
        <v>182</v>
      </c>
      <c r="D135" s="294">
        <f t="shared" ref="D135:AO136" si="55">+D26+D45+D69+D92+D112+D131</f>
        <v>0</v>
      </c>
      <c r="E135" s="294">
        <f t="shared" si="55"/>
        <v>0</v>
      </c>
      <c r="F135" s="294">
        <f t="shared" si="55"/>
        <v>0</v>
      </c>
      <c r="G135" s="294">
        <f t="shared" si="55"/>
        <v>0</v>
      </c>
      <c r="H135" s="294">
        <f t="shared" si="55"/>
        <v>0</v>
      </c>
      <c r="I135" s="294">
        <f t="shared" si="55"/>
        <v>0</v>
      </c>
      <c r="J135" s="294">
        <f t="shared" si="55"/>
        <v>0</v>
      </c>
      <c r="K135" s="294">
        <f t="shared" si="55"/>
        <v>0</v>
      </c>
      <c r="L135" s="294">
        <f t="shared" si="55"/>
        <v>0</v>
      </c>
      <c r="M135" s="294">
        <f t="shared" si="55"/>
        <v>0</v>
      </c>
      <c r="N135" s="294">
        <f t="shared" si="55"/>
        <v>0</v>
      </c>
      <c r="O135" s="294">
        <f t="shared" si="55"/>
        <v>0</v>
      </c>
      <c r="P135" s="294">
        <f t="shared" si="55"/>
        <v>0</v>
      </c>
      <c r="Q135" s="294">
        <f t="shared" si="55"/>
        <v>0</v>
      </c>
      <c r="R135" s="294">
        <f t="shared" si="55"/>
        <v>0</v>
      </c>
      <c r="S135" s="294">
        <f t="shared" si="55"/>
        <v>0</v>
      </c>
      <c r="T135" s="294">
        <f t="shared" si="55"/>
        <v>0</v>
      </c>
      <c r="U135" s="294">
        <f t="shared" si="55"/>
        <v>0</v>
      </c>
      <c r="V135" s="294">
        <f t="shared" si="55"/>
        <v>0</v>
      </c>
      <c r="W135" s="294">
        <f t="shared" si="55"/>
        <v>0</v>
      </c>
      <c r="X135" s="294">
        <f t="shared" si="55"/>
        <v>0</v>
      </c>
      <c r="Y135" s="294">
        <f t="shared" si="55"/>
        <v>0</v>
      </c>
      <c r="Z135" s="294">
        <f t="shared" si="55"/>
        <v>0</v>
      </c>
      <c r="AA135" s="294">
        <f t="shared" si="55"/>
        <v>0</v>
      </c>
      <c r="AB135" s="294">
        <f t="shared" si="55"/>
        <v>0</v>
      </c>
      <c r="AC135" s="294">
        <f t="shared" si="55"/>
        <v>0</v>
      </c>
      <c r="AD135" s="294">
        <f t="shared" si="55"/>
        <v>0</v>
      </c>
      <c r="AE135" s="294">
        <f t="shared" si="55"/>
        <v>0</v>
      </c>
      <c r="AF135" s="294">
        <f t="shared" si="55"/>
        <v>0</v>
      </c>
      <c r="AG135" s="294">
        <f t="shared" si="55"/>
        <v>0</v>
      </c>
      <c r="AH135" s="294">
        <f t="shared" si="55"/>
        <v>0</v>
      </c>
      <c r="AI135" s="294">
        <f t="shared" si="55"/>
        <v>0</v>
      </c>
      <c r="AJ135" s="294">
        <f t="shared" si="55"/>
        <v>0</v>
      </c>
      <c r="AK135" s="294">
        <f t="shared" si="55"/>
        <v>0</v>
      </c>
      <c r="AL135" s="294">
        <f t="shared" si="55"/>
        <v>0</v>
      </c>
      <c r="AM135" s="294">
        <f t="shared" si="55"/>
        <v>0</v>
      </c>
      <c r="AN135" s="294">
        <f t="shared" si="55"/>
        <v>0</v>
      </c>
      <c r="AO135" s="309">
        <f t="shared" si="55"/>
        <v>0</v>
      </c>
      <c r="AP135" s="332"/>
      <c r="AQ135" s="88"/>
      <c r="AR135" s="85">
        <f>+D135-(D26+D45+D69+D92+D112+D131)</f>
        <v>0</v>
      </c>
      <c r="AS135" s="85">
        <f t="shared" ref="AS135:BH136" si="56">+E135-(E26+E45+E69+E92+E112+E131)</f>
        <v>0</v>
      </c>
      <c r="AT135" s="85">
        <f t="shared" si="56"/>
        <v>0</v>
      </c>
      <c r="AU135" s="85">
        <f t="shared" si="56"/>
        <v>0</v>
      </c>
      <c r="AV135" s="85">
        <f t="shared" si="56"/>
        <v>0</v>
      </c>
      <c r="AW135" s="85">
        <f t="shared" si="56"/>
        <v>0</v>
      </c>
      <c r="AX135" s="85">
        <f t="shared" si="56"/>
        <v>0</v>
      </c>
      <c r="AY135" s="85">
        <f t="shared" si="56"/>
        <v>0</v>
      </c>
      <c r="AZ135" s="85">
        <f t="shared" si="56"/>
        <v>0</v>
      </c>
      <c r="BA135" s="85">
        <f t="shared" si="56"/>
        <v>0</v>
      </c>
      <c r="BB135" s="85">
        <f t="shared" si="56"/>
        <v>0</v>
      </c>
      <c r="BC135" s="85">
        <f t="shared" si="56"/>
        <v>0</v>
      </c>
      <c r="BD135" s="85">
        <f t="shared" si="56"/>
        <v>0</v>
      </c>
      <c r="BE135" s="85">
        <f t="shared" si="56"/>
        <v>0</v>
      </c>
      <c r="BF135" s="85">
        <f t="shared" si="56"/>
        <v>0</v>
      </c>
      <c r="BG135" s="85">
        <f t="shared" si="56"/>
        <v>0</v>
      </c>
      <c r="BH135" s="85">
        <f t="shared" si="56"/>
        <v>0</v>
      </c>
      <c r="BI135" s="85">
        <f t="shared" ref="BI135:BX136" si="57">+U135-(U26+U45+U69+U92+U112+U131)</f>
        <v>0</v>
      </c>
      <c r="BJ135" s="85">
        <f t="shared" si="57"/>
        <v>0</v>
      </c>
      <c r="BK135" s="85">
        <f t="shared" si="57"/>
        <v>0</v>
      </c>
      <c r="BL135" s="85">
        <f t="shared" si="57"/>
        <v>0</v>
      </c>
      <c r="BM135" s="85">
        <f t="shared" si="57"/>
        <v>0</v>
      </c>
      <c r="BN135" s="85">
        <f t="shared" si="57"/>
        <v>0</v>
      </c>
      <c r="BO135" s="85">
        <f t="shared" si="57"/>
        <v>0</v>
      </c>
      <c r="BP135" s="85">
        <f t="shared" si="57"/>
        <v>0</v>
      </c>
      <c r="BQ135" s="85">
        <f t="shared" si="57"/>
        <v>0</v>
      </c>
      <c r="BR135" s="85">
        <f t="shared" si="57"/>
        <v>0</v>
      </c>
      <c r="BS135" s="85">
        <f t="shared" si="57"/>
        <v>0</v>
      </c>
      <c r="BT135" s="85">
        <f t="shared" si="57"/>
        <v>0</v>
      </c>
      <c r="BU135" s="85">
        <f t="shared" si="57"/>
        <v>0</v>
      </c>
      <c r="BV135" s="85">
        <f t="shared" si="57"/>
        <v>0</v>
      </c>
      <c r="BW135" s="85">
        <f t="shared" si="57"/>
        <v>0</v>
      </c>
      <c r="BX135" s="85">
        <f t="shared" si="57"/>
        <v>0</v>
      </c>
      <c r="BY135" s="85">
        <f t="shared" ref="BY135:CC136" si="58">+AK135-(AK26+AK45+AK69+AK92+AK112+AK131)</f>
        <v>0</v>
      </c>
      <c r="BZ135" s="85">
        <f t="shared" si="58"/>
        <v>0</v>
      </c>
      <c r="CA135" s="85">
        <f t="shared" si="58"/>
        <v>0</v>
      </c>
      <c r="CB135" s="85">
        <f t="shared" si="58"/>
        <v>0</v>
      </c>
      <c r="CC135" s="85">
        <f t="shared" si="58"/>
        <v>0</v>
      </c>
      <c r="CD135" s="200"/>
      <c r="CE135" s="202">
        <f>SUM(D135:AP135)-'A1'!L135-'A2'!Y135-'A3'!P136-'A3'!X136-'A3'!Z136*2</f>
        <v>0</v>
      </c>
    </row>
    <row r="136" spans="2:83" s="89" customFormat="1" ht="17.100000000000001" customHeight="1">
      <c r="B136" s="266"/>
      <c r="C136" s="269" t="s">
        <v>183</v>
      </c>
      <c r="D136" s="294">
        <f t="shared" si="55"/>
        <v>0</v>
      </c>
      <c r="E136" s="294">
        <f t="shared" si="55"/>
        <v>0</v>
      </c>
      <c r="F136" s="294">
        <f t="shared" si="55"/>
        <v>1.2188854527999999</v>
      </c>
      <c r="G136" s="294">
        <f t="shared" si="55"/>
        <v>0</v>
      </c>
      <c r="H136" s="294">
        <f t="shared" si="55"/>
        <v>0</v>
      </c>
      <c r="I136" s="294">
        <f t="shared" si="55"/>
        <v>0</v>
      </c>
      <c r="J136" s="294">
        <f t="shared" si="55"/>
        <v>0</v>
      </c>
      <c r="K136" s="294">
        <f t="shared" si="55"/>
        <v>0</v>
      </c>
      <c r="L136" s="294">
        <f t="shared" si="55"/>
        <v>1.0013947999999999</v>
      </c>
      <c r="M136" s="294">
        <f t="shared" si="55"/>
        <v>0</v>
      </c>
      <c r="N136" s="294">
        <f t="shared" si="55"/>
        <v>5.2433948000000001E-2</v>
      </c>
      <c r="O136" s="294">
        <f t="shared" si="55"/>
        <v>0</v>
      </c>
      <c r="P136" s="294">
        <f t="shared" si="55"/>
        <v>0</v>
      </c>
      <c r="Q136" s="294">
        <f t="shared" si="55"/>
        <v>0.59864542239999996</v>
      </c>
      <c r="R136" s="294">
        <f t="shared" si="55"/>
        <v>3.9570991999999999E-2</v>
      </c>
      <c r="S136" s="294">
        <f t="shared" si="55"/>
        <v>0</v>
      </c>
      <c r="T136" s="294">
        <f t="shared" si="55"/>
        <v>0</v>
      </c>
      <c r="U136" s="294">
        <f t="shared" si="55"/>
        <v>0</v>
      </c>
      <c r="V136" s="294">
        <f t="shared" si="55"/>
        <v>0</v>
      </c>
      <c r="W136" s="294">
        <f t="shared" si="55"/>
        <v>1.3033040000000001E-4</v>
      </c>
      <c r="X136" s="294">
        <f t="shared" si="55"/>
        <v>1.8520976E-3</v>
      </c>
      <c r="Y136" s="294">
        <f t="shared" si="55"/>
        <v>0</v>
      </c>
      <c r="Z136" s="294">
        <f t="shared" si="55"/>
        <v>0</v>
      </c>
      <c r="AA136" s="294">
        <f t="shared" si="55"/>
        <v>1.2449663999999998</v>
      </c>
      <c r="AB136" s="294">
        <f t="shared" si="55"/>
        <v>2.0523199999999998E-3</v>
      </c>
      <c r="AC136" s="294">
        <f t="shared" si="55"/>
        <v>0</v>
      </c>
      <c r="AD136" s="294">
        <f t="shared" si="55"/>
        <v>0</v>
      </c>
      <c r="AE136" s="294">
        <f t="shared" si="55"/>
        <v>1.8631213056</v>
      </c>
      <c r="AF136" s="294">
        <f t="shared" si="55"/>
        <v>0</v>
      </c>
      <c r="AG136" s="294">
        <f t="shared" si="55"/>
        <v>0</v>
      </c>
      <c r="AH136" s="294">
        <f t="shared" si="55"/>
        <v>0</v>
      </c>
      <c r="AI136" s="294">
        <f t="shared" si="55"/>
        <v>0</v>
      </c>
      <c r="AJ136" s="294">
        <f t="shared" si="55"/>
        <v>4.00377736E-2</v>
      </c>
      <c r="AK136" s="294">
        <f t="shared" si="55"/>
        <v>1.5021527999999999E-3</v>
      </c>
      <c r="AL136" s="294">
        <f t="shared" si="55"/>
        <v>0</v>
      </c>
      <c r="AM136" s="294">
        <f t="shared" si="55"/>
        <v>0</v>
      </c>
      <c r="AN136" s="294">
        <f t="shared" si="55"/>
        <v>0</v>
      </c>
      <c r="AO136" s="309">
        <f t="shared" si="55"/>
        <v>0</v>
      </c>
      <c r="AP136" s="332"/>
      <c r="AQ136" s="88"/>
      <c r="AR136" s="85">
        <f>+D136-(D27+D46+D70+D93+D113+D132)</f>
        <v>0</v>
      </c>
      <c r="AS136" s="85">
        <f t="shared" si="56"/>
        <v>0</v>
      </c>
      <c r="AT136" s="85">
        <f t="shared" si="56"/>
        <v>0</v>
      </c>
      <c r="AU136" s="85">
        <f t="shared" si="56"/>
        <v>0</v>
      </c>
      <c r="AV136" s="85">
        <f t="shared" si="56"/>
        <v>0</v>
      </c>
      <c r="AW136" s="85">
        <f t="shared" si="56"/>
        <v>0</v>
      </c>
      <c r="AX136" s="85">
        <f t="shared" si="56"/>
        <v>0</v>
      </c>
      <c r="AY136" s="85">
        <f t="shared" si="56"/>
        <v>0</v>
      </c>
      <c r="AZ136" s="85">
        <f t="shared" si="56"/>
        <v>0</v>
      </c>
      <c r="BA136" s="85">
        <f t="shared" si="56"/>
        <v>0</v>
      </c>
      <c r="BB136" s="85">
        <f t="shared" si="56"/>
        <v>0</v>
      </c>
      <c r="BC136" s="85">
        <f t="shared" si="56"/>
        <v>0</v>
      </c>
      <c r="BD136" s="85">
        <f t="shared" si="56"/>
        <v>0</v>
      </c>
      <c r="BE136" s="85">
        <f t="shared" si="56"/>
        <v>0</v>
      </c>
      <c r="BF136" s="85">
        <f t="shared" si="56"/>
        <v>0</v>
      </c>
      <c r="BG136" s="85">
        <f t="shared" si="56"/>
        <v>0</v>
      </c>
      <c r="BH136" s="85">
        <f t="shared" si="56"/>
        <v>0</v>
      </c>
      <c r="BI136" s="85">
        <f t="shared" si="57"/>
        <v>0</v>
      </c>
      <c r="BJ136" s="85">
        <f t="shared" si="57"/>
        <v>0</v>
      </c>
      <c r="BK136" s="85">
        <f t="shared" si="57"/>
        <v>0</v>
      </c>
      <c r="BL136" s="85">
        <f t="shared" si="57"/>
        <v>0</v>
      </c>
      <c r="BM136" s="85">
        <f t="shared" si="57"/>
        <v>0</v>
      </c>
      <c r="BN136" s="85">
        <f t="shared" si="57"/>
        <v>0</v>
      </c>
      <c r="BO136" s="85">
        <f t="shared" si="57"/>
        <v>0</v>
      </c>
      <c r="BP136" s="85">
        <f t="shared" si="57"/>
        <v>0</v>
      </c>
      <c r="BQ136" s="85">
        <f t="shared" si="57"/>
        <v>0</v>
      </c>
      <c r="BR136" s="85">
        <f t="shared" si="57"/>
        <v>0</v>
      </c>
      <c r="BS136" s="85">
        <f t="shared" si="57"/>
        <v>0</v>
      </c>
      <c r="BT136" s="85">
        <f t="shared" si="57"/>
        <v>0</v>
      </c>
      <c r="BU136" s="85">
        <f t="shared" si="57"/>
        <v>0</v>
      </c>
      <c r="BV136" s="85">
        <f t="shared" si="57"/>
        <v>0</v>
      </c>
      <c r="BW136" s="85">
        <f t="shared" si="57"/>
        <v>0</v>
      </c>
      <c r="BX136" s="85">
        <f t="shared" si="57"/>
        <v>0</v>
      </c>
      <c r="BY136" s="85">
        <f t="shared" si="58"/>
        <v>0</v>
      </c>
      <c r="BZ136" s="85">
        <f t="shared" si="58"/>
        <v>0</v>
      </c>
      <c r="CA136" s="85">
        <f t="shared" si="58"/>
        <v>0</v>
      </c>
      <c r="CB136" s="85">
        <f t="shared" si="58"/>
        <v>0</v>
      </c>
      <c r="CC136" s="85">
        <f t="shared" si="58"/>
        <v>0</v>
      </c>
      <c r="CD136" s="200"/>
      <c r="CE136" s="202">
        <f>SUM(D136:AP136)-'A1'!L136-'A2'!Y136-'A3'!P137-'A3'!X137-'A3'!Z137*2</f>
        <v>0.31440871759999833</v>
      </c>
    </row>
    <row r="137" spans="2:83" s="182" customFormat="1" ht="9.9499999999999993" customHeight="1">
      <c r="B137" s="183"/>
      <c r="C137" s="186"/>
      <c r="D137" s="315"/>
      <c r="E137" s="315"/>
      <c r="F137" s="315"/>
      <c r="G137" s="315"/>
      <c r="H137" s="315"/>
      <c r="I137" s="315"/>
      <c r="J137" s="315"/>
      <c r="K137" s="315"/>
      <c r="L137" s="315"/>
      <c r="M137" s="315"/>
      <c r="N137" s="315"/>
      <c r="O137" s="315"/>
      <c r="P137" s="315"/>
      <c r="Q137" s="315"/>
      <c r="R137" s="315"/>
      <c r="S137" s="315"/>
      <c r="T137" s="315"/>
      <c r="U137" s="315"/>
      <c r="V137" s="315"/>
      <c r="W137" s="315"/>
      <c r="X137" s="315"/>
      <c r="Y137" s="315"/>
      <c r="Z137" s="315"/>
      <c r="AA137" s="315"/>
      <c r="AB137" s="315"/>
      <c r="AC137" s="315"/>
      <c r="AD137" s="315"/>
      <c r="AE137" s="315"/>
      <c r="AF137" s="315"/>
      <c r="AG137" s="315"/>
      <c r="AH137" s="315"/>
      <c r="AI137" s="315"/>
      <c r="AJ137" s="315"/>
      <c r="AK137" s="315"/>
      <c r="AL137" s="315"/>
      <c r="AM137" s="315"/>
      <c r="AN137" s="315"/>
      <c r="AO137" s="316"/>
      <c r="AP137" s="335"/>
      <c r="AQ137" s="185"/>
      <c r="AR137" s="195"/>
      <c r="AS137" s="195"/>
      <c r="AT137" s="195"/>
      <c r="AU137" s="195"/>
      <c r="AV137" s="195"/>
      <c r="AW137" s="195"/>
      <c r="AX137" s="195"/>
      <c r="AY137" s="195"/>
      <c r="AZ137" s="195"/>
      <c r="BA137" s="195"/>
      <c r="BB137" s="195"/>
      <c r="BC137" s="195"/>
      <c r="BD137" s="195"/>
      <c r="BE137" s="195"/>
      <c r="BF137" s="195"/>
      <c r="BG137" s="195"/>
      <c r="BH137" s="195"/>
      <c r="BI137" s="195"/>
      <c r="BJ137" s="195"/>
      <c r="BK137" s="195"/>
      <c r="BL137" s="195"/>
      <c r="BM137" s="195"/>
      <c r="BN137" s="195"/>
      <c r="BO137" s="195"/>
      <c r="BP137" s="195"/>
      <c r="BQ137" s="195"/>
      <c r="BR137" s="195"/>
      <c r="BS137" s="195"/>
      <c r="BT137" s="195"/>
      <c r="BU137" s="195"/>
      <c r="BV137" s="195"/>
      <c r="BW137" s="195"/>
      <c r="BX137" s="195"/>
      <c r="BY137" s="195"/>
      <c r="BZ137" s="195"/>
      <c r="CA137" s="195"/>
      <c r="CB137" s="195"/>
      <c r="CC137" s="195"/>
      <c r="CD137" s="198"/>
      <c r="CE137" s="199"/>
    </row>
    <row r="138" spans="2:83" ht="48.75" customHeight="1">
      <c r="B138" s="203"/>
      <c r="C138" s="449" t="s">
        <v>160</v>
      </c>
      <c r="D138" s="449"/>
      <c r="E138" s="449"/>
      <c r="F138" s="449"/>
      <c r="G138" s="449"/>
      <c r="H138" s="449"/>
      <c r="I138" s="449"/>
      <c r="J138" s="449"/>
      <c r="K138" s="449"/>
      <c r="L138" s="449"/>
      <c r="M138" s="449"/>
      <c r="N138" s="449"/>
      <c r="O138" s="449"/>
      <c r="P138" s="449"/>
      <c r="Q138" s="449"/>
      <c r="R138" s="449"/>
      <c r="S138" s="449"/>
      <c r="T138" s="449"/>
      <c r="U138" s="449"/>
      <c r="V138" s="449"/>
      <c r="W138" s="449"/>
      <c r="X138" s="449"/>
      <c r="Y138" s="449"/>
      <c r="Z138" s="449"/>
      <c r="AA138" s="449"/>
      <c r="AB138" s="449"/>
      <c r="AC138" s="449"/>
      <c r="AD138" s="449"/>
      <c r="AE138" s="449"/>
      <c r="AF138" s="449"/>
      <c r="AG138" s="449"/>
      <c r="AH138" s="449"/>
      <c r="AI138" s="449"/>
      <c r="AJ138" s="449"/>
      <c r="AK138" s="449"/>
      <c r="AL138" s="449"/>
      <c r="AM138" s="449"/>
      <c r="AN138" s="449"/>
      <c r="AO138" s="449"/>
      <c r="AP138" s="237"/>
      <c r="AR138" s="398"/>
      <c r="AS138" s="398"/>
      <c r="AT138" s="398"/>
      <c r="AU138" s="398"/>
      <c r="AV138" s="398"/>
      <c r="AW138" s="398"/>
      <c r="AX138" s="398"/>
      <c r="AY138" s="398"/>
      <c r="AZ138" s="398"/>
      <c r="BA138" s="398"/>
      <c r="BB138" s="398"/>
      <c r="BC138" s="398"/>
      <c r="BD138" s="398"/>
      <c r="BE138" s="398"/>
      <c r="BF138" s="398"/>
      <c r="BG138" s="398"/>
      <c r="BH138" s="398"/>
      <c r="BI138" s="398"/>
      <c r="BJ138" s="398"/>
      <c r="BK138" s="398"/>
      <c r="BL138" s="398"/>
      <c r="BM138" s="398"/>
      <c r="BN138" s="398"/>
      <c r="BO138" s="398"/>
      <c r="BP138" s="398"/>
      <c r="BQ138" s="398"/>
      <c r="BR138" s="398"/>
      <c r="BS138" s="398"/>
      <c r="BT138" s="398"/>
      <c r="BU138" s="398"/>
      <c r="BV138" s="398"/>
      <c r="BW138" s="398"/>
      <c r="BX138" s="398"/>
      <c r="BY138" s="398"/>
      <c r="BZ138" s="398"/>
      <c r="CA138" s="398"/>
      <c r="CB138" s="398"/>
      <c r="CC138" s="398"/>
      <c r="CD138" s="398">
        <f>SUM(CD10:CD137)</f>
        <v>0</v>
      </c>
      <c r="CE138" s="53"/>
    </row>
    <row r="139" spans="2:83" ht="38.25" customHeight="1">
      <c r="B139" s="238"/>
      <c r="C139" s="450" t="s">
        <v>161</v>
      </c>
      <c r="D139" s="451"/>
      <c r="E139" s="451"/>
      <c r="F139" s="451"/>
      <c r="G139" s="451"/>
      <c r="H139" s="451"/>
      <c r="I139" s="451"/>
      <c r="J139" s="451"/>
      <c r="K139" s="451"/>
      <c r="L139" s="451"/>
      <c r="M139" s="451"/>
      <c r="N139" s="451"/>
      <c r="O139" s="451"/>
      <c r="P139" s="451"/>
      <c r="Q139" s="451"/>
      <c r="R139" s="451"/>
      <c r="S139" s="451"/>
      <c r="T139" s="451"/>
      <c r="U139" s="451"/>
      <c r="V139" s="451"/>
      <c r="W139" s="451"/>
      <c r="X139" s="451"/>
      <c r="Y139" s="451"/>
      <c r="Z139" s="451"/>
      <c r="AA139" s="451"/>
      <c r="AB139" s="451"/>
      <c r="AC139" s="451"/>
      <c r="AD139" s="451"/>
      <c r="AE139" s="451"/>
      <c r="AF139" s="451"/>
      <c r="AG139" s="451"/>
      <c r="AH139" s="451"/>
      <c r="AI139" s="451"/>
      <c r="AJ139" s="451"/>
      <c r="AK139" s="451"/>
      <c r="AL139" s="451"/>
      <c r="AM139" s="451"/>
      <c r="AN139" s="451"/>
      <c r="AO139" s="451"/>
      <c r="AP139" s="239"/>
    </row>
  </sheetData>
  <dataConsolidate/>
  <mergeCells count="11">
    <mergeCell ref="D6:AP6"/>
    <mergeCell ref="D7:AO7"/>
    <mergeCell ref="AR7:CC7"/>
    <mergeCell ref="CE7:CE8"/>
    <mergeCell ref="C138:AO138"/>
    <mergeCell ref="C139:AO139"/>
    <mergeCell ref="C2:AO2"/>
    <mergeCell ref="C3:AO3"/>
    <mergeCell ref="C4:AO4"/>
    <mergeCell ref="C5:AO5"/>
    <mergeCell ref="AR5:CE5"/>
  </mergeCells>
  <conditionalFormatting sqref="AP68 D15:V15 X15:AO15 AC24:AO24 D13:AO14 D9:AO9 D10:AD12 AF10:AO12 AE11:AE12 AB10:AB14 D16:AO21 D22:H24 K22:V24 Y24:AA24 Y22:AO23 D25:AO137">
    <cfRule type="expression" dxfId="62" priority="5" stopIfTrue="1">
      <formula>AND(D9&lt;&gt;"",OR(D9&lt;0,NOT(ISNUMBER(D9))))</formula>
    </cfRule>
  </conditionalFormatting>
  <conditionalFormatting sqref="D6:AP6">
    <cfRule type="expression" dxfId="61" priority="6" stopIfTrue="1">
      <formula>COUNTA(D10:AO136)&lt;&gt;COUNTIF(D10:AO136,"&gt;=0")</formula>
    </cfRule>
  </conditionalFormatting>
  <conditionalFormatting sqref="AR9:CE137">
    <cfRule type="expression" dxfId="60" priority="7" stopIfTrue="1">
      <formula>ABS(AR9)&gt;10</formula>
    </cfRule>
  </conditionalFormatting>
  <conditionalFormatting sqref="AE10">
    <cfRule type="expression" dxfId="59" priority="4" stopIfTrue="1">
      <formula>AND(AE10&lt;&gt;"",OR(AE10&lt;0,NOT(ISNUMBER(AE10))))</formula>
    </cfRule>
  </conditionalFormatting>
  <conditionalFormatting sqref="I22:I24">
    <cfRule type="expression" dxfId="58" priority="3" stopIfTrue="1">
      <formula>AND(I22&lt;&gt;"",OR(I22&lt;0,NOT(ISNUMBER(I22))))</formula>
    </cfRule>
  </conditionalFormatting>
  <conditionalFormatting sqref="J22:J24">
    <cfRule type="expression" dxfId="57" priority="2" stopIfTrue="1">
      <formula>AND(J22&lt;&gt;"",OR(J22&lt;0,NOT(ISNUMBER(J22))))</formula>
    </cfRule>
  </conditionalFormatting>
  <conditionalFormatting sqref="W22:X24">
    <cfRule type="expression" dxfId="56" priority="1" stopIfTrue="1">
      <formula>AND(W22&lt;&gt;"",OR(W22&lt;0,NOT(ISNUMBER(W22))))</formula>
    </cfRule>
  </conditionalFormatting>
  <pageMargins left="0.74803149606299213" right="0.74803149606299213" top="0.98425196850393704" bottom="0.98425196850393704" header="0.51181102362204722" footer="0.51181102362204722"/>
  <pageSetup paperSize="9" scale="36" fitToHeight="0" orientation="landscape" r:id="rId1"/>
  <headerFooter alignWithMargins="0">
    <oddFooter>&amp;R2013 Triennial Central Bank Survey</oddFooter>
  </headerFooter>
  <rowBreaks count="2" manualBreakCount="2">
    <brk id="51" min="1" max="41" man="1"/>
    <brk id="93" min="1" max="4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outlinePr summaryBelow="0" summaryRight="0"/>
    <pageSetUpPr fitToPage="1"/>
  </sheetPr>
  <dimension ref="A1:CN58"/>
  <sheetViews>
    <sheetView showGridLines="0" zoomScale="75" zoomScaleNormal="75" workbookViewId="0">
      <pane xSplit="3" ySplit="7" topLeftCell="D44" activePane="bottomRight" state="frozen"/>
      <selection pane="topRight" activeCell="D1" sqref="D1"/>
      <selection pane="bottomLeft" activeCell="A8" sqref="A8"/>
      <selection pane="bottomRight" activeCell="CO55" sqref="CO55"/>
    </sheetView>
  </sheetViews>
  <sheetFormatPr defaultColWidth="0" defaultRowHeight="12"/>
  <cols>
    <col min="1" max="2" width="1.7109375" style="106" customWidth="1"/>
    <col min="3" max="3" width="50.7109375" style="107" customWidth="1"/>
    <col min="4" max="43" width="6.7109375" style="13" customWidth="1"/>
    <col min="44" max="45" width="7.7109375" style="13" customWidth="1"/>
    <col min="46" max="46" width="1.7109375" style="13" customWidth="1"/>
    <col min="47" max="47" width="1.7109375" style="106" hidden="1" customWidth="1"/>
    <col min="48" max="89" width="6.7109375" style="13" hidden="1" customWidth="1"/>
    <col min="90" max="90" width="1.7109375" style="13" hidden="1" customWidth="1"/>
    <col min="91" max="91" width="6.7109375" style="13" hidden="1" customWidth="1"/>
    <col min="92" max="92" width="9.140625" style="13" hidden="1" customWidth="1"/>
    <col min="93" max="94" width="9.140625" style="13" customWidth="1"/>
    <col min="95" max="16384" width="0" style="13" hidden="1"/>
  </cols>
  <sheetData>
    <row r="1" spans="1:91" s="24" customFormat="1" ht="20.100000000000001" customHeight="1">
      <c r="A1" s="25"/>
      <c r="B1" s="20" t="s">
        <v>101</v>
      </c>
      <c r="D1" s="22"/>
      <c r="E1" s="22"/>
      <c r="F1" s="22"/>
      <c r="G1" s="22"/>
      <c r="H1" s="22"/>
      <c r="I1" s="22"/>
      <c r="J1" s="22"/>
      <c r="K1" s="22"/>
      <c r="L1" s="28"/>
      <c r="M1" s="22"/>
      <c r="N1" s="22"/>
      <c r="O1" s="60"/>
      <c r="P1" s="60"/>
      <c r="Q1" s="60"/>
      <c r="R1" s="60"/>
      <c r="S1" s="60"/>
      <c r="T1" s="60"/>
      <c r="U1" s="60"/>
      <c r="V1" s="60"/>
      <c r="W1" s="60"/>
      <c r="X1" s="23"/>
      <c r="Y1" s="51"/>
      <c r="Z1" s="23"/>
      <c r="AA1" s="23"/>
      <c r="AS1" s="215"/>
      <c r="AU1" s="25"/>
      <c r="AV1" s="60"/>
      <c r="AW1" s="60"/>
      <c r="AX1" s="23"/>
      <c r="CH1" s="143"/>
      <c r="CI1" s="51"/>
      <c r="CJ1" s="144"/>
      <c r="CK1" s="144"/>
      <c r="CL1" s="144"/>
      <c r="CM1" s="144"/>
    </row>
    <row r="2" spans="1:91" s="24" customFormat="1" ht="20.100000000000001" customHeight="1">
      <c r="A2" s="25"/>
      <c r="B2" s="25"/>
      <c r="C2" s="408" t="s">
        <v>61</v>
      </c>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15"/>
      <c r="AU2" s="25"/>
      <c r="AV2" s="191" t="s">
        <v>62</v>
      </c>
      <c r="AW2" s="192">
        <f>MAX(AV8:CM57)</f>
        <v>0</v>
      </c>
      <c r="AX2" s="23"/>
      <c r="CH2" s="144"/>
      <c r="CJ2" s="144"/>
      <c r="CK2" s="144"/>
      <c r="CL2" s="144"/>
      <c r="CM2" s="144"/>
    </row>
    <row r="3" spans="1:91" s="24" customFormat="1" ht="20.100000000000001" customHeight="1">
      <c r="A3" s="25"/>
      <c r="B3" s="25"/>
      <c r="C3" s="408" t="s">
        <v>106</v>
      </c>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15"/>
      <c r="AU3" s="25"/>
      <c r="AV3" s="193" t="s">
        <v>63</v>
      </c>
      <c r="AW3" s="194">
        <f>MIN(AV8:CM57)</f>
        <v>0</v>
      </c>
      <c r="AX3" s="23"/>
      <c r="CH3" s="143"/>
      <c r="CI3" s="51"/>
      <c r="CJ3" s="144"/>
      <c r="CK3" s="144"/>
      <c r="CL3" s="144"/>
      <c r="CM3" s="144"/>
    </row>
    <row r="4" spans="1:91" s="1" customFormat="1" ht="20.100000000000001" customHeight="1">
      <c r="A4" s="8"/>
      <c r="B4" s="8"/>
      <c r="C4" s="452" t="s">
        <v>54</v>
      </c>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c r="AT4" s="10"/>
      <c r="AU4" s="241"/>
      <c r="AV4" s="24"/>
      <c r="AW4" s="24"/>
      <c r="AX4" s="63"/>
      <c r="AY4" s="63"/>
      <c r="AZ4" s="63"/>
      <c r="BA4" s="63"/>
      <c r="BB4" s="23"/>
      <c r="BC4" s="51"/>
      <c r="BD4" s="23"/>
      <c r="BE4" s="23"/>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143"/>
      <c r="CI4" s="51"/>
      <c r="CJ4" s="144"/>
      <c r="CK4" s="144"/>
      <c r="CL4" s="144"/>
      <c r="CM4" s="144"/>
    </row>
    <row r="5" spans="1:91" s="24" customFormat="1" ht="20.100000000000001" customHeight="1">
      <c r="A5" s="25"/>
      <c r="B5" s="25"/>
      <c r="C5" s="408" t="s">
        <v>201</v>
      </c>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15"/>
      <c r="AU5" s="25"/>
      <c r="AV5" s="429" t="s">
        <v>60</v>
      </c>
      <c r="AW5" s="430"/>
      <c r="AX5" s="430"/>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c r="BW5" s="430"/>
      <c r="BX5" s="430"/>
      <c r="BY5" s="430"/>
      <c r="BZ5" s="430"/>
      <c r="CA5" s="430"/>
      <c r="CB5" s="430"/>
      <c r="CC5" s="430"/>
      <c r="CD5" s="430"/>
      <c r="CE5" s="430"/>
      <c r="CF5" s="430"/>
      <c r="CG5" s="430"/>
      <c r="CH5" s="430"/>
      <c r="CI5" s="430"/>
      <c r="CJ5" s="430"/>
      <c r="CK5" s="430"/>
      <c r="CL5" s="430"/>
      <c r="CM5" s="431"/>
    </row>
    <row r="6" spans="1:91" s="24" customFormat="1" ht="39.950000000000003" customHeight="1">
      <c r="A6" s="25"/>
      <c r="B6" s="25"/>
      <c r="C6" s="235"/>
      <c r="D6" s="437" t="s">
        <v>113</v>
      </c>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25"/>
      <c r="AX6" s="60"/>
      <c r="AY6" s="60"/>
      <c r="AZ6" s="60"/>
      <c r="BA6" s="60"/>
      <c r="BB6" s="60"/>
      <c r="BC6" s="60"/>
      <c r="BD6" s="60"/>
      <c r="BE6" s="60"/>
      <c r="BF6" s="23"/>
      <c r="BG6" s="51"/>
      <c r="BH6" s="23"/>
      <c r="BI6" s="23"/>
      <c r="CH6" s="144"/>
      <c r="CJ6" s="144"/>
      <c r="CK6" s="144"/>
      <c r="CL6" s="144"/>
      <c r="CM6" s="144"/>
    </row>
    <row r="7" spans="1:91" s="33" customFormat="1" ht="27.95" customHeight="1">
      <c r="A7" s="155"/>
      <c r="B7" s="156"/>
      <c r="C7" s="109" t="s">
        <v>0</v>
      </c>
      <c r="D7" s="157" t="s">
        <v>78</v>
      </c>
      <c r="E7" s="157" t="s">
        <v>7</v>
      </c>
      <c r="F7" s="157" t="s">
        <v>192</v>
      </c>
      <c r="G7" s="157" t="s">
        <v>79</v>
      </c>
      <c r="H7" s="157" t="s">
        <v>26</v>
      </c>
      <c r="I7" s="157" t="s">
        <v>6</v>
      </c>
      <c r="J7" s="157" t="s">
        <v>5</v>
      </c>
      <c r="K7" s="157" t="s">
        <v>77</v>
      </c>
      <c r="L7" s="157" t="s">
        <v>38</v>
      </c>
      <c r="M7" s="157" t="s">
        <v>80</v>
      </c>
      <c r="N7" s="157" t="s">
        <v>27</v>
      </c>
      <c r="O7" s="157" t="s">
        <v>24</v>
      </c>
      <c r="P7" s="158" t="s">
        <v>22</v>
      </c>
      <c r="Q7" s="157" t="s">
        <v>4</v>
      </c>
      <c r="R7" s="157" t="s">
        <v>28</v>
      </c>
      <c r="S7" s="157" t="s">
        <v>29</v>
      </c>
      <c r="T7" s="157" t="s">
        <v>39</v>
      </c>
      <c r="U7" s="157" t="s">
        <v>81</v>
      </c>
      <c r="V7" s="157" t="s">
        <v>40</v>
      </c>
      <c r="W7" s="157" t="s">
        <v>3</v>
      </c>
      <c r="X7" s="157" t="s">
        <v>30</v>
      </c>
      <c r="Y7" s="157" t="s">
        <v>82</v>
      </c>
      <c r="Z7" s="157" t="s">
        <v>83</v>
      </c>
      <c r="AA7" s="157" t="s">
        <v>31</v>
      </c>
      <c r="AB7" s="157" t="s">
        <v>84</v>
      </c>
      <c r="AC7" s="157" t="s">
        <v>42</v>
      </c>
      <c r="AD7" s="157" t="s">
        <v>41</v>
      </c>
      <c r="AE7" s="157" t="s">
        <v>85</v>
      </c>
      <c r="AF7" s="157" t="s">
        <v>32</v>
      </c>
      <c r="AG7" s="157" t="s">
        <v>33</v>
      </c>
      <c r="AH7" s="157" t="s">
        <v>193</v>
      </c>
      <c r="AI7" s="157" t="s">
        <v>34</v>
      </c>
      <c r="AJ7" s="157" t="s">
        <v>86</v>
      </c>
      <c r="AK7" s="157" t="s">
        <v>25</v>
      </c>
      <c r="AL7" s="157" t="s">
        <v>43</v>
      </c>
      <c r="AM7" s="157" t="s">
        <v>35</v>
      </c>
      <c r="AN7" s="157" t="s">
        <v>198</v>
      </c>
      <c r="AO7" s="157" t="s">
        <v>36</v>
      </c>
      <c r="AP7" s="158" t="s">
        <v>2</v>
      </c>
      <c r="AQ7" s="157" t="s">
        <v>37</v>
      </c>
      <c r="AR7" s="159" t="s">
        <v>194</v>
      </c>
      <c r="AS7" s="160" t="s">
        <v>8</v>
      </c>
      <c r="AT7" s="154"/>
      <c r="AU7" s="242"/>
      <c r="AV7" s="166" t="str">
        <f t="shared" ref="AV7:CK7" si="0">+D7</f>
        <v>ARS</v>
      </c>
      <c r="AW7" s="166" t="str">
        <f t="shared" si="0"/>
        <v>AUD</v>
      </c>
      <c r="AX7" s="166" t="str">
        <f t="shared" si="0"/>
        <v>BGN</v>
      </c>
      <c r="AY7" s="166" t="str">
        <f t="shared" si="0"/>
        <v>BHD</v>
      </c>
      <c r="AZ7" s="166" t="str">
        <f t="shared" si="0"/>
        <v>BRL</v>
      </c>
      <c r="BA7" s="166" t="str">
        <f t="shared" si="0"/>
        <v>CAD</v>
      </c>
      <c r="BB7" s="166" t="str">
        <f t="shared" si="0"/>
        <v>CHF</v>
      </c>
      <c r="BC7" s="166" t="str">
        <f t="shared" si="0"/>
        <v>CLP</v>
      </c>
      <c r="BD7" s="166" t="str">
        <f t="shared" si="0"/>
        <v>CNY</v>
      </c>
      <c r="BE7" s="166" t="str">
        <f t="shared" si="0"/>
        <v>COP</v>
      </c>
      <c r="BF7" s="166" t="str">
        <f t="shared" si="0"/>
        <v>CZK</v>
      </c>
      <c r="BG7" s="166" t="str">
        <f t="shared" si="0"/>
        <v>DKK</v>
      </c>
      <c r="BH7" s="166" t="str">
        <f t="shared" si="0"/>
        <v>EUR</v>
      </c>
      <c r="BI7" s="166" t="str">
        <f t="shared" si="0"/>
        <v>GBP</v>
      </c>
      <c r="BJ7" s="166" t="str">
        <f t="shared" si="0"/>
        <v>HKD</v>
      </c>
      <c r="BK7" s="166" t="str">
        <f t="shared" si="0"/>
        <v>HUF</v>
      </c>
      <c r="BL7" s="166" t="str">
        <f t="shared" si="0"/>
        <v>IDR</v>
      </c>
      <c r="BM7" s="166" t="str">
        <f t="shared" si="0"/>
        <v>ILS</v>
      </c>
      <c r="BN7" s="166" t="str">
        <f t="shared" si="0"/>
        <v>INR</v>
      </c>
      <c r="BO7" s="166" t="str">
        <f t="shared" si="0"/>
        <v>JPY</v>
      </c>
      <c r="BP7" s="166" t="str">
        <f t="shared" si="0"/>
        <v>KRW</v>
      </c>
      <c r="BQ7" s="166" t="str">
        <f t="shared" si="0"/>
        <v>LTL</v>
      </c>
      <c r="BR7" s="166" t="str">
        <f t="shared" si="0"/>
        <v>LVL</v>
      </c>
      <c r="BS7" s="166" t="str">
        <f t="shared" si="0"/>
        <v>MXN</v>
      </c>
      <c r="BT7" s="166" t="str">
        <f t="shared" si="0"/>
        <v>MYR</v>
      </c>
      <c r="BU7" s="166" t="str">
        <f t="shared" si="0"/>
        <v>NOK</v>
      </c>
      <c r="BV7" s="166" t="str">
        <f t="shared" si="0"/>
        <v>NZD</v>
      </c>
      <c r="BW7" s="166" t="str">
        <f t="shared" si="0"/>
        <v>PEN</v>
      </c>
      <c r="BX7" s="166" t="str">
        <f t="shared" si="0"/>
        <v>PHP</v>
      </c>
      <c r="BY7" s="166" t="str">
        <f t="shared" si="0"/>
        <v>PLN</v>
      </c>
      <c r="BZ7" s="166" t="str">
        <f t="shared" si="0"/>
        <v>RON</v>
      </c>
      <c r="CA7" s="166" t="str">
        <f t="shared" si="0"/>
        <v>RUB</v>
      </c>
      <c r="CB7" s="166" t="str">
        <f t="shared" si="0"/>
        <v>SAR</v>
      </c>
      <c r="CC7" s="166" t="str">
        <f t="shared" si="0"/>
        <v>SEK</v>
      </c>
      <c r="CD7" s="166" t="str">
        <f t="shared" si="0"/>
        <v>SGD</v>
      </c>
      <c r="CE7" s="166" t="str">
        <f t="shared" si="0"/>
        <v>THB</v>
      </c>
      <c r="CF7" s="166" t="str">
        <f t="shared" si="0"/>
        <v>TRY</v>
      </c>
      <c r="CG7" s="166" t="str">
        <f t="shared" si="0"/>
        <v>TWD</v>
      </c>
      <c r="CH7" s="166" t="str">
        <f t="shared" si="0"/>
        <v>USD</v>
      </c>
      <c r="CI7" s="166" t="str">
        <f t="shared" si="0"/>
        <v>ZAR</v>
      </c>
      <c r="CJ7" s="166" t="str">
        <f t="shared" si="0"/>
        <v>Other</v>
      </c>
      <c r="CK7" s="166" t="str">
        <f t="shared" si="0"/>
        <v>TOT</v>
      </c>
      <c r="CM7" s="167" t="str">
        <f>+CK7</f>
        <v>TOT</v>
      </c>
    </row>
    <row r="8" spans="1:91" s="40" customFormat="1" ht="30" customHeight="1">
      <c r="B8" s="46"/>
      <c r="C8" s="47" t="s">
        <v>88</v>
      </c>
      <c r="D8" s="336"/>
      <c r="E8" s="336"/>
      <c r="F8" s="336"/>
      <c r="G8" s="336"/>
      <c r="H8" s="336"/>
      <c r="I8" s="336"/>
      <c r="J8" s="336"/>
      <c r="K8" s="336"/>
      <c r="L8" s="336"/>
      <c r="M8" s="336"/>
      <c r="N8" s="336"/>
      <c r="O8" s="337"/>
      <c r="P8" s="337"/>
      <c r="Q8" s="337"/>
      <c r="R8" s="337"/>
      <c r="S8" s="337"/>
      <c r="T8" s="337"/>
      <c r="U8" s="337"/>
      <c r="V8" s="337"/>
      <c r="W8" s="337"/>
      <c r="X8" s="338"/>
      <c r="Y8" s="336"/>
      <c r="Z8" s="338"/>
      <c r="AA8" s="338"/>
      <c r="AB8" s="339"/>
      <c r="AC8" s="339"/>
      <c r="AD8" s="339"/>
      <c r="AE8" s="339"/>
      <c r="AF8" s="339"/>
      <c r="AG8" s="339"/>
      <c r="AH8" s="339"/>
      <c r="AI8" s="339"/>
      <c r="AJ8" s="339"/>
      <c r="AK8" s="339"/>
      <c r="AL8" s="339"/>
      <c r="AM8" s="339"/>
      <c r="AN8" s="339"/>
      <c r="AO8" s="339"/>
      <c r="AP8" s="339"/>
      <c r="AQ8" s="339"/>
      <c r="AR8" s="339"/>
      <c r="AS8" s="340"/>
      <c r="AT8" s="318"/>
      <c r="AU8" s="104"/>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240"/>
      <c r="BV8" s="240"/>
      <c r="BW8" s="240"/>
      <c r="BX8" s="240"/>
      <c r="BY8" s="240"/>
      <c r="BZ8" s="240"/>
      <c r="CA8" s="240"/>
      <c r="CB8" s="240"/>
      <c r="CC8" s="240"/>
      <c r="CD8" s="240"/>
      <c r="CE8" s="240"/>
      <c r="CF8" s="240"/>
      <c r="CG8" s="240"/>
      <c r="CH8" s="240"/>
      <c r="CI8" s="240"/>
      <c r="CJ8" s="240"/>
      <c r="CK8" s="240"/>
      <c r="CM8" s="240"/>
    </row>
    <row r="9" spans="1:91" s="34" customFormat="1" ht="17.100000000000001" customHeight="1">
      <c r="B9" s="41"/>
      <c r="C9" s="42" t="s">
        <v>10</v>
      </c>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341">
        <f t="shared" ref="AS9:AS18" si="1">+SUM(D9:AR9)</f>
        <v>0</v>
      </c>
      <c r="AT9" s="323"/>
      <c r="AU9" s="42"/>
      <c r="AV9" s="73">
        <f>+D9-SUM(D10:D11)</f>
        <v>0</v>
      </c>
      <c r="AW9" s="73">
        <f t="shared" ref="AW9:CK9" si="2">+E9-SUM(E10:E11)</f>
        <v>0</v>
      </c>
      <c r="AX9" s="73">
        <f t="shared" si="2"/>
        <v>0</v>
      </c>
      <c r="AY9" s="73">
        <f t="shared" si="2"/>
        <v>0</v>
      </c>
      <c r="AZ9" s="73">
        <f t="shared" si="2"/>
        <v>0</v>
      </c>
      <c r="BA9" s="73">
        <f t="shared" si="2"/>
        <v>0</v>
      </c>
      <c r="BB9" s="73">
        <f t="shared" si="2"/>
        <v>0</v>
      </c>
      <c r="BC9" s="73">
        <f t="shared" si="2"/>
        <v>0</v>
      </c>
      <c r="BD9" s="73">
        <f t="shared" si="2"/>
        <v>0</v>
      </c>
      <c r="BE9" s="73">
        <f t="shared" si="2"/>
        <v>0</v>
      </c>
      <c r="BF9" s="73">
        <f t="shared" si="2"/>
        <v>0</v>
      </c>
      <c r="BG9" s="73">
        <f t="shared" si="2"/>
        <v>0</v>
      </c>
      <c r="BH9" s="73">
        <f t="shared" si="2"/>
        <v>0</v>
      </c>
      <c r="BI9" s="73">
        <f t="shared" si="2"/>
        <v>0</v>
      </c>
      <c r="BJ9" s="73">
        <f t="shared" si="2"/>
        <v>0</v>
      </c>
      <c r="BK9" s="73">
        <f t="shared" si="2"/>
        <v>0</v>
      </c>
      <c r="BL9" s="73">
        <f t="shared" si="2"/>
        <v>0</v>
      </c>
      <c r="BM9" s="73">
        <f t="shared" si="2"/>
        <v>0</v>
      </c>
      <c r="BN9" s="73">
        <f t="shared" si="2"/>
        <v>0</v>
      </c>
      <c r="BO9" s="73">
        <f t="shared" si="2"/>
        <v>0</v>
      </c>
      <c r="BP9" s="73">
        <f t="shared" si="2"/>
        <v>0</v>
      </c>
      <c r="BQ9" s="73">
        <f t="shared" si="2"/>
        <v>0</v>
      </c>
      <c r="BR9" s="73">
        <f t="shared" si="2"/>
        <v>0</v>
      </c>
      <c r="BS9" s="73">
        <f t="shared" si="2"/>
        <v>0</v>
      </c>
      <c r="BT9" s="73">
        <f t="shared" si="2"/>
        <v>0</v>
      </c>
      <c r="BU9" s="73">
        <f t="shared" si="2"/>
        <v>0</v>
      </c>
      <c r="BV9" s="73">
        <f t="shared" si="2"/>
        <v>0</v>
      </c>
      <c r="BW9" s="73">
        <f t="shared" si="2"/>
        <v>0</v>
      </c>
      <c r="BX9" s="73">
        <f t="shared" si="2"/>
        <v>0</v>
      </c>
      <c r="BY9" s="73">
        <f t="shared" si="2"/>
        <v>0</v>
      </c>
      <c r="BZ9" s="73">
        <f t="shared" si="2"/>
        <v>0</v>
      </c>
      <c r="CA9" s="73">
        <f t="shared" si="2"/>
        <v>0</v>
      </c>
      <c r="CB9" s="73">
        <f t="shared" si="2"/>
        <v>0</v>
      </c>
      <c r="CC9" s="73">
        <f t="shared" si="2"/>
        <v>0</v>
      </c>
      <c r="CD9" s="73">
        <f t="shared" si="2"/>
        <v>0</v>
      </c>
      <c r="CE9" s="73">
        <f t="shared" si="2"/>
        <v>0</v>
      </c>
      <c r="CF9" s="73">
        <f t="shared" si="2"/>
        <v>0</v>
      </c>
      <c r="CG9" s="73">
        <f t="shared" si="2"/>
        <v>0</v>
      </c>
      <c r="CH9" s="73">
        <f t="shared" si="2"/>
        <v>0</v>
      </c>
      <c r="CI9" s="73">
        <f t="shared" si="2"/>
        <v>0</v>
      </c>
      <c r="CJ9" s="73">
        <f t="shared" si="2"/>
        <v>0</v>
      </c>
      <c r="CK9" s="73">
        <f t="shared" si="2"/>
        <v>0</v>
      </c>
      <c r="CM9" s="73">
        <f>+AS9-SUM(D9:AR9)</f>
        <v>0</v>
      </c>
    </row>
    <row r="10" spans="1:91" s="34" customFormat="1" ht="17.100000000000001" customHeight="1">
      <c r="B10" s="44"/>
      <c r="C10" s="45" t="s">
        <v>58</v>
      </c>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341">
        <f t="shared" si="1"/>
        <v>0</v>
      </c>
      <c r="AT10" s="323"/>
      <c r="AU10" s="42"/>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M10" s="73">
        <f t="shared" ref="CM10:CM53" si="3">+AS10-SUM(D10:AR10)</f>
        <v>0</v>
      </c>
    </row>
    <row r="11" spans="1:91" s="34" customFormat="1" ht="17.100000000000001" customHeight="1">
      <c r="B11" s="44"/>
      <c r="C11" s="45" t="s">
        <v>59</v>
      </c>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341">
        <f t="shared" si="1"/>
        <v>0</v>
      </c>
      <c r="AT11" s="323"/>
      <c r="AU11" s="42"/>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M11" s="73">
        <f t="shared" si="3"/>
        <v>0</v>
      </c>
    </row>
    <row r="12" spans="1:91" s="4" customFormat="1" ht="17.100000000000001" customHeight="1">
      <c r="A12" s="6"/>
      <c r="B12" s="9"/>
      <c r="C12" s="108" t="s">
        <v>11</v>
      </c>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341">
        <f t="shared" si="1"/>
        <v>0</v>
      </c>
      <c r="AT12" s="342"/>
      <c r="AU12" s="5"/>
      <c r="AV12" s="73">
        <f>+D12-SUM(D13:D14)</f>
        <v>0</v>
      </c>
      <c r="AW12" s="73">
        <f t="shared" ref="AW12:CK12" si="4">+E12-SUM(E13:E14)</f>
        <v>0</v>
      </c>
      <c r="AX12" s="73">
        <f t="shared" si="4"/>
        <v>0</v>
      </c>
      <c r="AY12" s="73">
        <f t="shared" si="4"/>
        <v>0</v>
      </c>
      <c r="AZ12" s="73">
        <f t="shared" si="4"/>
        <v>0</v>
      </c>
      <c r="BA12" s="73">
        <f t="shared" si="4"/>
        <v>0</v>
      </c>
      <c r="BB12" s="73">
        <f t="shared" si="4"/>
        <v>0</v>
      </c>
      <c r="BC12" s="73">
        <f t="shared" si="4"/>
        <v>0</v>
      </c>
      <c r="BD12" s="73">
        <f t="shared" si="4"/>
        <v>0</v>
      </c>
      <c r="BE12" s="73">
        <f t="shared" si="4"/>
        <v>0</v>
      </c>
      <c r="BF12" s="73">
        <f t="shared" si="4"/>
        <v>0</v>
      </c>
      <c r="BG12" s="73">
        <f t="shared" si="4"/>
        <v>0</v>
      </c>
      <c r="BH12" s="73">
        <f t="shared" si="4"/>
        <v>0</v>
      </c>
      <c r="BI12" s="73">
        <f t="shared" si="4"/>
        <v>0</v>
      </c>
      <c r="BJ12" s="73">
        <f t="shared" si="4"/>
        <v>0</v>
      </c>
      <c r="BK12" s="73">
        <f t="shared" si="4"/>
        <v>0</v>
      </c>
      <c r="BL12" s="73">
        <f t="shared" si="4"/>
        <v>0</v>
      </c>
      <c r="BM12" s="73">
        <f t="shared" si="4"/>
        <v>0</v>
      </c>
      <c r="BN12" s="73">
        <f t="shared" si="4"/>
        <v>0</v>
      </c>
      <c r="BO12" s="73">
        <f t="shared" si="4"/>
        <v>0</v>
      </c>
      <c r="BP12" s="73">
        <f t="shared" si="4"/>
        <v>0</v>
      </c>
      <c r="BQ12" s="73">
        <f t="shared" si="4"/>
        <v>0</v>
      </c>
      <c r="BR12" s="73">
        <f t="shared" si="4"/>
        <v>0</v>
      </c>
      <c r="BS12" s="73">
        <f t="shared" si="4"/>
        <v>0</v>
      </c>
      <c r="BT12" s="73">
        <f t="shared" si="4"/>
        <v>0</v>
      </c>
      <c r="BU12" s="73">
        <f t="shared" si="4"/>
        <v>0</v>
      </c>
      <c r="BV12" s="73">
        <f t="shared" si="4"/>
        <v>0</v>
      </c>
      <c r="BW12" s="73">
        <f t="shared" si="4"/>
        <v>0</v>
      </c>
      <c r="BX12" s="73">
        <f t="shared" si="4"/>
        <v>0</v>
      </c>
      <c r="BY12" s="73">
        <f t="shared" si="4"/>
        <v>0</v>
      </c>
      <c r="BZ12" s="73">
        <f t="shared" si="4"/>
        <v>0</v>
      </c>
      <c r="CA12" s="73">
        <f t="shared" si="4"/>
        <v>0</v>
      </c>
      <c r="CB12" s="73">
        <f t="shared" si="4"/>
        <v>0</v>
      </c>
      <c r="CC12" s="73">
        <f t="shared" si="4"/>
        <v>0</v>
      </c>
      <c r="CD12" s="73">
        <f t="shared" si="4"/>
        <v>0</v>
      </c>
      <c r="CE12" s="73">
        <f t="shared" si="4"/>
        <v>0</v>
      </c>
      <c r="CF12" s="73">
        <f t="shared" si="4"/>
        <v>0</v>
      </c>
      <c r="CG12" s="73">
        <f t="shared" si="4"/>
        <v>0</v>
      </c>
      <c r="CH12" s="73">
        <f t="shared" si="4"/>
        <v>0</v>
      </c>
      <c r="CI12" s="73">
        <f t="shared" si="4"/>
        <v>0</v>
      </c>
      <c r="CJ12" s="73">
        <f t="shared" si="4"/>
        <v>0</v>
      </c>
      <c r="CK12" s="73">
        <f t="shared" si="4"/>
        <v>0</v>
      </c>
      <c r="CM12" s="73">
        <f t="shared" si="3"/>
        <v>0</v>
      </c>
    </row>
    <row r="13" spans="1:91" s="34" customFormat="1" ht="17.100000000000001" customHeight="1">
      <c r="B13" s="44"/>
      <c r="C13" s="45" t="s">
        <v>58</v>
      </c>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341">
        <f t="shared" si="1"/>
        <v>0</v>
      </c>
      <c r="AT13" s="323"/>
      <c r="AU13" s="42"/>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M13" s="73">
        <f t="shared" si="3"/>
        <v>0</v>
      </c>
    </row>
    <row r="14" spans="1:91" s="34" customFormat="1" ht="17.100000000000001" customHeight="1">
      <c r="B14" s="44"/>
      <c r="C14" s="45" t="s">
        <v>59</v>
      </c>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341">
        <f t="shared" si="1"/>
        <v>0</v>
      </c>
      <c r="AT14" s="323"/>
      <c r="AU14" s="42"/>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M14" s="73">
        <f t="shared" si="3"/>
        <v>0</v>
      </c>
    </row>
    <row r="15" spans="1:91" s="4" customFormat="1" ht="17.100000000000001" customHeight="1">
      <c r="A15" s="6"/>
      <c r="B15" s="9"/>
      <c r="C15" s="108" t="s">
        <v>12</v>
      </c>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341">
        <f t="shared" si="1"/>
        <v>0</v>
      </c>
      <c r="AT15" s="342"/>
      <c r="AU15" s="5"/>
      <c r="AV15" s="73">
        <f>+D15-SUM(D16:D17)</f>
        <v>0</v>
      </c>
      <c r="AW15" s="73">
        <f t="shared" ref="AW15:CK15" si="5">+E15-SUM(E16:E17)</f>
        <v>0</v>
      </c>
      <c r="AX15" s="73">
        <f t="shared" si="5"/>
        <v>0</v>
      </c>
      <c r="AY15" s="73">
        <f t="shared" si="5"/>
        <v>0</v>
      </c>
      <c r="AZ15" s="73">
        <f t="shared" si="5"/>
        <v>0</v>
      </c>
      <c r="BA15" s="73">
        <f t="shared" si="5"/>
        <v>0</v>
      </c>
      <c r="BB15" s="73">
        <f t="shared" si="5"/>
        <v>0</v>
      </c>
      <c r="BC15" s="73">
        <f t="shared" si="5"/>
        <v>0</v>
      </c>
      <c r="BD15" s="73">
        <f t="shared" si="5"/>
        <v>0</v>
      </c>
      <c r="BE15" s="73">
        <f t="shared" si="5"/>
        <v>0</v>
      </c>
      <c r="BF15" s="73">
        <f t="shared" si="5"/>
        <v>0</v>
      </c>
      <c r="BG15" s="73">
        <f t="shared" si="5"/>
        <v>0</v>
      </c>
      <c r="BH15" s="73">
        <f t="shared" si="5"/>
        <v>0</v>
      </c>
      <c r="BI15" s="73">
        <f t="shared" si="5"/>
        <v>0</v>
      </c>
      <c r="BJ15" s="73">
        <f t="shared" si="5"/>
        <v>0</v>
      </c>
      <c r="BK15" s="73">
        <f t="shared" si="5"/>
        <v>0</v>
      </c>
      <c r="BL15" s="73">
        <f t="shared" si="5"/>
        <v>0</v>
      </c>
      <c r="BM15" s="73">
        <f t="shared" si="5"/>
        <v>0</v>
      </c>
      <c r="BN15" s="73">
        <f t="shared" si="5"/>
        <v>0</v>
      </c>
      <c r="BO15" s="73">
        <f t="shared" si="5"/>
        <v>0</v>
      </c>
      <c r="BP15" s="73">
        <f t="shared" si="5"/>
        <v>0</v>
      </c>
      <c r="BQ15" s="73">
        <f t="shared" si="5"/>
        <v>0</v>
      </c>
      <c r="BR15" s="73">
        <f t="shared" si="5"/>
        <v>0</v>
      </c>
      <c r="BS15" s="73">
        <f t="shared" si="5"/>
        <v>0</v>
      </c>
      <c r="BT15" s="73">
        <f t="shared" si="5"/>
        <v>0</v>
      </c>
      <c r="BU15" s="73">
        <f t="shared" si="5"/>
        <v>0</v>
      </c>
      <c r="BV15" s="73">
        <f t="shared" si="5"/>
        <v>0</v>
      </c>
      <c r="BW15" s="73">
        <f t="shared" si="5"/>
        <v>0</v>
      </c>
      <c r="BX15" s="73">
        <f t="shared" si="5"/>
        <v>0</v>
      </c>
      <c r="BY15" s="73">
        <f t="shared" si="5"/>
        <v>0</v>
      </c>
      <c r="BZ15" s="73">
        <f t="shared" si="5"/>
        <v>0</v>
      </c>
      <c r="CA15" s="73">
        <f t="shared" si="5"/>
        <v>0</v>
      </c>
      <c r="CB15" s="73">
        <f t="shared" si="5"/>
        <v>0</v>
      </c>
      <c r="CC15" s="73">
        <f t="shared" si="5"/>
        <v>0</v>
      </c>
      <c r="CD15" s="73">
        <f t="shared" si="5"/>
        <v>0</v>
      </c>
      <c r="CE15" s="73">
        <f t="shared" si="5"/>
        <v>0</v>
      </c>
      <c r="CF15" s="73">
        <f t="shared" si="5"/>
        <v>0</v>
      </c>
      <c r="CG15" s="73">
        <f t="shared" si="5"/>
        <v>0</v>
      </c>
      <c r="CH15" s="73">
        <f t="shared" si="5"/>
        <v>0</v>
      </c>
      <c r="CI15" s="73">
        <f t="shared" si="5"/>
        <v>0</v>
      </c>
      <c r="CJ15" s="73">
        <f t="shared" si="5"/>
        <v>0</v>
      </c>
      <c r="CK15" s="73">
        <f t="shared" si="5"/>
        <v>0</v>
      </c>
      <c r="CM15" s="73">
        <f t="shared" si="3"/>
        <v>0</v>
      </c>
    </row>
    <row r="16" spans="1:91" s="34" customFormat="1" ht="17.100000000000001" customHeight="1">
      <c r="B16" s="44"/>
      <c r="C16" s="45" t="s">
        <v>58</v>
      </c>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341">
        <f t="shared" si="1"/>
        <v>0</v>
      </c>
      <c r="AT16" s="323"/>
      <c r="AU16" s="42"/>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M16" s="73">
        <f t="shared" si="3"/>
        <v>0</v>
      </c>
    </row>
    <row r="17" spans="1:91" s="34" customFormat="1" ht="17.100000000000001" customHeight="1">
      <c r="B17" s="44"/>
      <c r="C17" s="45" t="s">
        <v>59</v>
      </c>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341">
        <f t="shared" si="1"/>
        <v>0</v>
      </c>
      <c r="AT17" s="323"/>
      <c r="AU17" s="42"/>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M17" s="73">
        <f t="shared" si="3"/>
        <v>0</v>
      </c>
    </row>
    <row r="18" spans="1:91" s="4" customFormat="1" ht="17.100000000000001" customHeight="1">
      <c r="A18" s="6"/>
      <c r="B18" s="9"/>
      <c r="C18" s="108" t="s">
        <v>104</v>
      </c>
      <c r="D18" s="343">
        <f t="shared" ref="D18:AR18" si="6">+SUM(D15,D12,D9)</f>
        <v>0</v>
      </c>
      <c r="E18" s="343">
        <f t="shared" si="6"/>
        <v>0</v>
      </c>
      <c r="F18" s="343">
        <f t="shared" si="6"/>
        <v>0</v>
      </c>
      <c r="G18" s="343">
        <f t="shared" si="6"/>
        <v>0</v>
      </c>
      <c r="H18" s="343">
        <f t="shared" si="6"/>
        <v>0</v>
      </c>
      <c r="I18" s="343">
        <f t="shared" si="6"/>
        <v>0</v>
      </c>
      <c r="J18" s="343">
        <f t="shared" si="6"/>
        <v>0</v>
      </c>
      <c r="K18" s="343">
        <f t="shared" si="6"/>
        <v>0</v>
      </c>
      <c r="L18" s="343">
        <f t="shared" si="6"/>
        <v>0</v>
      </c>
      <c r="M18" s="343">
        <f t="shared" si="6"/>
        <v>0</v>
      </c>
      <c r="N18" s="343">
        <f t="shared" si="6"/>
        <v>0</v>
      </c>
      <c r="O18" s="343">
        <f t="shared" si="6"/>
        <v>0</v>
      </c>
      <c r="P18" s="343">
        <f t="shared" si="6"/>
        <v>0</v>
      </c>
      <c r="Q18" s="343">
        <f t="shared" si="6"/>
        <v>0</v>
      </c>
      <c r="R18" s="343">
        <f t="shared" si="6"/>
        <v>0</v>
      </c>
      <c r="S18" s="343">
        <f t="shared" si="6"/>
        <v>0</v>
      </c>
      <c r="T18" s="343">
        <f t="shared" si="6"/>
        <v>0</v>
      </c>
      <c r="U18" s="343">
        <f t="shared" si="6"/>
        <v>0</v>
      </c>
      <c r="V18" s="343">
        <f t="shared" si="6"/>
        <v>0</v>
      </c>
      <c r="W18" s="343">
        <f t="shared" si="6"/>
        <v>0</v>
      </c>
      <c r="X18" s="343">
        <f t="shared" si="6"/>
        <v>0</v>
      </c>
      <c r="Y18" s="343">
        <f t="shared" si="6"/>
        <v>0</v>
      </c>
      <c r="Z18" s="343">
        <f t="shared" si="6"/>
        <v>0</v>
      </c>
      <c r="AA18" s="343">
        <f t="shared" si="6"/>
        <v>0</v>
      </c>
      <c r="AB18" s="343">
        <f t="shared" si="6"/>
        <v>0</v>
      </c>
      <c r="AC18" s="343">
        <f t="shared" si="6"/>
        <v>0</v>
      </c>
      <c r="AD18" s="343">
        <f t="shared" si="6"/>
        <v>0</v>
      </c>
      <c r="AE18" s="343">
        <f t="shared" si="6"/>
        <v>0</v>
      </c>
      <c r="AF18" s="343">
        <f t="shared" si="6"/>
        <v>0</v>
      </c>
      <c r="AG18" s="343">
        <f t="shared" si="6"/>
        <v>0</v>
      </c>
      <c r="AH18" s="343">
        <f t="shared" si="6"/>
        <v>0</v>
      </c>
      <c r="AI18" s="343">
        <f t="shared" si="6"/>
        <v>0</v>
      </c>
      <c r="AJ18" s="343">
        <f t="shared" si="6"/>
        <v>0</v>
      </c>
      <c r="AK18" s="343">
        <f t="shared" si="6"/>
        <v>0</v>
      </c>
      <c r="AL18" s="343">
        <f t="shared" si="6"/>
        <v>0</v>
      </c>
      <c r="AM18" s="343">
        <f t="shared" si="6"/>
        <v>0</v>
      </c>
      <c r="AN18" s="343">
        <f t="shared" si="6"/>
        <v>0</v>
      </c>
      <c r="AO18" s="343">
        <f t="shared" si="6"/>
        <v>0</v>
      </c>
      <c r="AP18" s="343">
        <f t="shared" si="6"/>
        <v>0</v>
      </c>
      <c r="AQ18" s="343">
        <f t="shared" si="6"/>
        <v>0</v>
      </c>
      <c r="AR18" s="343">
        <f t="shared" si="6"/>
        <v>0</v>
      </c>
      <c r="AS18" s="341">
        <f t="shared" si="1"/>
        <v>0</v>
      </c>
      <c r="AT18" s="342"/>
      <c r="AU18" s="5"/>
      <c r="AV18" s="73">
        <f>+D18-D9-D12-D15</f>
        <v>0</v>
      </c>
      <c r="AW18" s="73">
        <f t="shared" ref="AW18:CK18" si="7">+E18-E9-E12-E15</f>
        <v>0</v>
      </c>
      <c r="AX18" s="73">
        <f t="shared" si="7"/>
        <v>0</v>
      </c>
      <c r="AY18" s="73">
        <f t="shared" si="7"/>
        <v>0</v>
      </c>
      <c r="AZ18" s="73">
        <f t="shared" si="7"/>
        <v>0</v>
      </c>
      <c r="BA18" s="73">
        <f t="shared" si="7"/>
        <v>0</v>
      </c>
      <c r="BB18" s="73">
        <f t="shared" si="7"/>
        <v>0</v>
      </c>
      <c r="BC18" s="73">
        <f t="shared" si="7"/>
        <v>0</v>
      </c>
      <c r="BD18" s="73">
        <f t="shared" si="7"/>
        <v>0</v>
      </c>
      <c r="BE18" s="73">
        <f t="shared" si="7"/>
        <v>0</v>
      </c>
      <c r="BF18" s="73">
        <f t="shared" si="7"/>
        <v>0</v>
      </c>
      <c r="BG18" s="73">
        <f t="shared" si="7"/>
        <v>0</v>
      </c>
      <c r="BH18" s="73">
        <f t="shared" si="7"/>
        <v>0</v>
      </c>
      <c r="BI18" s="73">
        <f t="shared" si="7"/>
        <v>0</v>
      </c>
      <c r="BJ18" s="73">
        <f t="shared" si="7"/>
        <v>0</v>
      </c>
      <c r="BK18" s="73">
        <f t="shared" si="7"/>
        <v>0</v>
      </c>
      <c r="BL18" s="73">
        <f t="shared" si="7"/>
        <v>0</v>
      </c>
      <c r="BM18" s="73">
        <f t="shared" si="7"/>
        <v>0</v>
      </c>
      <c r="BN18" s="73">
        <f t="shared" si="7"/>
        <v>0</v>
      </c>
      <c r="BO18" s="73">
        <f t="shared" si="7"/>
        <v>0</v>
      </c>
      <c r="BP18" s="73">
        <f t="shared" si="7"/>
        <v>0</v>
      </c>
      <c r="BQ18" s="73">
        <f t="shared" si="7"/>
        <v>0</v>
      </c>
      <c r="BR18" s="73">
        <f t="shared" si="7"/>
        <v>0</v>
      </c>
      <c r="BS18" s="73">
        <f t="shared" si="7"/>
        <v>0</v>
      </c>
      <c r="BT18" s="73">
        <f t="shared" si="7"/>
        <v>0</v>
      </c>
      <c r="BU18" s="73">
        <f t="shared" si="7"/>
        <v>0</v>
      </c>
      <c r="BV18" s="73">
        <f t="shared" si="7"/>
        <v>0</v>
      </c>
      <c r="BW18" s="73">
        <f t="shared" si="7"/>
        <v>0</v>
      </c>
      <c r="BX18" s="73">
        <f t="shared" si="7"/>
        <v>0</v>
      </c>
      <c r="BY18" s="73">
        <f t="shared" si="7"/>
        <v>0</v>
      </c>
      <c r="BZ18" s="73">
        <f t="shared" si="7"/>
        <v>0</v>
      </c>
      <c r="CA18" s="73">
        <f t="shared" si="7"/>
        <v>0</v>
      </c>
      <c r="CB18" s="73">
        <f t="shared" si="7"/>
        <v>0</v>
      </c>
      <c r="CC18" s="73">
        <f t="shared" si="7"/>
        <v>0</v>
      </c>
      <c r="CD18" s="73">
        <f t="shared" si="7"/>
        <v>0</v>
      </c>
      <c r="CE18" s="73">
        <f t="shared" si="7"/>
        <v>0</v>
      </c>
      <c r="CF18" s="73">
        <f t="shared" si="7"/>
        <v>0</v>
      </c>
      <c r="CG18" s="73">
        <f t="shared" si="7"/>
        <v>0</v>
      </c>
      <c r="CH18" s="73">
        <f t="shared" si="7"/>
        <v>0</v>
      </c>
      <c r="CI18" s="73">
        <f t="shared" si="7"/>
        <v>0</v>
      </c>
      <c r="CJ18" s="73">
        <f t="shared" si="7"/>
        <v>0</v>
      </c>
      <c r="CK18" s="73">
        <f t="shared" si="7"/>
        <v>0</v>
      </c>
      <c r="CM18" s="73">
        <f t="shared" si="3"/>
        <v>0</v>
      </c>
    </row>
    <row r="19" spans="1:91" s="40" customFormat="1" ht="30" customHeight="1">
      <c r="B19" s="46"/>
      <c r="C19" s="47" t="s">
        <v>103</v>
      </c>
      <c r="D19" s="336"/>
      <c r="E19" s="336"/>
      <c r="F19" s="336"/>
      <c r="G19" s="336"/>
      <c r="H19" s="336"/>
      <c r="I19" s="336"/>
      <c r="J19" s="336"/>
      <c r="K19" s="336"/>
      <c r="L19" s="336"/>
      <c r="M19" s="336"/>
      <c r="N19" s="336"/>
      <c r="O19" s="337"/>
      <c r="P19" s="337"/>
      <c r="Q19" s="337"/>
      <c r="R19" s="337"/>
      <c r="S19" s="337"/>
      <c r="T19" s="337"/>
      <c r="U19" s="337"/>
      <c r="V19" s="337"/>
      <c r="W19" s="337"/>
      <c r="X19" s="361"/>
      <c r="Y19" s="336"/>
      <c r="Z19" s="361"/>
      <c r="AA19" s="361"/>
      <c r="AB19" s="362"/>
      <c r="AC19" s="362"/>
      <c r="AD19" s="362"/>
      <c r="AE19" s="362"/>
      <c r="AF19" s="362"/>
      <c r="AG19" s="362"/>
      <c r="AH19" s="362"/>
      <c r="AI19" s="362"/>
      <c r="AJ19" s="362"/>
      <c r="AK19" s="362"/>
      <c r="AL19" s="362"/>
      <c r="AM19" s="362"/>
      <c r="AN19" s="362"/>
      <c r="AO19" s="362"/>
      <c r="AP19" s="362"/>
      <c r="AQ19" s="362"/>
      <c r="AR19" s="362"/>
      <c r="AS19" s="363"/>
      <c r="AT19" s="318"/>
      <c r="AU19" s="104"/>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M19" s="73"/>
    </row>
    <row r="20" spans="1:91" s="34" customFormat="1" ht="17.100000000000001" customHeight="1">
      <c r="B20" s="41"/>
      <c r="C20" s="42" t="s">
        <v>10</v>
      </c>
      <c r="D20" s="344"/>
      <c r="E20" s="344"/>
      <c r="F20" s="344"/>
      <c r="G20" s="344"/>
      <c r="H20" s="344"/>
      <c r="I20" s="344"/>
      <c r="J20" s="344"/>
      <c r="K20" s="344"/>
      <c r="L20" s="345"/>
      <c r="M20" s="345"/>
      <c r="N20" s="345"/>
      <c r="O20" s="346"/>
      <c r="P20" s="346">
        <v>257.16000000000003</v>
      </c>
      <c r="Q20" s="346"/>
      <c r="R20" s="346"/>
      <c r="S20" s="346"/>
      <c r="T20" s="346"/>
      <c r="U20" s="346"/>
      <c r="V20" s="346"/>
      <c r="W20" s="346"/>
      <c r="X20" s="364"/>
      <c r="Y20" s="346"/>
      <c r="Z20" s="364"/>
      <c r="AA20" s="364"/>
      <c r="AB20" s="365"/>
      <c r="AC20" s="365"/>
      <c r="AD20" s="365"/>
      <c r="AE20" s="365"/>
      <c r="AF20" s="365"/>
      <c r="AG20" s="365"/>
      <c r="AH20" s="365"/>
      <c r="AI20" s="395">
        <v>1132.723</v>
      </c>
      <c r="AJ20" s="365"/>
      <c r="AK20" s="365"/>
      <c r="AL20" s="365"/>
      <c r="AM20" s="365"/>
      <c r="AN20" s="365"/>
      <c r="AO20" s="365"/>
      <c r="AP20" s="395">
        <v>2447.8000000000002</v>
      </c>
      <c r="AQ20" s="365"/>
      <c r="AR20" s="365"/>
      <c r="AS20" s="341">
        <f t="shared" ref="AS20:AS29" si="8">+SUM(D20:AR20)</f>
        <v>3837.683</v>
      </c>
      <c r="AT20" s="323"/>
      <c r="AU20" s="42"/>
      <c r="AV20" s="73">
        <f>+D20-SUM(D21:D22)</f>
        <v>0</v>
      </c>
      <c r="AW20" s="73">
        <f t="shared" ref="AW20:CK20" si="9">+E20-SUM(E21:E22)</f>
        <v>0</v>
      </c>
      <c r="AX20" s="73">
        <f t="shared" si="9"/>
        <v>0</v>
      </c>
      <c r="AY20" s="73">
        <f t="shared" si="9"/>
        <v>0</v>
      </c>
      <c r="AZ20" s="73">
        <f t="shared" si="9"/>
        <v>0</v>
      </c>
      <c r="BA20" s="73">
        <f t="shared" si="9"/>
        <v>0</v>
      </c>
      <c r="BB20" s="73">
        <f t="shared" si="9"/>
        <v>0</v>
      </c>
      <c r="BC20" s="73">
        <f t="shared" si="9"/>
        <v>0</v>
      </c>
      <c r="BD20" s="73">
        <f t="shared" si="9"/>
        <v>0</v>
      </c>
      <c r="BE20" s="73">
        <f t="shared" si="9"/>
        <v>0</v>
      </c>
      <c r="BF20" s="73">
        <f t="shared" si="9"/>
        <v>0</v>
      </c>
      <c r="BG20" s="73">
        <f t="shared" si="9"/>
        <v>0</v>
      </c>
      <c r="BH20" s="73">
        <f t="shared" si="9"/>
        <v>0</v>
      </c>
      <c r="BI20" s="73">
        <f t="shared" si="9"/>
        <v>0</v>
      </c>
      <c r="BJ20" s="73">
        <f t="shared" si="9"/>
        <v>0</v>
      </c>
      <c r="BK20" s="73">
        <f t="shared" si="9"/>
        <v>0</v>
      </c>
      <c r="BL20" s="73">
        <f t="shared" si="9"/>
        <v>0</v>
      </c>
      <c r="BM20" s="73">
        <f t="shared" si="9"/>
        <v>0</v>
      </c>
      <c r="BN20" s="73">
        <f t="shared" si="9"/>
        <v>0</v>
      </c>
      <c r="BO20" s="73">
        <f t="shared" si="9"/>
        <v>0</v>
      </c>
      <c r="BP20" s="73">
        <f t="shared" si="9"/>
        <v>0</v>
      </c>
      <c r="BQ20" s="73">
        <f t="shared" si="9"/>
        <v>0</v>
      </c>
      <c r="BR20" s="73">
        <f t="shared" si="9"/>
        <v>0</v>
      </c>
      <c r="BS20" s="73">
        <f t="shared" si="9"/>
        <v>0</v>
      </c>
      <c r="BT20" s="73">
        <f t="shared" si="9"/>
        <v>0</v>
      </c>
      <c r="BU20" s="73">
        <f t="shared" si="9"/>
        <v>0</v>
      </c>
      <c r="BV20" s="73">
        <f t="shared" si="9"/>
        <v>0</v>
      </c>
      <c r="BW20" s="73">
        <f t="shared" si="9"/>
        <v>0</v>
      </c>
      <c r="BX20" s="73">
        <f t="shared" si="9"/>
        <v>0</v>
      </c>
      <c r="BY20" s="73">
        <f t="shared" si="9"/>
        <v>0</v>
      </c>
      <c r="BZ20" s="73">
        <f t="shared" si="9"/>
        <v>0</v>
      </c>
      <c r="CA20" s="73">
        <f t="shared" si="9"/>
        <v>0</v>
      </c>
      <c r="CB20" s="73">
        <f t="shared" si="9"/>
        <v>0</v>
      </c>
      <c r="CC20" s="73">
        <f t="shared" si="9"/>
        <v>0</v>
      </c>
      <c r="CD20" s="73">
        <f t="shared" si="9"/>
        <v>0</v>
      </c>
      <c r="CE20" s="73">
        <f t="shared" si="9"/>
        <v>0</v>
      </c>
      <c r="CF20" s="73">
        <f t="shared" si="9"/>
        <v>0</v>
      </c>
      <c r="CG20" s="73">
        <f t="shared" si="9"/>
        <v>0</v>
      </c>
      <c r="CH20" s="73">
        <f t="shared" si="9"/>
        <v>0</v>
      </c>
      <c r="CI20" s="73">
        <f t="shared" si="9"/>
        <v>0</v>
      </c>
      <c r="CJ20" s="73">
        <f t="shared" si="9"/>
        <v>0</v>
      </c>
      <c r="CK20" s="73">
        <f t="shared" si="9"/>
        <v>0</v>
      </c>
      <c r="CM20" s="73">
        <f t="shared" si="3"/>
        <v>0</v>
      </c>
    </row>
    <row r="21" spans="1:91" s="34" customFormat="1" ht="17.100000000000001" customHeight="1">
      <c r="B21" s="44"/>
      <c r="C21" s="45" t="s">
        <v>58</v>
      </c>
      <c r="D21" s="344"/>
      <c r="E21" s="344"/>
      <c r="F21" s="344"/>
      <c r="G21" s="344"/>
      <c r="H21" s="344"/>
      <c r="I21" s="344"/>
      <c r="J21" s="344"/>
      <c r="K21" s="344"/>
      <c r="L21" s="345"/>
      <c r="M21" s="345"/>
      <c r="N21" s="345"/>
      <c r="O21" s="346"/>
      <c r="P21" s="346"/>
      <c r="Q21" s="346"/>
      <c r="R21" s="346"/>
      <c r="S21" s="346"/>
      <c r="T21" s="346"/>
      <c r="U21" s="346"/>
      <c r="V21" s="346"/>
      <c r="W21" s="346"/>
      <c r="X21" s="364"/>
      <c r="Y21" s="346"/>
      <c r="Z21" s="364"/>
      <c r="AA21" s="364"/>
      <c r="AB21" s="365"/>
      <c r="AC21" s="365"/>
      <c r="AD21" s="365"/>
      <c r="AE21" s="365"/>
      <c r="AF21" s="365"/>
      <c r="AG21" s="365"/>
      <c r="AH21" s="365"/>
      <c r="AI21" s="395">
        <v>63.359000000000002</v>
      </c>
      <c r="AJ21" s="365"/>
      <c r="AK21" s="365"/>
      <c r="AL21" s="365"/>
      <c r="AM21" s="365"/>
      <c r="AN21" s="365"/>
      <c r="AO21" s="365"/>
      <c r="AP21" s="395"/>
      <c r="AQ21" s="365"/>
      <c r="AR21" s="365"/>
      <c r="AS21" s="341">
        <f t="shared" si="8"/>
        <v>63.359000000000002</v>
      </c>
      <c r="AT21" s="323"/>
      <c r="AU21" s="42"/>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M21" s="73">
        <f t="shared" si="3"/>
        <v>0</v>
      </c>
    </row>
    <row r="22" spans="1:91" s="34" customFormat="1" ht="17.100000000000001" customHeight="1">
      <c r="B22" s="44"/>
      <c r="C22" s="45" t="s">
        <v>59</v>
      </c>
      <c r="D22" s="344"/>
      <c r="E22" s="344"/>
      <c r="F22" s="344"/>
      <c r="G22" s="344"/>
      <c r="H22" s="344"/>
      <c r="I22" s="344"/>
      <c r="J22" s="344"/>
      <c r="K22" s="344"/>
      <c r="L22" s="345"/>
      <c r="M22" s="345"/>
      <c r="N22" s="345"/>
      <c r="O22" s="346"/>
      <c r="P22" s="346">
        <v>257.16000000000003</v>
      </c>
      <c r="Q22" s="346"/>
      <c r="R22" s="346"/>
      <c r="S22" s="346"/>
      <c r="T22" s="346"/>
      <c r="U22" s="346"/>
      <c r="V22" s="346"/>
      <c r="W22" s="346"/>
      <c r="X22" s="364"/>
      <c r="Y22" s="346"/>
      <c r="Z22" s="364"/>
      <c r="AA22" s="364"/>
      <c r="AB22" s="365"/>
      <c r="AC22" s="365"/>
      <c r="AD22" s="365"/>
      <c r="AE22" s="365"/>
      <c r="AF22" s="365"/>
      <c r="AG22" s="365"/>
      <c r="AH22" s="365"/>
      <c r="AI22" s="395">
        <v>1069.364</v>
      </c>
      <c r="AJ22" s="365"/>
      <c r="AK22" s="365"/>
      <c r="AL22" s="365"/>
      <c r="AM22" s="365"/>
      <c r="AN22" s="365"/>
      <c r="AO22" s="365"/>
      <c r="AP22" s="395">
        <v>2447.8000000000002</v>
      </c>
      <c r="AQ22" s="365"/>
      <c r="AR22" s="365"/>
      <c r="AS22" s="341">
        <f t="shared" si="8"/>
        <v>3774.3240000000005</v>
      </c>
      <c r="AT22" s="323"/>
      <c r="AU22" s="42"/>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M22" s="73">
        <f t="shared" si="3"/>
        <v>0</v>
      </c>
    </row>
    <row r="23" spans="1:91" s="4" customFormat="1" ht="17.100000000000001" customHeight="1">
      <c r="A23" s="6"/>
      <c r="B23" s="9"/>
      <c r="C23" s="108" t="s">
        <v>11</v>
      </c>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6">
        <v>206.66900000000001</v>
      </c>
      <c r="AJ23" s="344"/>
      <c r="AK23" s="344"/>
      <c r="AL23" s="344"/>
      <c r="AM23" s="344"/>
      <c r="AN23" s="344"/>
      <c r="AO23" s="344"/>
      <c r="AP23" s="346"/>
      <c r="AQ23" s="344"/>
      <c r="AR23" s="344"/>
      <c r="AS23" s="341">
        <f t="shared" si="8"/>
        <v>206.66900000000001</v>
      </c>
      <c r="AT23" s="342"/>
      <c r="AU23" s="5"/>
      <c r="AV23" s="73">
        <f>+D23-SUM(D24:D25)</f>
        <v>0</v>
      </c>
      <c r="AW23" s="73">
        <f t="shared" ref="AW23:CK23" si="10">+E23-SUM(E24:E25)</f>
        <v>0</v>
      </c>
      <c r="AX23" s="73">
        <f t="shared" si="10"/>
        <v>0</v>
      </c>
      <c r="AY23" s="73">
        <f t="shared" si="10"/>
        <v>0</v>
      </c>
      <c r="AZ23" s="73">
        <f t="shared" si="10"/>
        <v>0</v>
      </c>
      <c r="BA23" s="73">
        <f t="shared" si="10"/>
        <v>0</v>
      </c>
      <c r="BB23" s="73">
        <f t="shared" si="10"/>
        <v>0</v>
      </c>
      <c r="BC23" s="73">
        <f t="shared" si="10"/>
        <v>0</v>
      </c>
      <c r="BD23" s="73">
        <f t="shared" si="10"/>
        <v>0</v>
      </c>
      <c r="BE23" s="73">
        <f t="shared" si="10"/>
        <v>0</v>
      </c>
      <c r="BF23" s="73">
        <f t="shared" si="10"/>
        <v>0</v>
      </c>
      <c r="BG23" s="73">
        <f t="shared" si="10"/>
        <v>0</v>
      </c>
      <c r="BH23" s="73">
        <f t="shared" si="10"/>
        <v>0</v>
      </c>
      <c r="BI23" s="73">
        <f t="shared" si="10"/>
        <v>0</v>
      </c>
      <c r="BJ23" s="73">
        <f t="shared" si="10"/>
        <v>0</v>
      </c>
      <c r="BK23" s="73">
        <f t="shared" si="10"/>
        <v>0</v>
      </c>
      <c r="BL23" s="73">
        <f t="shared" si="10"/>
        <v>0</v>
      </c>
      <c r="BM23" s="73">
        <f t="shared" si="10"/>
        <v>0</v>
      </c>
      <c r="BN23" s="73">
        <f t="shared" si="10"/>
        <v>0</v>
      </c>
      <c r="BO23" s="73">
        <f t="shared" si="10"/>
        <v>0</v>
      </c>
      <c r="BP23" s="73">
        <f t="shared" si="10"/>
        <v>0</v>
      </c>
      <c r="BQ23" s="73">
        <f t="shared" si="10"/>
        <v>0</v>
      </c>
      <c r="BR23" s="73">
        <f t="shared" si="10"/>
        <v>0</v>
      </c>
      <c r="BS23" s="73">
        <f t="shared" si="10"/>
        <v>0</v>
      </c>
      <c r="BT23" s="73">
        <f t="shared" si="10"/>
        <v>0</v>
      </c>
      <c r="BU23" s="73">
        <f t="shared" si="10"/>
        <v>0</v>
      </c>
      <c r="BV23" s="73">
        <f t="shared" si="10"/>
        <v>0</v>
      </c>
      <c r="BW23" s="73">
        <f t="shared" si="10"/>
        <v>0</v>
      </c>
      <c r="BX23" s="73">
        <f t="shared" si="10"/>
        <v>0</v>
      </c>
      <c r="BY23" s="73">
        <f t="shared" si="10"/>
        <v>0</v>
      </c>
      <c r="BZ23" s="73">
        <f t="shared" si="10"/>
        <v>0</v>
      </c>
      <c r="CA23" s="73">
        <f t="shared" si="10"/>
        <v>0</v>
      </c>
      <c r="CB23" s="73">
        <f t="shared" si="10"/>
        <v>0</v>
      </c>
      <c r="CC23" s="73">
        <f t="shared" si="10"/>
        <v>0</v>
      </c>
      <c r="CD23" s="73">
        <f t="shared" si="10"/>
        <v>0</v>
      </c>
      <c r="CE23" s="73">
        <f t="shared" si="10"/>
        <v>0</v>
      </c>
      <c r="CF23" s="73">
        <f t="shared" si="10"/>
        <v>0</v>
      </c>
      <c r="CG23" s="73">
        <f t="shared" si="10"/>
        <v>0</v>
      </c>
      <c r="CH23" s="73">
        <f t="shared" si="10"/>
        <v>0</v>
      </c>
      <c r="CI23" s="73">
        <f t="shared" si="10"/>
        <v>0</v>
      </c>
      <c r="CJ23" s="73">
        <f t="shared" si="10"/>
        <v>0</v>
      </c>
      <c r="CK23" s="73">
        <f t="shared" si="10"/>
        <v>0</v>
      </c>
      <c r="CM23" s="73">
        <f t="shared" si="3"/>
        <v>0</v>
      </c>
    </row>
    <row r="24" spans="1:91" s="34" customFormat="1" ht="17.100000000000001" customHeight="1">
      <c r="B24" s="44"/>
      <c r="C24" s="45" t="s">
        <v>58</v>
      </c>
      <c r="D24" s="344"/>
      <c r="E24" s="344"/>
      <c r="F24" s="344"/>
      <c r="G24" s="344"/>
      <c r="H24" s="344"/>
      <c r="I24" s="344"/>
      <c r="J24" s="344"/>
      <c r="K24" s="344"/>
      <c r="L24" s="345"/>
      <c r="M24" s="345"/>
      <c r="N24" s="345"/>
      <c r="O24" s="346"/>
      <c r="P24" s="346"/>
      <c r="Q24" s="346"/>
      <c r="R24" s="346"/>
      <c r="S24" s="346"/>
      <c r="T24" s="346"/>
      <c r="U24" s="346"/>
      <c r="V24" s="346"/>
      <c r="W24" s="346"/>
      <c r="X24" s="364"/>
      <c r="Y24" s="346"/>
      <c r="Z24" s="364"/>
      <c r="AA24" s="364"/>
      <c r="AB24" s="365"/>
      <c r="AC24" s="365"/>
      <c r="AD24" s="365"/>
      <c r="AE24" s="365"/>
      <c r="AF24" s="365"/>
      <c r="AG24" s="365"/>
      <c r="AH24" s="365"/>
      <c r="AI24" s="395"/>
      <c r="AJ24" s="365"/>
      <c r="AK24" s="365"/>
      <c r="AL24" s="365"/>
      <c r="AM24" s="365"/>
      <c r="AN24" s="365"/>
      <c r="AO24" s="365"/>
      <c r="AP24" s="395"/>
      <c r="AQ24" s="365"/>
      <c r="AR24" s="365"/>
      <c r="AS24" s="341">
        <f t="shared" si="8"/>
        <v>0</v>
      </c>
      <c r="AT24" s="323"/>
      <c r="AU24" s="42"/>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M24" s="73">
        <f t="shared" si="3"/>
        <v>0</v>
      </c>
    </row>
    <row r="25" spans="1:91" s="34" customFormat="1" ht="17.100000000000001" customHeight="1">
      <c r="B25" s="44"/>
      <c r="C25" s="45" t="s">
        <v>59</v>
      </c>
      <c r="D25" s="344"/>
      <c r="E25" s="344"/>
      <c r="F25" s="344"/>
      <c r="G25" s="344"/>
      <c r="H25" s="344"/>
      <c r="I25" s="344"/>
      <c r="J25" s="344"/>
      <c r="K25" s="344"/>
      <c r="L25" s="345"/>
      <c r="M25" s="345"/>
      <c r="N25" s="345"/>
      <c r="O25" s="346"/>
      <c r="P25" s="346"/>
      <c r="Q25" s="346"/>
      <c r="R25" s="346"/>
      <c r="S25" s="346"/>
      <c r="T25" s="346"/>
      <c r="U25" s="346"/>
      <c r="V25" s="346"/>
      <c r="W25" s="346"/>
      <c r="X25" s="364"/>
      <c r="Y25" s="346"/>
      <c r="Z25" s="364"/>
      <c r="AA25" s="364"/>
      <c r="AB25" s="365"/>
      <c r="AC25" s="365"/>
      <c r="AD25" s="365"/>
      <c r="AE25" s="365"/>
      <c r="AF25" s="365"/>
      <c r="AG25" s="365"/>
      <c r="AH25" s="365"/>
      <c r="AI25" s="395">
        <v>206.66900000000001</v>
      </c>
      <c r="AJ25" s="365"/>
      <c r="AK25" s="365"/>
      <c r="AL25" s="365"/>
      <c r="AM25" s="365"/>
      <c r="AN25" s="365"/>
      <c r="AO25" s="365"/>
      <c r="AP25" s="395"/>
      <c r="AQ25" s="365"/>
      <c r="AR25" s="365"/>
      <c r="AS25" s="341">
        <f t="shared" si="8"/>
        <v>206.66900000000001</v>
      </c>
      <c r="AT25" s="323"/>
      <c r="AU25" s="42"/>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M25" s="73">
        <f t="shared" si="3"/>
        <v>0</v>
      </c>
    </row>
    <row r="26" spans="1:91" s="4" customFormat="1" ht="17.100000000000001" customHeight="1">
      <c r="A26" s="6"/>
      <c r="B26" s="9"/>
      <c r="C26" s="108" t="s">
        <v>12</v>
      </c>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6">
        <v>458.63699999999994</v>
      </c>
      <c r="AJ26" s="344"/>
      <c r="AK26" s="344"/>
      <c r="AL26" s="344"/>
      <c r="AM26" s="344"/>
      <c r="AN26" s="344"/>
      <c r="AO26" s="344"/>
      <c r="AP26" s="346">
        <v>340</v>
      </c>
      <c r="AQ26" s="344"/>
      <c r="AR26" s="344"/>
      <c r="AS26" s="341">
        <f t="shared" si="8"/>
        <v>798.63699999999994</v>
      </c>
      <c r="AT26" s="342"/>
      <c r="AU26" s="5"/>
      <c r="AV26" s="73">
        <f>+D26-SUM(D27:D28)</f>
        <v>0</v>
      </c>
      <c r="AW26" s="73">
        <f t="shared" ref="AW26:CK26" si="11">+E26-SUM(E27:E28)</f>
        <v>0</v>
      </c>
      <c r="AX26" s="73">
        <f t="shared" si="11"/>
        <v>0</v>
      </c>
      <c r="AY26" s="73">
        <f t="shared" si="11"/>
        <v>0</v>
      </c>
      <c r="AZ26" s="73">
        <f t="shared" si="11"/>
        <v>0</v>
      </c>
      <c r="BA26" s="73">
        <f t="shared" si="11"/>
        <v>0</v>
      </c>
      <c r="BB26" s="73">
        <f t="shared" si="11"/>
        <v>0</v>
      </c>
      <c r="BC26" s="73">
        <f t="shared" si="11"/>
        <v>0</v>
      </c>
      <c r="BD26" s="73">
        <f t="shared" si="11"/>
        <v>0</v>
      </c>
      <c r="BE26" s="73">
        <f t="shared" si="11"/>
        <v>0</v>
      </c>
      <c r="BF26" s="73">
        <f t="shared" si="11"/>
        <v>0</v>
      </c>
      <c r="BG26" s="73">
        <f t="shared" si="11"/>
        <v>0</v>
      </c>
      <c r="BH26" s="73">
        <f t="shared" si="11"/>
        <v>0</v>
      </c>
      <c r="BI26" s="73">
        <f t="shared" si="11"/>
        <v>0</v>
      </c>
      <c r="BJ26" s="73">
        <f t="shared" si="11"/>
        <v>0</v>
      </c>
      <c r="BK26" s="73">
        <f t="shared" si="11"/>
        <v>0</v>
      </c>
      <c r="BL26" s="73">
        <f t="shared" si="11"/>
        <v>0</v>
      </c>
      <c r="BM26" s="73">
        <f t="shared" si="11"/>
        <v>0</v>
      </c>
      <c r="BN26" s="73">
        <f t="shared" si="11"/>
        <v>0</v>
      </c>
      <c r="BO26" s="73">
        <f t="shared" si="11"/>
        <v>0</v>
      </c>
      <c r="BP26" s="73">
        <f t="shared" si="11"/>
        <v>0</v>
      </c>
      <c r="BQ26" s="73">
        <f t="shared" si="11"/>
        <v>0</v>
      </c>
      <c r="BR26" s="73">
        <f t="shared" si="11"/>
        <v>0</v>
      </c>
      <c r="BS26" s="73">
        <f t="shared" si="11"/>
        <v>0</v>
      </c>
      <c r="BT26" s="73">
        <f t="shared" si="11"/>
        <v>0</v>
      </c>
      <c r="BU26" s="73">
        <f t="shared" si="11"/>
        <v>0</v>
      </c>
      <c r="BV26" s="73">
        <f t="shared" si="11"/>
        <v>0</v>
      </c>
      <c r="BW26" s="73">
        <f t="shared" si="11"/>
        <v>0</v>
      </c>
      <c r="BX26" s="73">
        <f t="shared" si="11"/>
        <v>0</v>
      </c>
      <c r="BY26" s="73">
        <f t="shared" si="11"/>
        <v>0</v>
      </c>
      <c r="BZ26" s="73">
        <f t="shared" si="11"/>
        <v>0</v>
      </c>
      <c r="CA26" s="73">
        <f t="shared" si="11"/>
        <v>0</v>
      </c>
      <c r="CB26" s="73">
        <f t="shared" si="11"/>
        <v>0</v>
      </c>
      <c r="CC26" s="73">
        <f t="shared" si="11"/>
        <v>0</v>
      </c>
      <c r="CD26" s="73">
        <f t="shared" si="11"/>
        <v>0</v>
      </c>
      <c r="CE26" s="73">
        <f t="shared" si="11"/>
        <v>0</v>
      </c>
      <c r="CF26" s="73">
        <f t="shared" si="11"/>
        <v>0</v>
      </c>
      <c r="CG26" s="73">
        <f t="shared" si="11"/>
        <v>0</v>
      </c>
      <c r="CH26" s="73">
        <f t="shared" si="11"/>
        <v>0</v>
      </c>
      <c r="CI26" s="73">
        <f t="shared" si="11"/>
        <v>0</v>
      </c>
      <c r="CJ26" s="73">
        <f t="shared" si="11"/>
        <v>0</v>
      </c>
      <c r="CK26" s="73">
        <f t="shared" si="11"/>
        <v>0</v>
      </c>
      <c r="CM26" s="73">
        <f t="shared" si="3"/>
        <v>0</v>
      </c>
    </row>
    <row r="27" spans="1:91" s="34" customFormat="1" ht="17.100000000000001" customHeight="1">
      <c r="B27" s="44"/>
      <c r="C27" s="45" t="s">
        <v>58</v>
      </c>
      <c r="D27" s="344"/>
      <c r="E27" s="344"/>
      <c r="F27" s="344"/>
      <c r="G27" s="344"/>
      <c r="H27" s="344"/>
      <c r="I27" s="344"/>
      <c r="J27" s="344"/>
      <c r="K27" s="344"/>
      <c r="L27" s="345"/>
      <c r="M27" s="345"/>
      <c r="N27" s="345"/>
      <c r="O27" s="346"/>
      <c r="P27" s="346"/>
      <c r="Q27" s="346"/>
      <c r="R27" s="346"/>
      <c r="S27" s="346"/>
      <c r="T27" s="346"/>
      <c r="U27" s="346"/>
      <c r="V27" s="346"/>
      <c r="W27" s="346"/>
      <c r="X27" s="364"/>
      <c r="Y27" s="346"/>
      <c r="Z27" s="364"/>
      <c r="AA27" s="364"/>
      <c r="AB27" s="365"/>
      <c r="AC27" s="365"/>
      <c r="AD27" s="365"/>
      <c r="AE27" s="365"/>
      <c r="AF27" s="365"/>
      <c r="AG27" s="365"/>
      <c r="AH27" s="365"/>
      <c r="AI27" s="395">
        <v>410.59</v>
      </c>
      <c r="AJ27" s="365"/>
      <c r="AK27" s="365"/>
      <c r="AL27" s="365"/>
      <c r="AM27" s="365"/>
      <c r="AN27" s="365"/>
      <c r="AO27" s="365"/>
      <c r="AP27" s="395">
        <v>340</v>
      </c>
      <c r="AQ27" s="365"/>
      <c r="AR27" s="365"/>
      <c r="AS27" s="341">
        <f t="shared" si="8"/>
        <v>750.58999999999992</v>
      </c>
      <c r="AT27" s="323"/>
      <c r="AU27" s="42"/>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M27" s="73">
        <f t="shared" si="3"/>
        <v>0</v>
      </c>
    </row>
    <row r="28" spans="1:91" s="34" customFormat="1" ht="17.100000000000001" customHeight="1">
      <c r="B28" s="44"/>
      <c r="C28" s="45" t="s">
        <v>59</v>
      </c>
      <c r="D28" s="344"/>
      <c r="E28" s="344"/>
      <c r="F28" s="344"/>
      <c r="G28" s="344"/>
      <c r="H28" s="344"/>
      <c r="I28" s="344"/>
      <c r="J28" s="344"/>
      <c r="K28" s="344"/>
      <c r="L28" s="345"/>
      <c r="M28" s="345"/>
      <c r="N28" s="345"/>
      <c r="O28" s="346"/>
      <c r="P28" s="346"/>
      <c r="Q28" s="346"/>
      <c r="R28" s="346"/>
      <c r="S28" s="346"/>
      <c r="T28" s="346"/>
      <c r="U28" s="346"/>
      <c r="V28" s="346"/>
      <c r="W28" s="346"/>
      <c r="X28" s="364"/>
      <c r="Y28" s="346"/>
      <c r="Z28" s="364"/>
      <c r="AA28" s="364"/>
      <c r="AB28" s="365"/>
      <c r="AC28" s="365"/>
      <c r="AD28" s="365"/>
      <c r="AE28" s="365"/>
      <c r="AF28" s="365"/>
      <c r="AG28" s="365"/>
      <c r="AH28" s="365"/>
      <c r="AI28" s="395">
        <v>48.046999999999997</v>
      </c>
      <c r="AJ28" s="365"/>
      <c r="AK28" s="365"/>
      <c r="AL28" s="365"/>
      <c r="AM28" s="365"/>
      <c r="AN28" s="365"/>
      <c r="AO28" s="365"/>
      <c r="AP28" s="395"/>
      <c r="AQ28" s="365"/>
      <c r="AR28" s="365"/>
      <c r="AS28" s="341">
        <f t="shared" si="8"/>
        <v>48.046999999999997</v>
      </c>
      <c r="AT28" s="323"/>
      <c r="AU28" s="42"/>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M28" s="73">
        <f t="shared" si="3"/>
        <v>0</v>
      </c>
    </row>
    <row r="29" spans="1:91" s="5" customFormat="1" ht="17.100000000000001" customHeight="1">
      <c r="A29" s="6"/>
      <c r="B29" s="9"/>
      <c r="C29" s="108" t="s">
        <v>105</v>
      </c>
      <c r="D29" s="343">
        <f t="shared" ref="D29:AR29" si="12">+SUM(D26,D23,D20)</f>
        <v>0</v>
      </c>
      <c r="E29" s="343">
        <f t="shared" si="12"/>
        <v>0</v>
      </c>
      <c r="F29" s="343">
        <f t="shared" si="12"/>
        <v>0</v>
      </c>
      <c r="G29" s="343">
        <f t="shared" si="12"/>
        <v>0</v>
      </c>
      <c r="H29" s="343">
        <f t="shared" si="12"/>
        <v>0</v>
      </c>
      <c r="I29" s="343">
        <f t="shared" si="12"/>
        <v>0</v>
      </c>
      <c r="J29" s="343">
        <f t="shared" si="12"/>
        <v>0</v>
      </c>
      <c r="K29" s="343">
        <f t="shared" si="12"/>
        <v>0</v>
      </c>
      <c r="L29" s="343">
        <f t="shared" si="12"/>
        <v>0</v>
      </c>
      <c r="M29" s="343">
        <f t="shared" si="12"/>
        <v>0</v>
      </c>
      <c r="N29" s="343">
        <f t="shared" si="12"/>
        <v>0</v>
      </c>
      <c r="O29" s="343">
        <f t="shared" si="12"/>
        <v>0</v>
      </c>
      <c r="P29" s="343">
        <f t="shared" si="12"/>
        <v>257.16000000000003</v>
      </c>
      <c r="Q29" s="343">
        <f t="shared" si="12"/>
        <v>0</v>
      </c>
      <c r="R29" s="343">
        <f t="shared" si="12"/>
        <v>0</v>
      </c>
      <c r="S29" s="343">
        <f t="shared" si="12"/>
        <v>0</v>
      </c>
      <c r="T29" s="343">
        <f t="shared" si="12"/>
        <v>0</v>
      </c>
      <c r="U29" s="343">
        <f t="shared" si="12"/>
        <v>0</v>
      </c>
      <c r="V29" s="343">
        <f t="shared" si="12"/>
        <v>0</v>
      </c>
      <c r="W29" s="343">
        <f t="shared" si="12"/>
        <v>0</v>
      </c>
      <c r="X29" s="343">
        <f t="shared" si="12"/>
        <v>0</v>
      </c>
      <c r="Y29" s="343">
        <f t="shared" si="12"/>
        <v>0</v>
      </c>
      <c r="Z29" s="343">
        <f t="shared" si="12"/>
        <v>0</v>
      </c>
      <c r="AA29" s="343">
        <f t="shared" si="12"/>
        <v>0</v>
      </c>
      <c r="AB29" s="343">
        <f t="shared" si="12"/>
        <v>0</v>
      </c>
      <c r="AC29" s="343">
        <f t="shared" si="12"/>
        <v>0</v>
      </c>
      <c r="AD29" s="343">
        <f t="shared" si="12"/>
        <v>0</v>
      </c>
      <c r="AE29" s="343">
        <f t="shared" si="12"/>
        <v>0</v>
      </c>
      <c r="AF29" s="343">
        <f t="shared" si="12"/>
        <v>0</v>
      </c>
      <c r="AG29" s="343">
        <f t="shared" si="12"/>
        <v>0</v>
      </c>
      <c r="AH29" s="343">
        <f t="shared" si="12"/>
        <v>0</v>
      </c>
      <c r="AI29" s="396">
        <f t="shared" si="12"/>
        <v>1798.029</v>
      </c>
      <c r="AJ29" s="343">
        <f t="shared" si="12"/>
        <v>0</v>
      </c>
      <c r="AK29" s="343">
        <f t="shared" si="12"/>
        <v>0</v>
      </c>
      <c r="AL29" s="343">
        <f t="shared" si="12"/>
        <v>0</v>
      </c>
      <c r="AM29" s="343">
        <f t="shared" si="12"/>
        <v>0</v>
      </c>
      <c r="AN29" s="343">
        <f t="shared" si="12"/>
        <v>0</v>
      </c>
      <c r="AO29" s="343">
        <f t="shared" si="12"/>
        <v>0</v>
      </c>
      <c r="AP29" s="396">
        <f t="shared" si="12"/>
        <v>2787.8</v>
      </c>
      <c r="AQ29" s="343">
        <f t="shared" si="12"/>
        <v>0</v>
      </c>
      <c r="AR29" s="343">
        <f t="shared" si="12"/>
        <v>0</v>
      </c>
      <c r="AS29" s="341">
        <f t="shared" si="8"/>
        <v>4842.9889999999996</v>
      </c>
      <c r="AT29" s="342"/>
      <c r="AV29" s="73">
        <f>+D29-D20-D23-D26</f>
        <v>0</v>
      </c>
      <c r="AW29" s="73">
        <f t="shared" ref="AW29:CK29" si="13">+E29-E20-E23-E26</f>
        <v>0</v>
      </c>
      <c r="AX29" s="73">
        <f t="shared" si="13"/>
        <v>0</v>
      </c>
      <c r="AY29" s="73">
        <f t="shared" si="13"/>
        <v>0</v>
      </c>
      <c r="AZ29" s="73">
        <f t="shared" si="13"/>
        <v>0</v>
      </c>
      <c r="BA29" s="73">
        <f t="shared" si="13"/>
        <v>0</v>
      </c>
      <c r="BB29" s="73">
        <f t="shared" si="13"/>
        <v>0</v>
      </c>
      <c r="BC29" s="73">
        <f t="shared" si="13"/>
        <v>0</v>
      </c>
      <c r="BD29" s="73">
        <f t="shared" si="13"/>
        <v>0</v>
      </c>
      <c r="BE29" s="73">
        <f t="shared" si="13"/>
        <v>0</v>
      </c>
      <c r="BF29" s="73">
        <f t="shared" si="13"/>
        <v>0</v>
      </c>
      <c r="BG29" s="73">
        <f t="shared" si="13"/>
        <v>0</v>
      </c>
      <c r="BH29" s="73">
        <f t="shared" si="13"/>
        <v>0</v>
      </c>
      <c r="BI29" s="73">
        <f t="shared" si="13"/>
        <v>0</v>
      </c>
      <c r="BJ29" s="73">
        <f t="shared" si="13"/>
        <v>0</v>
      </c>
      <c r="BK29" s="73">
        <f t="shared" si="13"/>
        <v>0</v>
      </c>
      <c r="BL29" s="73">
        <f t="shared" si="13"/>
        <v>0</v>
      </c>
      <c r="BM29" s="73">
        <f t="shared" si="13"/>
        <v>0</v>
      </c>
      <c r="BN29" s="73">
        <f t="shared" si="13"/>
        <v>0</v>
      </c>
      <c r="BO29" s="73">
        <f t="shared" si="13"/>
        <v>0</v>
      </c>
      <c r="BP29" s="73">
        <f t="shared" si="13"/>
        <v>0</v>
      </c>
      <c r="BQ29" s="73">
        <f t="shared" si="13"/>
        <v>0</v>
      </c>
      <c r="BR29" s="73">
        <f t="shared" si="13"/>
        <v>0</v>
      </c>
      <c r="BS29" s="73">
        <f t="shared" si="13"/>
        <v>0</v>
      </c>
      <c r="BT29" s="73">
        <f t="shared" si="13"/>
        <v>0</v>
      </c>
      <c r="BU29" s="73">
        <f t="shared" si="13"/>
        <v>0</v>
      </c>
      <c r="BV29" s="73">
        <f t="shared" si="13"/>
        <v>0</v>
      </c>
      <c r="BW29" s="73">
        <f t="shared" si="13"/>
        <v>0</v>
      </c>
      <c r="BX29" s="73">
        <f t="shared" si="13"/>
        <v>0</v>
      </c>
      <c r="BY29" s="73">
        <f t="shared" si="13"/>
        <v>0</v>
      </c>
      <c r="BZ29" s="73">
        <f t="shared" si="13"/>
        <v>0</v>
      </c>
      <c r="CA29" s="73">
        <f t="shared" si="13"/>
        <v>0</v>
      </c>
      <c r="CB29" s="73">
        <f t="shared" si="13"/>
        <v>0</v>
      </c>
      <c r="CC29" s="73">
        <f t="shared" si="13"/>
        <v>0</v>
      </c>
      <c r="CD29" s="73">
        <f t="shared" si="13"/>
        <v>0</v>
      </c>
      <c r="CE29" s="73">
        <f t="shared" si="13"/>
        <v>0</v>
      </c>
      <c r="CF29" s="73">
        <f t="shared" si="13"/>
        <v>0</v>
      </c>
      <c r="CG29" s="73">
        <f t="shared" si="13"/>
        <v>0</v>
      </c>
      <c r="CH29" s="73">
        <f t="shared" si="13"/>
        <v>0</v>
      </c>
      <c r="CI29" s="73">
        <f t="shared" si="13"/>
        <v>0</v>
      </c>
      <c r="CJ29" s="73">
        <f t="shared" si="13"/>
        <v>0</v>
      </c>
      <c r="CK29" s="73">
        <f t="shared" si="13"/>
        <v>0</v>
      </c>
      <c r="CM29" s="73">
        <f t="shared" si="3"/>
        <v>0</v>
      </c>
    </row>
    <row r="30" spans="1:91" s="40" customFormat="1" ht="24.95" customHeight="1">
      <c r="B30" s="46"/>
      <c r="C30" s="47" t="s">
        <v>21</v>
      </c>
      <c r="D30" s="347"/>
      <c r="E30" s="347"/>
      <c r="F30" s="347"/>
      <c r="G30" s="347"/>
      <c r="H30" s="347"/>
      <c r="I30" s="347"/>
      <c r="J30" s="347"/>
      <c r="K30" s="347"/>
      <c r="L30" s="347"/>
      <c r="M30" s="347"/>
      <c r="N30" s="347"/>
      <c r="O30" s="337"/>
      <c r="P30" s="337"/>
      <c r="Q30" s="337"/>
      <c r="R30" s="337"/>
      <c r="S30" s="337"/>
      <c r="T30" s="337"/>
      <c r="U30" s="337"/>
      <c r="V30" s="337"/>
      <c r="W30" s="337"/>
      <c r="X30" s="361"/>
      <c r="Y30" s="348"/>
      <c r="Z30" s="361"/>
      <c r="AA30" s="361"/>
      <c r="AB30" s="362"/>
      <c r="AC30" s="362"/>
      <c r="AD30" s="362"/>
      <c r="AE30" s="362"/>
      <c r="AF30" s="362"/>
      <c r="AG30" s="362"/>
      <c r="AH30" s="362"/>
      <c r="AI30" s="362"/>
      <c r="AJ30" s="362"/>
      <c r="AK30" s="362"/>
      <c r="AL30" s="362"/>
      <c r="AM30" s="362"/>
      <c r="AN30" s="362"/>
      <c r="AO30" s="362"/>
      <c r="AP30" s="362"/>
      <c r="AQ30" s="362"/>
      <c r="AR30" s="362"/>
      <c r="AS30" s="363"/>
      <c r="AT30" s="318"/>
      <c r="AU30" s="104"/>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M30" s="73"/>
    </row>
    <row r="31" spans="1:91" s="40" customFormat="1" ht="30" customHeight="1">
      <c r="B31" s="46"/>
      <c r="C31" s="47" t="s">
        <v>17</v>
      </c>
      <c r="D31" s="347"/>
      <c r="E31" s="347"/>
      <c r="F31" s="347"/>
      <c r="G31" s="347"/>
      <c r="H31" s="347"/>
      <c r="I31" s="347"/>
      <c r="J31" s="347"/>
      <c r="K31" s="347"/>
      <c r="L31" s="347"/>
      <c r="M31" s="347"/>
      <c r="N31" s="347"/>
      <c r="O31" s="337"/>
      <c r="P31" s="337"/>
      <c r="Q31" s="337"/>
      <c r="R31" s="337"/>
      <c r="S31" s="337"/>
      <c r="T31" s="337"/>
      <c r="U31" s="337"/>
      <c r="V31" s="337"/>
      <c r="W31" s="337"/>
      <c r="X31" s="361"/>
      <c r="Y31" s="348"/>
      <c r="Z31" s="361"/>
      <c r="AA31" s="361"/>
      <c r="AB31" s="362"/>
      <c r="AC31" s="362"/>
      <c r="AD31" s="362"/>
      <c r="AE31" s="362"/>
      <c r="AF31" s="362"/>
      <c r="AG31" s="362"/>
      <c r="AH31" s="362"/>
      <c r="AI31" s="362"/>
      <c r="AJ31" s="362"/>
      <c r="AK31" s="362"/>
      <c r="AL31" s="362"/>
      <c r="AM31" s="362"/>
      <c r="AN31" s="362"/>
      <c r="AO31" s="362"/>
      <c r="AP31" s="362"/>
      <c r="AQ31" s="362"/>
      <c r="AR31" s="362"/>
      <c r="AS31" s="363"/>
      <c r="AT31" s="318"/>
      <c r="AU31" s="104"/>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M31" s="73"/>
    </row>
    <row r="32" spans="1:91" s="34" customFormat="1" ht="17.100000000000001" customHeight="1">
      <c r="B32" s="41"/>
      <c r="C32" s="42" t="s">
        <v>10</v>
      </c>
      <c r="D32" s="344"/>
      <c r="E32" s="344"/>
      <c r="F32" s="344"/>
      <c r="G32" s="344"/>
      <c r="H32" s="344"/>
      <c r="I32" s="344"/>
      <c r="J32" s="344"/>
      <c r="K32" s="344"/>
      <c r="L32" s="345"/>
      <c r="M32" s="345"/>
      <c r="N32" s="345"/>
      <c r="O32" s="346"/>
      <c r="P32" s="346"/>
      <c r="Q32" s="346"/>
      <c r="R32" s="346"/>
      <c r="S32" s="346"/>
      <c r="T32" s="346"/>
      <c r="U32" s="346"/>
      <c r="V32" s="346"/>
      <c r="W32" s="346"/>
      <c r="X32" s="364"/>
      <c r="Y32" s="346"/>
      <c r="Z32" s="364"/>
      <c r="AA32" s="364"/>
      <c r="AB32" s="365"/>
      <c r="AC32" s="365"/>
      <c r="AD32" s="365"/>
      <c r="AE32" s="365"/>
      <c r="AF32" s="365"/>
      <c r="AG32" s="365"/>
      <c r="AH32" s="365"/>
      <c r="AI32" s="365"/>
      <c r="AJ32" s="365"/>
      <c r="AK32" s="365"/>
      <c r="AL32" s="365"/>
      <c r="AM32" s="365"/>
      <c r="AN32" s="365"/>
      <c r="AO32" s="365"/>
      <c r="AP32" s="365"/>
      <c r="AQ32" s="365"/>
      <c r="AR32" s="365"/>
      <c r="AS32" s="341">
        <f t="shared" ref="AS32:AS41" si="14">+SUM(D32:AR32)</f>
        <v>0</v>
      </c>
      <c r="AT32" s="323"/>
      <c r="AU32" s="42"/>
      <c r="AV32" s="73">
        <f>+D32-SUM(D33:D34)</f>
        <v>0</v>
      </c>
      <c r="AW32" s="73">
        <f t="shared" ref="AW32:CK32" si="15">+E32-SUM(E33:E34)</f>
        <v>0</v>
      </c>
      <c r="AX32" s="73">
        <f t="shared" si="15"/>
        <v>0</v>
      </c>
      <c r="AY32" s="73">
        <f t="shared" si="15"/>
        <v>0</v>
      </c>
      <c r="AZ32" s="73">
        <f t="shared" si="15"/>
        <v>0</v>
      </c>
      <c r="BA32" s="73">
        <f t="shared" si="15"/>
        <v>0</v>
      </c>
      <c r="BB32" s="73">
        <f t="shared" si="15"/>
        <v>0</v>
      </c>
      <c r="BC32" s="73">
        <f t="shared" si="15"/>
        <v>0</v>
      </c>
      <c r="BD32" s="73">
        <f t="shared" si="15"/>
        <v>0</v>
      </c>
      <c r="BE32" s="73">
        <f t="shared" si="15"/>
        <v>0</v>
      </c>
      <c r="BF32" s="73">
        <f t="shared" si="15"/>
        <v>0</v>
      </c>
      <c r="BG32" s="73">
        <f t="shared" si="15"/>
        <v>0</v>
      </c>
      <c r="BH32" s="73">
        <f t="shared" si="15"/>
        <v>0</v>
      </c>
      <c r="BI32" s="73">
        <f t="shared" si="15"/>
        <v>0</v>
      </c>
      <c r="BJ32" s="73">
        <f t="shared" si="15"/>
        <v>0</v>
      </c>
      <c r="BK32" s="73">
        <f t="shared" si="15"/>
        <v>0</v>
      </c>
      <c r="BL32" s="73">
        <f t="shared" si="15"/>
        <v>0</v>
      </c>
      <c r="BM32" s="73">
        <f t="shared" si="15"/>
        <v>0</v>
      </c>
      <c r="BN32" s="73">
        <f t="shared" si="15"/>
        <v>0</v>
      </c>
      <c r="BO32" s="73">
        <f t="shared" si="15"/>
        <v>0</v>
      </c>
      <c r="BP32" s="73">
        <f t="shared" si="15"/>
        <v>0</v>
      </c>
      <c r="BQ32" s="73">
        <f t="shared" si="15"/>
        <v>0</v>
      </c>
      <c r="BR32" s="73">
        <f t="shared" si="15"/>
        <v>0</v>
      </c>
      <c r="BS32" s="73">
        <f t="shared" si="15"/>
        <v>0</v>
      </c>
      <c r="BT32" s="73">
        <f t="shared" si="15"/>
        <v>0</v>
      </c>
      <c r="BU32" s="73">
        <f t="shared" si="15"/>
        <v>0</v>
      </c>
      <c r="BV32" s="73">
        <f t="shared" si="15"/>
        <v>0</v>
      </c>
      <c r="BW32" s="73">
        <f t="shared" si="15"/>
        <v>0</v>
      </c>
      <c r="BX32" s="73">
        <f t="shared" si="15"/>
        <v>0</v>
      </c>
      <c r="BY32" s="73">
        <f t="shared" si="15"/>
        <v>0</v>
      </c>
      <c r="BZ32" s="73">
        <f t="shared" si="15"/>
        <v>0</v>
      </c>
      <c r="CA32" s="73">
        <f t="shared" si="15"/>
        <v>0</v>
      </c>
      <c r="CB32" s="73">
        <f t="shared" si="15"/>
        <v>0</v>
      </c>
      <c r="CC32" s="73">
        <f t="shared" si="15"/>
        <v>0</v>
      </c>
      <c r="CD32" s="73">
        <f t="shared" si="15"/>
        <v>0</v>
      </c>
      <c r="CE32" s="73">
        <f t="shared" si="15"/>
        <v>0</v>
      </c>
      <c r="CF32" s="73">
        <f t="shared" si="15"/>
        <v>0</v>
      </c>
      <c r="CG32" s="73">
        <f t="shared" si="15"/>
        <v>0</v>
      </c>
      <c r="CH32" s="73">
        <f t="shared" si="15"/>
        <v>0</v>
      </c>
      <c r="CI32" s="73">
        <f t="shared" si="15"/>
        <v>0</v>
      </c>
      <c r="CJ32" s="73">
        <f t="shared" si="15"/>
        <v>0</v>
      </c>
      <c r="CK32" s="73">
        <f t="shared" si="15"/>
        <v>0</v>
      </c>
      <c r="CM32" s="73">
        <f t="shared" si="3"/>
        <v>0</v>
      </c>
    </row>
    <row r="33" spans="1:91" s="34" customFormat="1" ht="17.100000000000001" customHeight="1">
      <c r="B33" s="44"/>
      <c r="C33" s="45" t="s">
        <v>58</v>
      </c>
      <c r="D33" s="344"/>
      <c r="E33" s="344"/>
      <c r="F33" s="344"/>
      <c r="G33" s="344"/>
      <c r="H33" s="344"/>
      <c r="I33" s="344"/>
      <c r="J33" s="344"/>
      <c r="K33" s="344"/>
      <c r="L33" s="345"/>
      <c r="M33" s="345"/>
      <c r="N33" s="345"/>
      <c r="O33" s="346"/>
      <c r="P33" s="346"/>
      <c r="Q33" s="346"/>
      <c r="R33" s="346"/>
      <c r="S33" s="346"/>
      <c r="T33" s="346"/>
      <c r="U33" s="346"/>
      <c r="V33" s="346"/>
      <c r="W33" s="346"/>
      <c r="X33" s="364"/>
      <c r="Y33" s="346"/>
      <c r="Z33" s="364"/>
      <c r="AA33" s="364"/>
      <c r="AB33" s="365"/>
      <c r="AC33" s="365"/>
      <c r="AD33" s="365"/>
      <c r="AE33" s="365"/>
      <c r="AF33" s="365"/>
      <c r="AG33" s="365"/>
      <c r="AH33" s="365"/>
      <c r="AI33" s="365"/>
      <c r="AJ33" s="365"/>
      <c r="AK33" s="365"/>
      <c r="AL33" s="365"/>
      <c r="AM33" s="365"/>
      <c r="AN33" s="365"/>
      <c r="AO33" s="365"/>
      <c r="AP33" s="365"/>
      <c r="AQ33" s="365"/>
      <c r="AR33" s="365"/>
      <c r="AS33" s="341">
        <f t="shared" si="14"/>
        <v>0</v>
      </c>
      <c r="AT33" s="323"/>
      <c r="AU33" s="42"/>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M33" s="73">
        <f t="shared" si="3"/>
        <v>0</v>
      </c>
    </row>
    <row r="34" spans="1:91" s="34" customFormat="1" ht="17.100000000000001" customHeight="1">
      <c r="B34" s="44"/>
      <c r="C34" s="45" t="s">
        <v>59</v>
      </c>
      <c r="D34" s="344"/>
      <c r="E34" s="344"/>
      <c r="F34" s="344"/>
      <c r="G34" s="344"/>
      <c r="H34" s="344"/>
      <c r="I34" s="344"/>
      <c r="J34" s="344"/>
      <c r="K34" s="344"/>
      <c r="L34" s="345"/>
      <c r="M34" s="345"/>
      <c r="N34" s="345"/>
      <c r="O34" s="346"/>
      <c r="P34" s="346"/>
      <c r="Q34" s="346"/>
      <c r="R34" s="346"/>
      <c r="S34" s="346"/>
      <c r="T34" s="346"/>
      <c r="U34" s="346"/>
      <c r="V34" s="346"/>
      <c r="W34" s="346"/>
      <c r="X34" s="364"/>
      <c r="Y34" s="346"/>
      <c r="Z34" s="364"/>
      <c r="AA34" s="364"/>
      <c r="AB34" s="365"/>
      <c r="AC34" s="365"/>
      <c r="AD34" s="365"/>
      <c r="AE34" s="365"/>
      <c r="AF34" s="365"/>
      <c r="AG34" s="365"/>
      <c r="AH34" s="365"/>
      <c r="AI34" s="365"/>
      <c r="AJ34" s="365"/>
      <c r="AK34" s="365"/>
      <c r="AL34" s="365"/>
      <c r="AM34" s="365"/>
      <c r="AN34" s="365"/>
      <c r="AO34" s="365"/>
      <c r="AP34" s="365"/>
      <c r="AQ34" s="365"/>
      <c r="AR34" s="365"/>
      <c r="AS34" s="341">
        <f t="shared" si="14"/>
        <v>0</v>
      </c>
      <c r="AT34" s="323"/>
      <c r="AU34" s="42"/>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M34" s="73">
        <f t="shared" si="3"/>
        <v>0</v>
      </c>
    </row>
    <row r="35" spans="1:91" s="4" customFormat="1" ht="17.100000000000001" customHeight="1">
      <c r="A35" s="6"/>
      <c r="B35" s="9"/>
      <c r="C35" s="108" t="s">
        <v>11</v>
      </c>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1">
        <f t="shared" si="14"/>
        <v>0</v>
      </c>
      <c r="AT35" s="342"/>
      <c r="AU35" s="5"/>
      <c r="AV35" s="73">
        <f>+D35-SUM(D36:D37)</f>
        <v>0</v>
      </c>
      <c r="AW35" s="73">
        <f t="shared" ref="AW35:CK35" si="16">+E35-SUM(E36:E37)</f>
        <v>0</v>
      </c>
      <c r="AX35" s="73">
        <f t="shared" si="16"/>
        <v>0</v>
      </c>
      <c r="AY35" s="73">
        <f t="shared" si="16"/>
        <v>0</v>
      </c>
      <c r="AZ35" s="73">
        <f t="shared" si="16"/>
        <v>0</v>
      </c>
      <c r="BA35" s="73">
        <f t="shared" si="16"/>
        <v>0</v>
      </c>
      <c r="BB35" s="73">
        <f t="shared" si="16"/>
        <v>0</v>
      </c>
      <c r="BC35" s="73">
        <f t="shared" si="16"/>
        <v>0</v>
      </c>
      <c r="BD35" s="73">
        <f t="shared" si="16"/>
        <v>0</v>
      </c>
      <c r="BE35" s="73">
        <f t="shared" si="16"/>
        <v>0</v>
      </c>
      <c r="BF35" s="73">
        <f t="shared" si="16"/>
        <v>0</v>
      </c>
      <c r="BG35" s="73">
        <f t="shared" si="16"/>
        <v>0</v>
      </c>
      <c r="BH35" s="73">
        <f t="shared" si="16"/>
        <v>0</v>
      </c>
      <c r="BI35" s="73">
        <f t="shared" si="16"/>
        <v>0</v>
      </c>
      <c r="BJ35" s="73">
        <f t="shared" si="16"/>
        <v>0</v>
      </c>
      <c r="BK35" s="73">
        <f t="shared" si="16"/>
        <v>0</v>
      </c>
      <c r="BL35" s="73">
        <f t="shared" si="16"/>
        <v>0</v>
      </c>
      <c r="BM35" s="73">
        <f t="shared" si="16"/>
        <v>0</v>
      </c>
      <c r="BN35" s="73">
        <f t="shared" si="16"/>
        <v>0</v>
      </c>
      <c r="BO35" s="73">
        <f t="shared" si="16"/>
        <v>0</v>
      </c>
      <c r="BP35" s="73">
        <f t="shared" si="16"/>
        <v>0</v>
      </c>
      <c r="BQ35" s="73">
        <f t="shared" si="16"/>
        <v>0</v>
      </c>
      <c r="BR35" s="73">
        <f t="shared" si="16"/>
        <v>0</v>
      </c>
      <c r="BS35" s="73">
        <f t="shared" si="16"/>
        <v>0</v>
      </c>
      <c r="BT35" s="73">
        <f t="shared" si="16"/>
        <v>0</v>
      </c>
      <c r="BU35" s="73">
        <f t="shared" si="16"/>
        <v>0</v>
      </c>
      <c r="BV35" s="73">
        <f t="shared" si="16"/>
        <v>0</v>
      </c>
      <c r="BW35" s="73">
        <f t="shared" si="16"/>
        <v>0</v>
      </c>
      <c r="BX35" s="73">
        <f t="shared" si="16"/>
        <v>0</v>
      </c>
      <c r="BY35" s="73">
        <f t="shared" si="16"/>
        <v>0</v>
      </c>
      <c r="BZ35" s="73">
        <f t="shared" si="16"/>
        <v>0</v>
      </c>
      <c r="CA35" s="73">
        <f t="shared" si="16"/>
        <v>0</v>
      </c>
      <c r="CB35" s="73">
        <f t="shared" si="16"/>
        <v>0</v>
      </c>
      <c r="CC35" s="73">
        <f t="shared" si="16"/>
        <v>0</v>
      </c>
      <c r="CD35" s="73">
        <f t="shared" si="16"/>
        <v>0</v>
      </c>
      <c r="CE35" s="73">
        <f t="shared" si="16"/>
        <v>0</v>
      </c>
      <c r="CF35" s="73">
        <f t="shared" si="16"/>
        <v>0</v>
      </c>
      <c r="CG35" s="73">
        <f t="shared" si="16"/>
        <v>0</v>
      </c>
      <c r="CH35" s="73">
        <f t="shared" si="16"/>
        <v>0</v>
      </c>
      <c r="CI35" s="73">
        <f t="shared" si="16"/>
        <v>0</v>
      </c>
      <c r="CJ35" s="73">
        <f t="shared" si="16"/>
        <v>0</v>
      </c>
      <c r="CK35" s="73">
        <f t="shared" si="16"/>
        <v>0</v>
      </c>
      <c r="CM35" s="73">
        <f t="shared" si="3"/>
        <v>0</v>
      </c>
    </row>
    <row r="36" spans="1:91" s="34" customFormat="1" ht="17.100000000000001" customHeight="1">
      <c r="B36" s="44"/>
      <c r="C36" s="45" t="s">
        <v>58</v>
      </c>
      <c r="D36" s="344"/>
      <c r="E36" s="344"/>
      <c r="F36" s="344"/>
      <c r="G36" s="344"/>
      <c r="H36" s="344"/>
      <c r="I36" s="344"/>
      <c r="J36" s="344"/>
      <c r="K36" s="344"/>
      <c r="L36" s="345"/>
      <c r="M36" s="345"/>
      <c r="N36" s="345"/>
      <c r="O36" s="346"/>
      <c r="P36" s="346"/>
      <c r="Q36" s="346"/>
      <c r="R36" s="346"/>
      <c r="S36" s="346"/>
      <c r="T36" s="346"/>
      <c r="U36" s="346"/>
      <c r="V36" s="346"/>
      <c r="W36" s="346"/>
      <c r="X36" s="364"/>
      <c r="Y36" s="346"/>
      <c r="Z36" s="364"/>
      <c r="AA36" s="364"/>
      <c r="AB36" s="365"/>
      <c r="AC36" s="365"/>
      <c r="AD36" s="365"/>
      <c r="AE36" s="365"/>
      <c r="AF36" s="365"/>
      <c r="AG36" s="365"/>
      <c r="AH36" s="365"/>
      <c r="AI36" s="365"/>
      <c r="AJ36" s="365"/>
      <c r="AK36" s="365"/>
      <c r="AL36" s="365"/>
      <c r="AM36" s="365"/>
      <c r="AN36" s="365"/>
      <c r="AO36" s="365"/>
      <c r="AP36" s="365"/>
      <c r="AQ36" s="365"/>
      <c r="AR36" s="365"/>
      <c r="AS36" s="341">
        <f t="shared" si="14"/>
        <v>0</v>
      </c>
      <c r="AT36" s="323"/>
      <c r="AU36" s="42"/>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M36" s="73">
        <f t="shared" si="3"/>
        <v>0</v>
      </c>
    </row>
    <row r="37" spans="1:91" s="34" customFormat="1" ht="17.100000000000001" customHeight="1">
      <c r="B37" s="44"/>
      <c r="C37" s="45" t="s">
        <v>59</v>
      </c>
      <c r="D37" s="344"/>
      <c r="E37" s="344"/>
      <c r="F37" s="344"/>
      <c r="G37" s="344"/>
      <c r="H37" s="344"/>
      <c r="I37" s="344"/>
      <c r="J37" s="344"/>
      <c r="K37" s="344"/>
      <c r="L37" s="345"/>
      <c r="M37" s="345"/>
      <c r="N37" s="345"/>
      <c r="O37" s="346"/>
      <c r="P37" s="346"/>
      <c r="Q37" s="346"/>
      <c r="R37" s="346"/>
      <c r="S37" s="346"/>
      <c r="T37" s="346"/>
      <c r="U37" s="346"/>
      <c r="V37" s="346"/>
      <c r="W37" s="346"/>
      <c r="X37" s="364"/>
      <c r="Y37" s="346"/>
      <c r="Z37" s="364"/>
      <c r="AA37" s="364"/>
      <c r="AB37" s="365"/>
      <c r="AC37" s="365"/>
      <c r="AD37" s="365"/>
      <c r="AE37" s="365"/>
      <c r="AF37" s="365"/>
      <c r="AG37" s="365"/>
      <c r="AH37" s="365"/>
      <c r="AI37" s="365"/>
      <c r="AJ37" s="365"/>
      <c r="AK37" s="365"/>
      <c r="AL37" s="365"/>
      <c r="AM37" s="365"/>
      <c r="AN37" s="365"/>
      <c r="AO37" s="365"/>
      <c r="AP37" s="365"/>
      <c r="AQ37" s="365"/>
      <c r="AR37" s="365"/>
      <c r="AS37" s="341">
        <f t="shared" si="14"/>
        <v>0</v>
      </c>
      <c r="AT37" s="323"/>
      <c r="AU37" s="42"/>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M37" s="73">
        <f t="shared" si="3"/>
        <v>0</v>
      </c>
    </row>
    <row r="38" spans="1:91" s="4" customFormat="1" ht="17.100000000000001" customHeight="1">
      <c r="A38" s="6"/>
      <c r="B38" s="9"/>
      <c r="C38" s="108" t="s">
        <v>12</v>
      </c>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1">
        <f t="shared" si="14"/>
        <v>0</v>
      </c>
      <c r="AT38" s="342"/>
      <c r="AU38" s="5"/>
      <c r="AV38" s="73">
        <f>+D38-SUM(D39:D40)</f>
        <v>0</v>
      </c>
      <c r="AW38" s="73">
        <f t="shared" ref="AW38:CK38" si="17">+E38-SUM(E39:E40)</f>
        <v>0</v>
      </c>
      <c r="AX38" s="73">
        <f t="shared" si="17"/>
        <v>0</v>
      </c>
      <c r="AY38" s="73">
        <f t="shared" si="17"/>
        <v>0</v>
      </c>
      <c r="AZ38" s="73">
        <f t="shared" si="17"/>
        <v>0</v>
      </c>
      <c r="BA38" s="73">
        <f t="shared" si="17"/>
        <v>0</v>
      </c>
      <c r="BB38" s="73">
        <f t="shared" si="17"/>
        <v>0</v>
      </c>
      <c r="BC38" s="73">
        <f t="shared" si="17"/>
        <v>0</v>
      </c>
      <c r="BD38" s="73">
        <f t="shared" si="17"/>
        <v>0</v>
      </c>
      <c r="BE38" s="73">
        <f t="shared" si="17"/>
        <v>0</v>
      </c>
      <c r="BF38" s="73">
        <f t="shared" si="17"/>
        <v>0</v>
      </c>
      <c r="BG38" s="73">
        <f t="shared" si="17"/>
        <v>0</v>
      </c>
      <c r="BH38" s="73">
        <f t="shared" si="17"/>
        <v>0</v>
      </c>
      <c r="BI38" s="73">
        <f t="shared" si="17"/>
        <v>0</v>
      </c>
      <c r="BJ38" s="73">
        <f t="shared" si="17"/>
        <v>0</v>
      </c>
      <c r="BK38" s="73">
        <f t="shared" si="17"/>
        <v>0</v>
      </c>
      <c r="BL38" s="73">
        <f t="shared" si="17"/>
        <v>0</v>
      </c>
      <c r="BM38" s="73">
        <f t="shared" si="17"/>
        <v>0</v>
      </c>
      <c r="BN38" s="73">
        <f t="shared" si="17"/>
        <v>0</v>
      </c>
      <c r="BO38" s="73">
        <f t="shared" si="17"/>
        <v>0</v>
      </c>
      <c r="BP38" s="73">
        <f t="shared" si="17"/>
        <v>0</v>
      </c>
      <c r="BQ38" s="73">
        <f t="shared" si="17"/>
        <v>0</v>
      </c>
      <c r="BR38" s="73">
        <f t="shared" si="17"/>
        <v>0</v>
      </c>
      <c r="BS38" s="73">
        <f t="shared" si="17"/>
        <v>0</v>
      </c>
      <c r="BT38" s="73">
        <f t="shared" si="17"/>
        <v>0</v>
      </c>
      <c r="BU38" s="73">
        <f t="shared" si="17"/>
        <v>0</v>
      </c>
      <c r="BV38" s="73">
        <f t="shared" si="17"/>
        <v>0</v>
      </c>
      <c r="BW38" s="73">
        <f t="shared" si="17"/>
        <v>0</v>
      </c>
      <c r="BX38" s="73">
        <f t="shared" si="17"/>
        <v>0</v>
      </c>
      <c r="BY38" s="73">
        <f t="shared" si="17"/>
        <v>0</v>
      </c>
      <c r="BZ38" s="73">
        <f t="shared" si="17"/>
        <v>0</v>
      </c>
      <c r="CA38" s="73">
        <f t="shared" si="17"/>
        <v>0</v>
      </c>
      <c r="CB38" s="73">
        <f t="shared" si="17"/>
        <v>0</v>
      </c>
      <c r="CC38" s="73">
        <f t="shared" si="17"/>
        <v>0</v>
      </c>
      <c r="CD38" s="73">
        <f t="shared" si="17"/>
        <v>0</v>
      </c>
      <c r="CE38" s="73">
        <f t="shared" si="17"/>
        <v>0</v>
      </c>
      <c r="CF38" s="73">
        <f t="shared" si="17"/>
        <v>0</v>
      </c>
      <c r="CG38" s="73">
        <f t="shared" si="17"/>
        <v>0</v>
      </c>
      <c r="CH38" s="73">
        <f t="shared" si="17"/>
        <v>0</v>
      </c>
      <c r="CI38" s="73">
        <f t="shared" si="17"/>
        <v>0</v>
      </c>
      <c r="CJ38" s="73">
        <f t="shared" si="17"/>
        <v>0</v>
      </c>
      <c r="CK38" s="73">
        <f t="shared" si="17"/>
        <v>0</v>
      </c>
      <c r="CM38" s="73">
        <f t="shared" si="3"/>
        <v>0</v>
      </c>
    </row>
    <row r="39" spans="1:91" s="34" customFormat="1" ht="17.100000000000001" customHeight="1">
      <c r="B39" s="44"/>
      <c r="C39" s="45" t="s">
        <v>58</v>
      </c>
      <c r="D39" s="344"/>
      <c r="E39" s="344"/>
      <c r="F39" s="344"/>
      <c r="G39" s="344"/>
      <c r="H39" s="344"/>
      <c r="I39" s="344"/>
      <c r="J39" s="344"/>
      <c r="K39" s="344"/>
      <c r="L39" s="345"/>
      <c r="M39" s="345"/>
      <c r="N39" s="345"/>
      <c r="O39" s="346"/>
      <c r="P39" s="346"/>
      <c r="Q39" s="346"/>
      <c r="R39" s="346"/>
      <c r="S39" s="346"/>
      <c r="T39" s="346"/>
      <c r="U39" s="346"/>
      <c r="V39" s="346"/>
      <c r="W39" s="346"/>
      <c r="X39" s="364"/>
      <c r="Y39" s="346"/>
      <c r="Z39" s="364"/>
      <c r="AA39" s="364"/>
      <c r="AB39" s="365"/>
      <c r="AC39" s="365"/>
      <c r="AD39" s="365"/>
      <c r="AE39" s="365"/>
      <c r="AF39" s="365"/>
      <c r="AG39" s="365"/>
      <c r="AH39" s="365"/>
      <c r="AI39" s="365"/>
      <c r="AJ39" s="365"/>
      <c r="AK39" s="365"/>
      <c r="AL39" s="365"/>
      <c r="AM39" s="365"/>
      <c r="AN39" s="365"/>
      <c r="AO39" s="365"/>
      <c r="AP39" s="365"/>
      <c r="AQ39" s="365"/>
      <c r="AR39" s="365"/>
      <c r="AS39" s="341">
        <f t="shared" si="14"/>
        <v>0</v>
      </c>
      <c r="AT39" s="323"/>
      <c r="AU39" s="42"/>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M39" s="73">
        <f t="shared" si="3"/>
        <v>0</v>
      </c>
    </row>
    <row r="40" spans="1:91" s="34" customFormat="1" ht="17.100000000000001" customHeight="1">
      <c r="B40" s="44"/>
      <c r="C40" s="45" t="s">
        <v>59</v>
      </c>
      <c r="D40" s="344"/>
      <c r="E40" s="344"/>
      <c r="F40" s="344"/>
      <c r="G40" s="344"/>
      <c r="H40" s="344"/>
      <c r="I40" s="344"/>
      <c r="J40" s="344"/>
      <c r="K40" s="344"/>
      <c r="L40" s="345"/>
      <c r="M40" s="345"/>
      <c r="N40" s="345"/>
      <c r="O40" s="346"/>
      <c r="P40" s="346"/>
      <c r="Q40" s="346"/>
      <c r="R40" s="346"/>
      <c r="S40" s="346"/>
      <c r="T40" s="346"/>
      <c r="U40" s="346"/>
      <c r="V40" s="346"/>
      <c r="W40" s="346"/>
      <c r="X40" s="364"/>
      <c r="Y40" s="346"/>
      <c r="Z40" s="364"/>
      <c r="AA40" s="364"/>
      <c r="AB40" s="365"/>
      <c r="AC40" s="365"/>
      <c r="AD40" s="365"/>
      <c r="AE40" s="365"/>
      <c r="AF40" s="365"/>
      <c r="AG40" s="365"/>
      <c r="AH40" s="365"/>
      <c r="AI40" s="365"/>
      <c r="AJ40" s="365"/>
      <c r="AK40" s="365"/>
      <c r="AL40" s="365"/>
      <c r="AM40" s="365"/>
      <c r="AN40" s="365"/>
      <c r="AO40" s="365"/>
      <c r="AP40" s="365"/>
      <c r="AQ40" s="365"/>
      <c r="AR40" s="365"/>
      <c r="AS40" s="341">
        <f t="shared" si="14"/>
        <v>0</v>
      </c>
      <c r="AT40" s="323"/>
      <c r="AU40" s="42"/>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M40" s="73">
        <f t="shared" si="3"/>
        <v>0</v>
      </c>
    </row>
    <row r="41" spans="1:91" s="4" customFormat="1" ht="17.100000000000001" customHeight="1">
      <c r="A41" s="6"/>
      <c r="B41" s="9"/>
      <c r="C41" s="108" t="s">
        <v>45</v>
      </c>
      <c r="D41" s="343">
        <f t="shared" ref="D41:AR41" si="18">+SUM(D38,D35,D32)</f>
        <v>0</v>
      </c>
      <c r="E41" s="343">
        <f t="shared" si="18"/>
        <v>0</v>
      </c>
      <c r="F41" s="343">
        <f t="shared" si="18"/>
        <v>0</v>
      </c>
      <c r="G41" s="343">
        <f t="shared" si="18"/>
        <v>0</v>
      </c>
      <c r="H41" s="343">
        <f t="shared" si="18"/>
        <v>0</v>
      </c>
      <c r="I41" s="343">
        <f t="shared" si="18"/>
        <v>0</v>
      </c>
      <c r="J41" s="343">
        <f t="shared" si="18"/>
        <v>0</v>
      </c>
      <c r="K41" s="343">
        <f t="shared" si="18"/>
        <v>0</v>
      </c>
      <c r="L41" s="343">
        <f t="shared" si="18"/>
        <v>0</v>
      </c>
      <c r="M41" s="343">
        <f t="shared" si="18"/>
        <v>0</v>
      </c>
      <c r="N41" s="343">
        <f t="shared" si="18"/>
        <v>0</v>
      </c>
      <c r="O41" s="343">
        <f t="shared" si="18"/>
        <v>0</v>
      </c>
      <c r="P41" s="343">
        <f t="shared" si="18"/>
        <v>0</v>
      </c>
      <c r="Q41" s="343">
        <f t="shared" si="18"/>
        <v>0</v>
      </c>
      <c r="R41" s="343">
        <f t="shared" si="18"/>
        <v>0</v>
      </c>
      <c r="S41" s="343">
        <f t="shared" si="18"/>
        <v>0</v>
      </c>
      <c r="T41" s="343">
        <f t="shared" si="18"/>
        <v>0</v>
      </c>
      <c r="U41" s="343">
        <f t="shared" si="18"/>
        <v>0</v>
      </c>
      <c r="V41" s="343">
        <f t="shared" si="18"/>
        <v>0</v>
      </c>
      <c r="W41" s="343">
        <f t="shared" si="18"/>
        <v>0</v>
      </c>
      <c r="X41" s="343">
        <f t="shared" si="18"/>
        <v>0</v>
      </c>
      <c r="Y41" s="343">
        <f t="shared" si="18"/>
        <v>0</v>
      </c>
      <c r="Z41" s="343">
        <f t="shared" si="18"/>
        <v>0</v>
      </c>
      <c r="AA41" s="343">
        <f t="shared" si="18"/>
        <v>0</v>
      </c>
      <c r="AB41" s="343">
        <f t="shared" si="18"/>
        <v>0</v>
      </c>
      <c r="AC41" s="343">
        <f t="shared" si="18"/>
        <v>0</v>
      </c>
      <c r="AD41" s="343">
        <f t="shared" si="18"/>
        <v>0</v>
      </c>
      <c r="AE41" s="343">
        <f t="shared" si="18"/>
        <v>0</v>
      </c>
      <c r="AF41" s="343">
        <f t="shared" si="18"/>
        <v>0</v>
      </c>
      <c r="AG41" s="343">
        <f t="shared" si="18"/>
        <v>0</v>
      </c>
      <c r="AH41" s="343">
        <f t="shared" si="18"/>
        <v>0</v>
      </c>
      <c r="AI41" s="343">
        <f t="shared" si="18"/>
        <v>0</v>
      </c>
      <c r="AJ41" s="343">
        <f t="shared" si="18"/>
        <v>0</v>
      </c>
      <c r="AK41" s="343">
        <f t="shared" si="18"/>
        <v>0</v>
      </c>
      <c r="AL41" s="343">
        <f t="shared" si="18"/>
        <v>0</v>
      </c>
      <c r="AM41" s="343">
        <f t="shared" si="18"/>
        <v>0</v>
      </c>
      <c r="AN41" s="343">
        <f t="shared" si="18"/>
        <v>0</v>
      </c>
      <c r="AO41" s="343">
        <f t="shared" si="18"/>
        <v>0</v>
      </c>
      <c r="AP41" s="343">
        <f t="shared" si="18"/>
        <v>0</v>
      </c>
      <c r="AQ41" s="343">
        <f t="shared" si="18"/>
        <v>0</v>
      </c>
      <c r="AR41" s="343">
        <f t="shared" si="18"/>
        <v>0</v>
      </c>
      <c r="AS41" s="341">
        <f t="shared" si="14"/>
        <v>0</v>
      </c>
      <c r="AT41" s="342"/>
      <c r="AU41" s="5"/>
      <c r="AV41" s="73">
        <f>+D41-D32-D35-D38</f>
        <v>0</v>
      </c>
      <c r="AW41" s="73">
        <f t="shared" ref="AW41:CK41" si="19">+E41-E32-E35-E38</f>
        <v>0</v>
      </c>
      <c r="AX41" s="73">
        <f t="shared" si="19"/>
        <v>0</v>
      </c>
      <c r="AY41" s="73">
        <f t="shared" si="19"/>
        <v>0</v>
      </c>
      <c r="AZ41" s="73">
        <f t="shared" si="19"/>
        <v>0</v>
      </c>
      <c r="BA41" s="73">
        <f t="shared" si="19"/>
        <v>0</v>
      </c>
      <c r="BB41" s="73">
        <f t="shared" si="19"/>
        <v>0</v>
      </c>
      <c r="BC41" s="73">
        <f t="shared" si="19"/>
        <v>0</v>
      </c>
      <c r="BD41" s="73">
        <f t="shared" si="19"/>
        <v>0</v>
      </c>
      <c r="BE41" s="73">
        <f t="shared" si="19"/>
        <v>0</v>
      </c>
      <c r="BF41" s="73">
        <f t="shared" si="19"/>
        <v>0</v>
      </c>
      <c r="BG41" s="73">
        <f t="shared" si="19"/>
        <v>0</v>
      </c>
      <c r="BH41" s="73">
        <f t="shared" si="19"/>
        <v>0</v>
      </c>
      <c r="BI41" s="73">
        <f t="shared" si="19"/>
        <v>0</v>
      </c>
      <c r="BJ41" s="73">
        <f t="shared" si="19"/>
        <v>0</v>
      </c>
      <c r="BK41" s="73">
        <f t="shared" si="19"/>
        <v>0</v>
      </c>
      <c r="BL41" s="73">
        <f t="shared" si="19"/>
        <v>0</v>
      </c>
      <c r="BM41" s="73">
        <f t="shared" si="19"/>
        <v>0</v>
      </c>
      <c r="BN41" s="73">
        <f t="shared" si="19"/>
        <v>0</v>
      </c>
      <c r="BO41" s="73">
        <f t="shared" si="19"/>
        <v>0</v>
      </c>
      <c r="BP41" s="73">
        <f t="shared" si="19"/>
        <v>0</v>
      </c>
      <c r="BQ41" s="73">
        <f t="shared" si="19"/>
        <v>0</v>
      </c>
      <c r="BR41" s="73">
        <f t="shared" si="19"/>
        <v>0</v>
      </c>
      <c r="BS41" s="73">
        <f t="shared" si="19"/>
        <v>0</v>
      </c>
      <c r="BT41" s="73">
        <f t="shared" si="19"/>
        <v>0</v>
      </c>
      <c r="BU41" s="73">
        <f t="shared" si="19"/>
        <v>0</v>
      </c>
      <c r="BV41" s="73">
        <f t="shared" si="19"/>
        <v>0</v>
      </c>
      <c r="BW41" s="73">
        <f t="shared" si="19"/>
        <v>0</v>
      </c>
      <c r="BX41" s="73">
        <f t="shared" si="19"/>
        <v>0</v>
      </c>
      <c r="BY41" s="73">
        <f t="shared" si="19"/>
        <v>0</v>
      </c>
      <c r="BZ41" s="73">
        <f t="shared" si="19"/>
        <v>0</v>
      </c>
      <c r="CA41" s="73">
        <f t="shared" si="19"/>
        <v>0</v>
      </c>
      <c r="CB41" s="73">
        <f t="shared" si="19"/>
        <v>0</v>
      </c>
      <c r="CC41" s="73">
        <f t="shared" si="19"/>
        <v>0</v>
      </c>
      <c r="CD41" s="73">
        <f t="shared" si="19"/>
        <v>0</v>
      </c>
      <c r="CE41" s="73">
        <f t="shared" si="19"/>
        <v>0</v>
      </c>
      <c r="CF41" s="73">
        <f t="shared" si="19"/>
        <v>0</v>
      </c>
      <c r="CG41" s="73">
        <f t="shared" si="19"/>
        <v>0</v>
      </c>
      <c r="CH41" s="73">
        <f t="shared" si="19"/>
        <v>0</v>
      </c>
      <c r="CI41" s="73">
        <f t="shared" si="19"/>
        <v>0</v>
      </c>
      <c r="CJ41" s="73">
        <f t="shared" si="19"/>
        <v>0</v>
      </c>
      <c r="CK41" s="73">
        <f t="shared" si="19"/>
        <v>0</v>
      </c>
      <c r="CM41" s="73">
        <f t="shared" si="3"/>
        <v>0</v>
      </c>
    </row>
    <row r="42" spans="1:91" s="40" customFormat="1" ht="30" customHeight="1">
      <c r="B42" s="46"/>
      <c r="C42" s="47" t="s">
        <v>18</v>
      </c>
      <c r="D42" s="347"/>
      <c r="E42" s="347"/>
      <c r="F42" s="347"/>
      <c r="G42" s="347"/>
      <c r="H42" s="347"/>
      <c r="I42" s="347"/>
      <c r="J42" s="347"/>
      <c r="K42" s="347"/>
      <c r="L42" s="347"/>
      <c r="M42" s="347"/>
      <c r="N42" s="347"/>
      <c r="O42" s="337"/>
      <c r="P42" s="337"/>
      <c r="Q42" s="337"/>
      <c r="R42" s="337"/>
      <c r="S42" s="337"/>
      <c r="T42" s="337"/>
      <c r="U42" s="337"/>
      <c r="V42" s="337"/>
      <c r="W42" s="337"/>
      <c r="X42" s="361"/>
      <c r="Y42" s="348"/>
      <c r="Z42" s="361"/>
      <c r="AA42" s="361"/>
      <c r="AB42" s="362"/>
      <c r="AC42" s="362"/>
      <c r="AD42" s="362"/>
      <c r="AE42" s="362"/>
      <c r="AF42" s="362"/>
      <c r="AG42" s="362"/>
      <c r="AH42" s="362"/>
      <c r="AI42" s="362"/>
      <c r="AJ42" s="362"/>
      <c r="AK42" s="362"/>
      <c r="AL42" s="362"/>
      <c r="AM42" s="362"/>
      <c r="AN42" s="362"/>
      <c r="AO42" s="362"/>
      <c r="AP42" s="362"/>
      <c r="AQ42" s="362"/>
      <c r="AR42" s="362"/>
      <c r="AS42" s="363"/>
      <c r="AT42" s="318"/>
      <c r="AU42" s="104"/>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M42" s="73"/>
    </row>
    <row r="43" spans="1:91" s="34" customFormat="1" ht="17.100000000000001" customHeight="1">
      <c r="B43" s="41"/>
      <c r="C43" s="42" t="s">
        <v>10</v>
      </c>
      <c r="D43" s="344"/>
      <c r="E43" s="344"/>
      <c r="F43" s="344"/>
      <c r="G43" s="344"/>
      <c r="H43" s="344"/>
      <c r="I43" s="344"/>
      <c r="J43" s="344"/>
      <c r="K43" s="344"/>
      <c r="L43" s="345"/>
      <c r="M43" s="345"/>
      <c r="N43" s="345"/>
      <c r="O43" s="346"/>
      <c r="P43" s="346"/>
      <c r="Q43" s="346"/>
      <c r="R43" s="346"/>
      <c r="S43" s="346"/>
      <c r="T43" s="346"/>
      <c r="U43" s="346"/>
      <c r="V43" s="346"/>
      <c r="W43" s="346"/>
      <c r="X43" s="364"/>
      <c r="Y43" s="346"/>
      <c r="Z43" s="364"/>
      <c r="AA43" s="364"/>
      <c r="AB43" s="365"/>
      <c r="AC43" s="365"/>
      <c r="AD43" s="365"/>
      <c r="AE43" s="365"/>
      <c r="AF43" s="365"/>
      <c r="AG43" s="365"/>
      <c r="AH43" s="365"/>
      <c r="AI43" s="365"/>
      <c r="AJ43" s="365"/>
      <c r="AK43" s="365"/>
      <c r="AL43" s="365"/>
      <c r="AM43" s="365"/>
      <c r="AN43" s="365"/>
      <c r="AO43" s="365"/>
      <c r="AP43" s="365"/>
      <c r="AQ43" s="365"/>
      <c r="AR43" s="365"/>
      <c r="AS43" s="341">
        <f t="shared" ref="AS43:AS53" si="20">+SUM(D43:AR43)</f>
        <v>0</v>
      </c>
      <c r="AT43" s="323"/>
      <c r="AU43" s="42"/>
      <c r="AV43" s="73">
        <f>+D43-SUM(D44:D45)</f>
        <v>0</v>
      </c>
      <c r="AW43" s="73">
        <f t="shared" ref="AW43:CK43" si="21">+E43-SUM(E44:E45)</f>
        <v>0</v>
      </c>
      <c r="AX43" s="73">
        <f t="shared" si="21"/>
        <v>0</v>
      </c>
      <c r="AY43" s="73">
        <f t="shared" si="21"/>
        <v>0</v>
      </c>
      <c r="AZ43" s="73">
        <f t="shared" si="21"/>
        <v>0</v>
      </c>
      <c r="BA43" s="73">
        <f t="shared" si="21"/>
        <v>0</v>
      </c>
      <c r="BB43" s="73">
        <f t="shared" si="21"/>
        <v>0</v>
      </c>
      <c r="BC43" s="73">
        <f t="shared" si="21"/>
        <v>0</v>
      </c>
      <c r="BD43" s="73">
        <f t="shared" si="21"/>
        <v>0</v>
      </c>
      <c r="BE43" s="73">
        <f t="shared" si="21"/>
        <v>0</v>
      </c>
      <c r="BF43" s="73">
        <f t="shared" si="21"/>
        <v>0</v>
      </c>
      <c r="BG43" s="73">
        <f t="shared" si="21"/>
        <v>0</v>
      </c>
      <c r="BH43" s="73">
        <f t="shared" si="21"/>
        <v>0</v>
      </c>
      <c r="BI43" s="73">
        <f t="shared" si="21"/>
        <v>0</v>
      </c>
      <c r="BJ43" s="73">
        <f t="shared" si="21"/>
        <v>0</v>
      </c>
      <c r="BK43" s="73">
        <f t="shared" si="21"/>
        <v>0</v>
      </c>
      <c r="BL43" s="73">
        <f t="shared" si="21"/>
        <v>0</v>
      </c>
      <c r="BM43" s="73">
        <f t="shared" si="21"/>
        <v>0</v>
      </c>
      <c r="BN43" s="73">
        <f t="shared" si="21"/>
        <v>0</v>
      </c>
      <c r="BO43" s="73">
        <f t="shared" si="21"/>
        <v>0</v>
      </c>
      <c r="BP43" s="73">
        <f t="shared" si="21"/>
        <v>0</v>
      </c>
      <c r="BQ43" s="73">
        <f t="shared" si="21"/>
        <v>0</v>
      </c>
      <c r="BR43" s="73">
        <f t="shared" si="21"/>
        <v>0</v>
      </c>
      <c r="BS43" s="73">
        <f t="shared" si="21"/>
        <v>0</v>
      </c>
      <c r="BT43" s="73">
        <f t="shared" si="21"/>
        <v>0</v>
      </c>
      <c r="BU43" s="73">
        <f t="shared" si="21"/>
        <v>0</v>
      </c>
      <c r="BV43" s="73">
        <f t="shared" si="21"/>
        <v>0</v>
      </c>
      <c r="BW43" s="73">
        <f t="shared" si="21"/>
        <v>0</v>
      </c>
      <c r="BX43" s="73">
        <f t="shared" si="21"/>
        <v>0</v>
      </c>
      <c r="BY43" s="73">
        <f t="shared" si="21"/>
        <v>0</v>
      </c>
      <c r="BZ43" s="73">
        <f t="shared" si="21"/>
        <v>0</v>
      </c>
      <c r="CA43" s="73">
        <f t="shared" si="21"/>
        <v>0</v>
      </c>
      <c r="CB43" s="73">
        <f t="shared" si="21"/>
        <v>0</v>
      </c>
      <c r="CC43" s="73">
        <f t="shared" si="21"/>
        <v>0</v>
      </c>
      <c r="CD43" s="73">
        <f t="shared" si="21"/>
        <v>0</v>
      </c>
      <c r="CE43" s="73">
        <f t="shared" si="21"/>
        <v>0</v>
      </c>
      <c r="CF43" s="73">
        <f t="shared" si="21"/>
        <v>0</v>
      </c>
      <c r="CG43" s="73">
        <f t="shared" si="21"/>
        <v>0</v>
      </c>
      <c r="CH43" s="73">
        <f t="shared" si="21"/>
        <v>0</v>
      </c>
      <c r="CI43" s="73">
        <f t="shared" si="21"/>
        <v>0</v>
      </c>
      <c r="CJ43" s="73">
        <f t="shared" si="21"/>
        <v>0</v>
      </c>
      <c r="CK43" s="73">
        <f t="shared" si="21"/>
        <v>0</v>
      </c>
      <c r="CM43" s="73">
        <f t="shared" si="3"/>
        <v>0</v>
      </c>
    </row>
    <row r="44" spans="1:91" s="34" customFormat="1" ht="17.100000000000001" customHeight="1">
      <c r="B44" s="44"/>
      <c r="C44" s="45" t="s">
        <v>58</v>
      </c>
      <c r="D44" s="344"/>
      <c r="E44" s="344"/>
      <c r="F44" s="344"/>
      <c r="G44" s="344"/>
      <c r="H44" s="344"/>
      <c r="I44" s="344"/>
      <c r="J44" s="344"/>
      <c r="K44" s="344"/>
      <c r="L44" s="345"/>
      <c r="M44" s="345"/>
      <c r="N44" s="345"/>
      <c r="O44" s="346"/>
      <c r="P44" s="346"/>
      <c r="Q44" s="346"/>
      <c r="R44" s="346"/>
      <c r="S44" s="346"/>
      <c r="T44" s="346"/>
      <c r="U44" s="346"/>
      <c r="V44" s="346"/>
      <c r="W44" s="346"/>
      <c r="X44" s="364"/>
      <c r="Y44" s="346"/>
      <c r="Z44" s="364"/>
      <c r="AA44" s="364"/>
      <c r="AB44" s="365"/>
      <c r="AC44" s="365"/>
      <c r="AD44" s="365"/>
      <c r="AE44" s="365"/>
      <c r="AF44" s="365"/>
      <c r="AG44" s="365"/>
      <c r="AH44" s="365"/>
      <c r="AI44" s="365"/>
      <c r="AJ44" s="365"/>
      <c r="AK44" s="365"/>
      <c r="AL44" s="365"/>
      <c r="AM44" s="365"/>
      <c r="AN44" s="365"/>
      <c r="AO44" s="365"/>
      <c r="AP44" s="365"/>
      <c r="AQ44" s="365"/>
      <c r="AR44" s="365"/>
      <c r="AS44" s="341">
        <f t="shared" si="20"/>
        <v>0</v>
      </c>
      <c r="AT44" s="323"/>
      <c r="AU44" s="42"/>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M44" s="73">
        <f t="shared" si="3"/>
        <v>0</v>
      </c>
    </row>
    <row r="45" spans="1:91" s="34" customFormat="1" ht="17.100000000000001" customHeight="1">
      <c r="B45" s="44"/>
      <c r="C45" s="45" t="s">
        <v>59</v>
      </c>
      <c r="D45" s="344"/>
      <c r="E45" s="344"/>
      <c r="F45" s="344"/>
      <c r="G45" s="344"/>
      <c r="H45" s="344"/>
      <c r="I45" s="344"/>
      <c r="J45" s="344"/>
      <c r="K45" s="344"/>
      <c r="L45" s="345"/>
      <c r="M45" s="345"/>
      <c r="N45" s="345"/>
      <c r="O45" s="346"/>
      <c r="P45" s="346"/>
      <c r="Q45" s="346"/>
      <c r="R45" s="346"/>
      <c r="S45" s="346"/>
      <c r="T45" s="346"/>
      <c r="U45" s="346"/>
      <c r="V45" s="346"/>
      <c r="W45" s="346"/>
      <c r="X45" s="364"/>
      <c r="Y45" s="346"/>
      <c r="Z45" s="364"/>
      <c r="AA45" s="364"/>
      <c r="AB45" s="365"/>
      <c r="AC45" s="365"/>
      <c r="AD45" s="365"/>
      <c r="AE45" s="365"/>
      <c r="AF45" s="365"/>
      <c r="AG45" s="365"/>
      <c r="AH45" s="365"/>
      <c r="AI45" s="365"/>
      <c r="AJ45" s="365"/>
      <c r="AK45" s="365"/>
      <c r="AL45" s="365"/>
      <c r="AM45" s="365"/>
      <c r="AN45" s="365"/>
      <c r="AO45" s="365"/>
      <c r="AP45" s="365"/>
      <c r="AQ45" s="365"/>
      <c r="AR45" s="365"/>
      <c r="AS45" s="341">
        <f t="shared" si="20"/>
        <v>0</v>
      </c>
      <c r="AT45" s="323"/>
      <c r="AU45" s="42"/>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M45" s="73">
        <f t="shared" si="3"/>
        <v>0</v>
      </c>
    </row>
    <row r="46" spans="1:91" s="4" customFormat="1" ht="17.100000000000001" customHeight="1">
      <c r="A46" s="6"/>
      <c r="B46" s="9"/>
      <c r="C46" s="108" t="s">
        <v>11</v>
      </c>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1">
        <f t="shared" si="20"/>
        <v>0</v>
      </c>
      <c r="AT46" s="342"/>
      <c r="AU46" s="5"/>
      <c r="AV46" s="73">
        <f>+D46-SUM(D47:D48)</f>
        <v>0</v>
      </c>
      <c r="AW46" s="73">
        <f t="shared" ref="AW46:CK46" si="22">+E46-SUM(E47:E48)</f>
        <v>0</v>
      </c>
      <c r="AX46" s="73">
        <f t="shared" si="22"/>
        <v>0</v>
      </c>
      <c r="AY46" s="73">
        <f t="shared" si="22"/>
        <v>0</v>
      </c>
      <c r="AZ46" s="73">
        <f t="shared" si="22"/>
        <v>0</v>
      </c>
      <c r="BA46" s="73">
        <f t="shared" si="22"/>
        <v>0</v>
      </c>
      <c r="BB46" s="73">
        <f t="shared" si="22"/>
        <v>0</v>
      </c>
      <c r="BC46" s="73">
        <f t="shared" si="22"/>
        <v>0</v>
      </c>
      <c r="BD46" s="73">
        <f t="shared" si="22"/>
        <v>0</v>
      </c>
      <c r="BE46" s="73">
        <f t="shared" si="22"/>
        <v>0</v>
      </c>
      <c r="BF46" s="73">
        <f t="shared" si="22"/>
        <v>0</v>
      </c>
      <c r="BG46" s="73">
        <f t="shared" si="22"/>
        <v>0</v>
      </c>
      <c r="BH46" s="73">
        <f t="shared" si="22"/>
        <v>0</v>
      </c>
      <c r="BI46" s="73">
        <f t="shared" si="22"/>
        <v>0</v>
      </c>
      <c r="BJ46" s="73">
        <f t="shared" si="22"/>
        <v>0</v>
      </c>
      <c r="BK46" s="73">
        <f t="shared" si="22"/>
        <v>0</v>
      </c>
      <c r="BL46" s="73">
        <f t="shared" si="22"/>
        <v>0</v>
      </c>
      <c r="BM46" s="73">
        <f t="shared" si="22"/>
        <v>0</v>
      </c>
      <c r="BN46" s="73">
        <f t="shared" si="22"/>
        <v>0</v>
      </c>
      <c r="BO46" s="73">
        <f t="shared" si="22"/>
        <v>0</v>
      </c>
      <c r="BP46" s="73">
        <f t="shared" si="22"/>
        <v>0</v>
      </c>
      <c r="BQ46" s="73">
        <f t="shared" si="22"/>
        <v>0</v>
      </c>
      <c r="BR46" s="73">
        <f t="shared" si="22"/>
        <v>0</v>
      </c>
      <c r="BS46" s="73">
        <f t="shared" si="22"/>
        <v>0</v>
      </c>
      <c r="BT46" s="73">
        <f t="shared" si="22"/>
        <v>0</v>
      </c>
      <c r="BU46" s="73">
        <f t="shared" si="22"/>
        <v>0</v>
      </c>
      <c r="BV46" s="73">
        <f t="shared" si="22"/>
        <v>0</v>
      </c>
      <c r="BW46" s="73">
        <f t="shared" si="22"/>
        <v>0</v>
      </c>
      <c r="BX46" s="73">
        <f t="shared" si="22"/>
        <v>0</v>
      </c>
      <c r="BY46" s="73">
        <f t="shared" si="22"/>
        <v>0</v>
      </c>
      <c r="BZ46" s="73">
        <f t="shared" si="22"/>
        <v>0</v>
      </c>
      <c r="CA46" s="73">
        <f t="shared" si="22"/>
        <v>0</v>
      </c>
      <c r="CB46" s="73">
        <f t="shared" si="22"/>
        <v>0</v>
      </c>
      <c r="CC46" s="73">
        <f t="shared" si="22"/>
        <v>0</v>
      </c>
      <c r="CD46" s="73">
        <f t="shared" si="22"/>
        <v>0</v>
      </c>
      <c r="CE46" s="73">
        <f t="shared" si="22"/>
        <v>0</v>
      </c>
      <c r="CF46" s="73">
        <f t="shared" si="22"/>
        <v>0</v>
      </c>
      <c r="CG46" s="73">
        <f t="shared" si="22"/>
        <v>0</v>
      </c>
      <c r="CH46" s="73">
        <f t="shared" si="22"/>
        <v>0</v>
      </c>
      <c r="CI46" s="73">
        <f t="shared" si="22"/>
        <v>0</v>
      </c>
      <c r="CJ46" s="73">
        <f t="shared" si="22"/>
        <v>0</v>
      </c>
      <c r="CK46" s="73">
        <f t="shared" si="22"/>
        <v>0</v>
      </c>
      <c r="CM46" s="73">
        <f t="shared" si="3"/>
        <v>0</v>
      </c>
    </row>
    <row r="47" spans="1:91" s="34" customFormat="1" ht="17.100000000000001" customHeight="1">
      <c r="B47" s="44"/>
      <c r="C47" s="45" t="s">
        <v>58</v>
      </c>
      <c r="D47" s="344"/>
      <c r="E47" s="344"/>
      <c r="F47" s="344"/>
      <c r="G47" s="344"/>
      <c r="H47" s="344"/>
      <c r="I47" s="344"/>
      <c r="J47" s="344"/>
      <c r="K47" s="344"/>
      <c r="L47" s="345"/>
      <c r="M47" s="345"/>
      <c r="N47" s="345"/>
      <c r="O47" s="346"/>
      <c r="P47" s="346"/>
      <c r="Q47" s="346"/>
      <c r="R47" s="346"/>
      <c r="S47" s="346"/>
      <c r="T47" s="346"/>
      <c r="U47" s="346"/>
      <c r="V47" s="346"/>
      <c r="W47" s="346"/>
      <c r="X47" s="364"/>
      <c r="Y47" s="346"/>
      <c r="Z47" s="364"/>
      <c r="AA47" s="364"/>
      <c r="AB47" s="365"/>
      <c r="AC47" s="365"/>
      <c r="AD47" s="365"/>
      <c r="AE47" s="365"/>
      <c r="AF47" s="365"/>
      <c r="AG47" s="365"/>
      <c r="AH47" s="365"/>
      <c r="AI47" s="365"/>
      <c r="AJ47" s="365"/>
      <c r="AK47" s="365"/>
      <c r="AL47" s="365"/>
      <c r="AM47" s="365"/>
      <c r="AN47" s="365"/>
      <c r="AO47" s="365"/>
      <c r="AP47" s="365"/>
      <c r="AQ47" s="365"/>
      <c r="AR47" s="365"/>
      <c r="AS47" s="341">
        <f t="shared" si="20"/>
        <v>0</v>
      </c>
      <c r="AT47" s="323"/>
      <c r="AU47" s="42"/>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M47" s="73">
        <f t="shared" si="3"/>
        <v>0</v>
      </c>
    </row>
    <row r="48" spans="1:91" s="34" customFormat="1" ht="17.100000000000001" customHeight="1">
      <c r="B48" s="44"/>
      <c r="C48" s="45" t="s">
        <v>59</v>
      </c>
      <c r="D48" s="344"/>
      <c r="E48" s="344"/>
      <c r="F48" s="344"/>
      <c r="G48" s="344"/>
      <c r="H48" s="344"/>
      <c r="I48" s="344"/>
      <c r="J48" s="344"/>
      <c r="K48" s="344"/>
      <c r="L48" s="345"/>
      <c r="M48" s="345"/>
      <c r="N48" s="345"/>
      <c r="O48" s="346"/>
      <c r="P48" s="346"/>
      <c r="Q48" s="346"/>
      <c r="R48" s="346"/>
      <c r="S48" s="346"/>
      <c r="T48" s="346"/>
      <c r="U48" s="346"/>
      <c r="V48" s="346"/>
      <c r="W48" s="346"/>
      <c r="X48" s="364"/>
      <c r="Y48" s="346"/>
      <c r="Z48" s="364"/>
      <c r="AA48" s="364"/>
      <c r="AB48" s="365"/>
      <c r="AC48" s="365"/>
      <c r="AD48" s="365"/>
      <c r="AE48" s="365"/>
      <c r="AF48" s="365"/>
      <c r="AG48" s="365"/>
      <c r="AH48" s="365"/>
      <c r="AI48" s="365"/>
      <c r="AJ48" s="365"/>
      <c r="AK48" s="365"/>
      <c r="AL48" s="365"/>
      <c r="AM48" s="365"/>
      <c r="AN48" s="365"/>
      <c r="AO48" s="365"/>
      <c r="AP48" s="365"/>
      <c r="AQ48" s="365"/>
      <c r="AR48" s="365"/>
      <c r="AS48" s="341">
        <f t="shared" si="20"/>
        <v>0</v>
      </c>
      <c r="AT48" s="323"/>
      <c r="AU48" s="42"/>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M48" s="73">
        <f t="shared" si="3"/>
        <v>0</v>
      </c>
    </row>
    <row r="49" spans="1:91" s="4" customFormat="1" ht="17.100000000000001" customHeight="1">
      <c r="A49" s="6"/>
      <c r="B49" s="9"/>
      <c r="C49" s="108" t="s">
        <v>12</v>
      </c>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1">
        <f t="shared" si="20"/>
        <v>0</v>
      </c>
      <c r="AT49" s="342"/>
      <c r="AU49" s="5"/>
      <c r="AV49" s="73">
        <f>+D49-SUM(D50:D51)</f>
        <v>0</v>
      </c>
      <c r="AW49" s="73">
        <f t="shared" ref="AW49:CK49" si="23">+E49-SUM(E50:E51)</f>
        <v>0</v>
      </c>
      <c r="AX49" s="73">
        <f t="shared" si="23"/>
        <v>0</v>
      </c>
      <c r="AY49" s="73">
        <f t="shared" si="23"/>
        <v>0</v>
      </c>
      <c r="AZ49" s="73">
        <f t="shared" si="23"/>
        <v>0</v>
      </c>
      <c r="BA49" s="73">
        <f t="shared" si="23"/>
        <v>0</v>
      </c>
      <c r="BB49" s="73">
        <f t="shared" si="23"/>
        <v>0</v>
      </c>
      <c r="BC49" s="73">
        <f t="shared" si="23"/>
        <v>0</v>
      </c>
      <c r="BD49" s="73">
        <f t="shared" si="23"/>
        <v>0</v>
      </c>
      <c r="BE49" s="73">
        <f t="shared" si="23"/>
        <v>0</v>
      </c>
      <c r="BF49" s="73">
        <f t="shared" si="23"/>
        <v>0</v>
      </c>
      <c r="BG49" s="73">
        <f t="shared" si="23"/>
        <v>0</v>
      </c>
      <c r="BH49" s="73">
        <f t="shared" si="23"/>
        <v>0</v>
      </c>
      <c r="BI49" s="73">
        <f t="shared" si="23"/>
        <v>0</v>
      </c>
      <c r="BJ49" s="73">
        <f t="shared" si="23"/>
        <v>0</v>
      </c>
      <c r="BK49" s="73">
        <f t="shared" si="23"/>
        <v>0</v>
      </c>
      <c r="BL49" s="73">
        <f t="shared" si="23"/>
        <v>0</v>
      </c>
      <c r="BM49" s="73">
        <f t="shared" si="23"/>
        <v>0</v>
      </c>
      <c r="BN49" s="73">
        <f t="shared" si="23"/>
        <v>0</v>
      </c>
      <c r="BO49" s="73">
        <f t="shared" si="23"/>
        <v>0</v>
      </c>
      <c r="BP49" s="73">
        <f t="shared" si="23"/>
        <v>0</v>
      </c>
      <c r="BQ49" s="73">
        <f t="shared" si="23"/>
        <v>0</v>
      </c>
      <c r="BR49" s="73">
        <f t="shared" si="23"/>
        <v>0</v>
      </c>
      <c r="BS49" s="73">
        <f t="shared" si="23"/>
        <v>0</v>
      </c>
      <c r="BT49" s="73">
        <f t="shared" si="23"/>
        <v>0</v>
      </c>
      <c r="BU49" s="73">
        <f t="shared" si="23"/>
        <v>0</v>
      </c>
      <c r="BV49" s="73">
        <f t="shared" si="23"/>
        <v>0</v>
      </c>
      <c r="BW49" s="73">
        <f t="shared" si="23"/>
        <v>0</v>
      </c>
      <c r="BX49" s="73">
        <f t="shared" si="23"/>
        <v>0</v>
      </c>
      <c r="BY49" s="73">
        <f t="shared" si="23"/>
        <v>0</v>
      </c>
      <c r="BZ49" s="73">
        <f t="shared" si="23"/>
        <v>0</v>
      </c>
      <c r="CA49" s="73">
        <f t="shared" si="23"/>
        <v>0</v>
      </c>
      <c r="CB49" s="73">
        <f t="shared" si="23"/>
        <v>0</v>
      </c>
      <c r="CC49" s="73">
        <f t="shared" si="23"/>
        <v>0</v>
      </c>
      <c r="CD49" s="73">
        <f t="shared" si="23"/>
        <v>0</v>
      </c>
      <c r="CE49" s="73">
        <f t="shared" si="23"/>
        <v>0</v>
      </c>
      <c r="CF49" s="73">
        <f t="shared" si="23"/>
        <v>0</v>
      </c>
      <c r="CG49" s="73">
        <f t="shared" si="23"/>
        <v>0</v>
      </c>
      <c r="CH49" s="73">
        <f t="shared" si="23"/>
        <v>0</v>
      </c>
      <c r="CI49" s="73">
        <f t="shared" si="23"/>
        <v>0</v>
      </c>
      <c r="CJ49" s="73">
        <f t="shared" si="23"/>
        <v>0</v>
      </c>
      <c r="CK49" s="73">
        <f t="shared" si="23"/>
        <v>0</v>
      </c>
      <c r="CM49" s="73">
        <f t="shared" si="3"/>
        <v>0</v>
      </c>
    </row>
    <row r="50" spans="1:91" s="34" customFormat="1" ht="17.100000000000001" customHeight="1">
      <c r="B50" s="44"/>
      <c r="C50" s="45" t="s">
        <v>58</v>
      </c>
      <c r="D50" s="344"/>
      <c r="E50" s="344"/>
      <c r="F50" s="344"/>
      <c r="G50" s="344"/>
      <c r="H50" s="344"/>
      <c r="I50" s="344"/>
      <c r="J50" s="344"/>
      <c r="K50" s="344"/>
      <c r="L50" s="345"/>
      <c r="M50" s="345"/>
      <c r="N50" s="345"/>
      <c r="O50" s="346"/>
      <c r="P50" s="346"/>
      <c r="Q50" s="346"/>
      <c r="R50" s="346"/>
      <c r="S50" s="346"/>
      <c r="T50" s="346"/>
      <c r="U50" s="346"/>
      <c r="V50" s="346"/>
      <c r="W50" s="346"/>
      <c r="X50" s="364"/>
      <c r="Y50" s="346"/>
      <c r="Z50" s="364"/>
      <c r="AA50" s="364"/>
      <c r="AB50" s="365"/>
      <c r="AC50" s="365"/>
      <c r="AD50" s="365"/>
      <c r="AE50" s="365"/>
      <c r="AF50" s="365"/>
      <c r="AG50" s="365"/>
      <c r="AH50" s="365"/>
      <c r="AI50" s="365"/>
      <c r="AJ50" s="365"/>
      <c r="AK50" s="365"/>
      <c r="AL50" s="365"/>
      <c r="AM50" s="365"/>
      <c r="AN50" s="365"/>
      <c r="AO50" s="365"/>
      <c r="AP50" s="365"/>
      <c r="AQ50" s="365"/>
      <c r="AR50" s="365"/>
      <c r="AS50" s="341">
        <f t="shared" si="20"/>
        <v>0</v>
      </c>
      <c r="AT50" s="323"/>
      <c r="AU50" s="42"/>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M50" s="73">
        <f t="shared" si="3"/>
        <v>0</v>
      </c>
    </row>
    <row r="51" spans="1:91" s="34" customFormat="1" ht="17.100000000000001" customHeight="1">
      <c r="B51" s="44"/>
      <c r="C51" s="45" t="s">
        <v>59</v>
      </c>
      <c r="D51" s="344"/>
      <c r="E51" s="344"/>
      <c r="F51" s="344"/>
      <c r="G51" s="344"/>
      <c r="H51" s="344"/>
      <c r="I51" s="344"/>
      <c r="J51" s="344"/>
      <c r="K51" s="344"/>
      <c r="L51" s="345"/>
      <c r="M51" s="345"/>
      <c r="N51" s="345"/>
      <c r="O51" s="346"/>
      <c r="P51" s="346"/>
      <c r="Q51" s="346"/>
      <c r="R51" s="346"/>
      <c r="S51" s="346"/>
      <c r="T51" s="346"/>
      <c r="U51" s="346"/>
      <c r="V51" s="346"/>
      <c r="W51" s="346"/>
      <c r="X51" s="364"/>
      <c r="Y51" s="346"/>
      <c r="Z51" s="364"/>
      <c r="AA51" s="364"/>
      <c r="AB51" s="365"/>
      <c r="AC51" s="365"/>
      <c r="AD51" s="365"/>
      <c r="AE51" s="365"/>
      <c r="AF51" s="365"/>
      <c r="AG51" s="365"/>
      <c r="AH51" s="365"/>
      <c r="AI51" s="365"/>
      <c r="AJ51" s="365"/>
      <c r="AK51" s="365"/>
      <c r="AL51" s="365"/>
      <c r="AM51" s="365"/>
      <c r="AN51" s="365"/>
      <c r="AO51" s="365"/>
      <c r="AP51" s="365"/>
      <c r="AQ51" s="365"/>
      <c r="AR51" s="365"/>
      <c r="AS51" s="341">
        <f t="shared" si="20"/>
        <v>0</v>
      </c>
      <c r="AT51" s="323"/>
      <c r="AU51" s="42"/>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M51" s="73">
        <f t="shared" si="3"/>
        <v>0</v>
      </c>
    </row>
    <row r="52" spans="1:91" s="4" customFormat="1" ht="17.100000000000001" customHeight="1">
      <c r="A52" s="6"/>
      <c r="B52" s="9"/>
      <c r="C52" s="108" t="s">
        <v>46</v>
      </c>
      <c r="D52" s="343">
        <f t="shared" ref="D52:AR52" si="24">+SUM(D49,D46,D43)</f>
        <v>0</v>
      </c>
      <c r="E52" s="343">
        <f t="shared" si="24"/>
        <v>0</v>
      </c>
      <c r="F52" s="343">
        <f t="shared" si="24"/>
        <v>0</v>
      </c>
      <c r="G52" s="343">
        <f t="shared" si="24"/>
        <v>0</v>
      </c>
      <c r="H52" s="343">
        <f t="shared" si="24"/>
        <v>0</v>
      </c>
      <c r="I52" s="343">
        <f t="shared" si="24"/>
        <v>0</v>
      </c>
      <c r="J52" s="343">
        <f t="shared" si="24"/>
        <v>0</v>
      </c>
      <c r="K52" s="343">
        <f t="shared" si="24"/>
        <v>0</v>
      </c>
      <c r="L52" s="343">
        <f t="shared" si="24"/>
        <v>0</v>
      </c>
      <c r="M52" s="343">
        <f t="shared" si="24"/>
        <v>0</v>
      </c>
      <c r="N52" s="343">
        <f t="shared" si="24"/>
        <v>0</v>
      </c>
      <c r="O52" s="343">
        <f t="shared" si="24"/>
        <v>0</v>
      </c>
      <c r="P52" s="343">
        <f t="shared" si="24"/>
        <v>0</v>
      </c>
      <c r="Q52" s="343">
        <f t="shared" si="24"/>
        <v>0</v>
      </c>
      <c r="R52" s="343">
        <f t="shared" si="24"/>
        <v>0</v>
      </c>
      <c r="S52" s="343">
        <f t="shared" si="24"/>
        <v>0</v>
      </c>
      <c r="T52" s="343">
        <f t="shared" si="24"/>
        <v>0</v>
      </c>
      <c r="U52" s="343">
        <f t="shared" si="24"/>
        <v>0</v>
      </c>
      <c r="V52" s="343">
        <f t="shared" si="24"/>
        <v>0</v>
      </c>
      <c r="W52" s="343">
        <f t="shared" si="24"/>
        <v>0</v>
      </c>
      <c r="X52" s="343">
        <f t="shared" si="24"/>
        <v>0</v>
      </c>
      <c r="Y52" s="343">
        <f t="shared" si="24"/>
        <v>0</v>
      </c>
      <c r="Z52" s="343">
        <f t="shared" si="24"/>
        <v>0</v>
      </c>
      <c r="AA52" s="343">
        <f t="shared" si="24"/>
        <v>0</v>
      </c>
      <c r="AB52" s="343">
        <f t="shared" si="24"/>
        <v>0</v>
      </c>
      <c r="AC52" s="343">
        <f t="shared" si="24"/>
        <v>0</v>
      </c>
      <c r="AD52" s="343">
        <f t="shared" si="24"/>
        <v>0</v>
      </c>
      <c r="AE52" s="343">
        <f t="shared" si="24"/>
        <v>0</v>
      </c>
      <c r="AF52" s="343">
        <f t="shared" si="24"/>
        <v>0</v>
      </c>
      <c r="AG52" s="343">
        <f t="shared" si="24"/>
        <v>0</v>
      </c>
      <c r="AH52" s="343">
        <f t="shared" si="24"/>
        <v>0</v>
      </c>
      <c r="AI52" s="343">
        <f t="shared" si="24"/>
        <v>0</v>
      </c>
      <c r="AJ52" s="343">
        <f t="shared" si="24"/>
        <v>0</v>
      </c>
      <c r="AK52" s="343">
        <f t="shared" si="24"/>
        <v>0</v>
      </c>
      <c r="AL52" s="343">
        <f t="shared" si="24"/>
        <v>0</v>
      </c>
      <c r="AM52" s="343">
        <f t="shared" si="24"/>
        <v>0</v>
      </c>
      <c r="AN52" s="343">
        <f t="shared" si="24"/>
        <v>0</v>
      </c>
      <c r="AO52" s="343">
        <f t="shared" si="24"/>
        <v>0</v>
      </c>
      <c r="AP52" s="343">
        <f t="shared" si="24"/>
        <v>0</v>
      </c>
      <c r="AQ52" s="343">
        <f t="shared" si="24"/>
        <v>0</v>
      </c>
      <c r="AR52" s="343">
        <f t="shared" si="24"/>
        <v>0</v>
      </c>
      <c r="AS52" s="341">
        <f t="shared" si="20"/>
        <v>0</v>
      </c>
      <c r="AT52" s="342"/>
      <c r="AU52" s="5"/>
      <c r="AV52" s="73">
        <f>+D52-D43-D46-D49</f>
        <v>0</v>
      </c>
      <c r="AW52" s="73">
        <f t="shared" ref="AW52:CK52" si="25">+E52-E43-E46-E49</f>
        <v>0</v>
      </c>
      <c r="AX52" s="73">
        <f t="shared" si="25"/>
        <v>0</v>
      </c>
      <c r="AY52" s="73">
        <f t="shared" si="25"/>
        <v>0</v>
      </c>
      <c r="AZ52" s="73">
        <f t="shared" si="25"/>
        <v>0</v>
      </c>
      <c r="BA52" s="73">
        <f t="shared" si="25"/>
        <v>0</v>
      </c>
      <c r="BB52" s="73">
        <f t="shared" si="25"/>
        <v>0</v>
      </c>
      <c r="BC52" s="73">
        <f t="shared" si="25"/>
        <v>0</v>
      </c>
      <c r="BD52" s="73">
        <f t="shared" si="25"/>
        <v>0</v>
      </c>
      <c r="BE52" s="73">
        <f t="shared" si="25"/>
        <v>0</v>
      </c>
      <c r="BF52" s="73">
        <f t="shared" si="25"/>
        <v>0</v>
      </c>
      <c r="BG52" s="73">
        <f t="shared" si="25"/>
        <v>0</v>
      </c>
      <c r="BH52" s="73">
        <f t="shared" si="25"/>
        <v>0</v>
      </c>
      <c r="BI52" s="73">
        <f t="shared" si="25"/>
        <v>0</v>
      </c>
      <c r="BJ52" s="73">
        <f t="shared" si="25"/>
        <v>0</v>
      </c>
      <c r="BK52" s="73">
        <f t="shared" si="25"/>
        <v>0</v>
      </c>
      <c r="BL52" s="73">
        <f t="shared" si="25"/>
        <v>0</v>
      </c>
      <c r="BM52" s="73">
        <f t="shared" si="25"/>
        <v>0</v>
      </c>
      <c r="BN52" s="73">
        <f t="shared" si="25"/>
        <v>0</v>
      </c>
      <c r="BO52" s="73">
        <f t="shared" si="25"/>
        <v>0</v>
      </c>
      <c r="BP52" s="73">
        <f t="shared" si="25"/>
        <v>0</v>
      </c>
      <c r="BQ52" s="73">
        <f t="shared" si="25"/>
        <v>0</v>
      </c>
      <c r="BR52" s="73">
        <f t="shared" si="25"/>
        <v>0</v>
      </c>
      <c r="BS52" s="73">
        <f t="shared" si="25"/>
        <v>0</v>
      </c>
      <c r="BT52" s="73">
        <f t="shared" si="25"/>
        <v>0</v>
      </c>
      <c r="BU52" s="73">
        <f t="shared" si="25"/>
        <v>0</v>
      </c>
      <c r="BV52" s="73">
        <f t="shared" si="25"/>
        <v>0</v>
      </c>
      <c r="BW52" s="73">
        <f t="shared" si="25"/>
        <v>0</v>
      </c>
      <c r="BX52" s="73">
        <f t="shared" si="25"/>
        <v>0</v>
      </c>
      <c r="BY52" s="73">
        <f t="shared" si="25"/>
        <v>0</v>
      </c>
      <c r="BZ52" s="73">
        <f t="shared" si="25"/>
        <v>0</v>
      </c>
      <c r="CA52" s="73">
        <f t="shared" si="25"/>
        <v>0</v>
      </c>
      <c r="CB52" s="73">
        <f t="shared" si="25"/>
        <v>0</v>
      </c>
      <c r="CC52" s="73">
        <f t="shared" si="25"/>
        <v>0</v>
      </c>
      <c r="CD52" s="73">
        <f t="shared" si="25"/>
        <v>0</v>
      </c>
      <c r="CE52" s="73">
        <f t="shared" si="25"/>
        <v>0</v>
      </c>
      <c r="CF52" s="73">
        <f t="shared" si="25"/>
        <v>0</v>
      </c>
      <c r="CG52" s="73">
        <f t="shared" si="25"/>
        <v>0</v>
      </c>
      <c r="CH52" s="73">
        <f t="shared" si="25"/>
        <v>0</v>
      </c>
      <c r="CI52" s="73">
        <f t="shared" si="25"/>
        <v>0</v>
      </c>
      <c r="CJ52" s="73">
        <f t="shared" si="25"/>
        <v>0</v>
      </c>
      <c r="CK52" s="73">
        <f t="shared" si="25"/>
        <v>0</v>
      </c>
      <c r="CM52" s="73">
        <f t="shared" si="3"/>
        <v>0</v>
      </c>
    </row>
    <row r="53" spans="1:91" s="40" customFormat="1" ht="30" customHeight="1">
      <c r="B53" s="46"/>
      <c r="C53" s="47" t="s">
        <v>19</v>
      </c>
      <c r="D53" s="349">
        <f t="shared" ref="D53:AR53" si="26">+D52+D41</f>
        <v>0</v>
      </c>
      <c r="E53" s="349">
        <f t="shared" si="26"/>
        <v>0</v>
      </c>
      <c r="F53" s="349">
        <f t="shared" si="26"/>
        <v>0</v>
      </c>
      <c r="G53" s="349">
        <f t="shared" si="26"/>
        <v>0</v>
      </c>
      <c r="H53" s="349">
        <f t="shared" si="26"/>
        <v>0</v>
      </c>
      <c r="I53" s="349">
        <f t="shared" si="26"/>
        <v>0</v>
      </c>
      <c r="J53" s="349">
        <f t="shared" si="26"/>
        <v>0</v>
      </c>
      <c r="K53" s="349">
        <f t="shared" si="26"/>
        <v>0</v>
      </c>
      <c r="L53" s="349">
        <f t="shared" si="26"/>
        <v>0</v>
      </c>
      <c r="M53" s="349">
        <f t="shared" si="26"/>
        <v>0</v>
      </c>
      <c r="N53" s="349">
        <f t="shared" si="26"/>
        <v>0</v>
      </c>
      <c r="O53" s="349">
        <f t="shared" si="26"/>
        <v>0</v>
      </c>
      <c r="P53" s="349">
        <f t="shared" si="26"/>
        <v>0</v>
      </c>
      <c r="Q53" s="349">
        <f t="shared" si="26"/>
        <v>0</v>
      </c>
      <c r="R53" s="349">
        <f t="shared" si="26"/>
        <v>0</v>
      </c>
      <c r="S53" s="349">
        <f t="shared" si="26"/>
        <v>0</v>
      </c>
      <c r="T53" s="349">
        <f t="shared" si="26"/>
        <v>0</v>
      </c>
      <c r="U53" s="349">
        <f t="shared" si="26"/>
        <v>0</v>
      </c>
      <c r="V53" s="349">
        <f t="shared" si="26"/>
        <v>0</v>
      </c>
      <c r="W53" s="349">
        <f t="shared" si="26"/>
        <v>0</v>
      </c>
      <c r="X53" s="349">
        <f t="shared" si="26"/>
        <v>0</v>
      </c>
      <c r="Y53" s="349">
        <f t="shared" si="26"/>
        <v>0</v>
      </c>
      <c r="Z53" s="349">
        <f t="shared" si="26"/>
        <v>0</v>
      </c>
      <c r="AA53" s="349">
        <f t="shared" si="26"/>
        <v>0</v>
      </c>
      <c r="AB53" s="349">
        <f t="shared" si="26"/>
        <v>0</v>
      </c>
      <c r="AC53" s="349">
        <f t="shared" si="26"/>
        <v>0</v>
      </c>
      <c r="AD53" s="349">
        <f t="shared" si="26"/>
        <v>0</v>
      </c>
      <c r="AE53" s="349">
        <f t="shared" si="26"/>
        <v>0</v>
      </c>
      <c r="AF53" s="349">
        <f t="shared" si="26"/>
        <v>0</v>
      </c>
      <c r="AG53" s="349">
        <f t="shared" si="26"/>
        <v>0</v>
      </c>
      <c r="AH53" s="349">
        <f t="shared" si="26"/>
        <v>0</v>
      </c>
      <c r="AI53" s="349">
        <f t="shared" si="26"/>
        <v>0</v>
      </c>
      <c r="AJ53" s="349">
        <f t="shared" si="26"/>
        <v>0</v>
      </c>
      <c r="AK53" s="349">
        <f t="shared" si="26"/>
        <v>0</v>
      </c>
      <c r="AL53" s="349">
        <f t="shared" si="26"/>
        <v>0</v>
      </c>
      <c r="AM53" s="349">
        <f t="shared" si="26"/>
        <v>0</v>
      </c>
      <c r="AN53" s="349">
        <f t="shared" si="26"/>
        <v>0</v>
      </c>
      <c r="AO53" s="349">
        <f t="shared" si="26"/>
        <v>0</v>
      </c>
      <c r="AP53" s="349">
        <f t="shared" si="26"/>
        <v>0</v>
      </c>
      <c r="AQ53" s="349">
        <f t="shared" si="26"/>
        <v>0</v>
      </c>
      <c r="AR53" s="349">
        <f t="shared" si="26"/>
        <v>0</v>
      </c>
      <c r="AS53" s="350">
        <f t="shared" si="20"/>
        <v>0</v>
      </c>
      <c r="AT53" s="318"/>
      <c r="AU53" s="104"/>
      <c r="AV53" s="229">
        <f>+D53-D52-D41</f>
        <v>0</v>
      </c>
      <c r="AW53" s="229">
        <f t="shared" ref="AW53:CK53" si="27">+E53-E52-E41</f>
        <v>0</v>
      </c>
      <c r="AX53" s="229">
        <f t="shared" si="27"/>
        <v>0</v>
      </c>
      <c r="AY53" s="229">
        <f t="shared" si="27"/>
        <v>0</v>
      </c>
      <c r="AZ53" s="229">
        <f t="shared" si="27"/>
        <v>0</v>
      </c>
      <c r="BA53" s="229">
        <f t="shared" si="27"/>
        <v>0</v>
      </c>
      <c r="BB53" s="229">
        <f t="shared" si="27"/>
        <v>0</v>
      </c>
      <c r="BC53" s="229">
        <f t="shared" si="27"/>
        <v>0</v>
      </c>
      <c r="BD53" s="229">
        <f t="shared" si="27"/>
        <v>0</v>
      </c>
      <c r="BE53" s="229">
        <f t="shared" si="27"/>
        <v>0</v>
      </c>
      <c r="BF53" s="229">
        <f t="shared" si="27"/>
        <v>0</v>
      </c>
      <c r="BG53" s="229">
        <f t="shared" si="27"/>
        <v>0</v>
      </c>
      <c r="BH53" s="229">
        <f t="shared" si="27"/>
        <v>0</v>
      </c>
      <c r="BI53" s="229">
        <f t="shared" si="27"/>
        <v>0</v>
      </c>
      <c r="BJ53" s="229">
        <f t="shared" si="27"/>
        <v>0</v>
      </c>
      <c r="BK53" s="229">
        <f t="shared" si="27"/>
        <v>0</v>
      </c>
      <c r="BL53" s="229">
        <f t="shared" si="27"/>
        <v>0</v>
      </c>
      <c r="BM53" s="229">
        <f t="shared" si="27"/>
        <v>0</v>
      </c>
      <c r="BN53" s="229">
        <f t="shared" si="27"/>
        <v>0</v>
      </c>
      <c r="BO53" s="229">
        <f t="shared" si="27"/>
        <v>0</v>
      </c>
      <c r="BP53" s="229">
        <f t="shared" si="27"/>
        <v>0</v>
      </c>
      <c r="BQ53" s="229">
        <f t="shared" si="27"/>
        <v>0</v>
      </c>
      <c r="BR53" s="229">
        <f t="shared" si="27"/>
        <v>0</v>
      </c>
      <c r="BS53" s="229">
        <f t="shared" si="27"/>
        <v>0</v>
      </c>
      <c r="BT53" s="229">
        <f t="shared" si="27"/>
        <v>0</v>
      </c>
      <c r="BU53" s="229">
        <f t="shared" si="27"/>
        <v>0</v>
      </c>
      <c r="BV53" s="229">
        <f t="shared" si="27"/>
        <v>0</v>
      </c>
      <c r="BW53" s="229">
        <f t="shared" si="27"/>
        <v>0</v>
      </c>
      <c r="BX53" s="229">
        <f t="shared" si="27"/>
        <v>0</v>
      </c>
      <c r="BY53" s="229">
        <f t="shared" si="27"/>
        <v>0</v>
      </c>
      <c r="BZ53" s="229">
        <f t="shared" si="27"/>
        <v>0</v>
      </c>
      <c r="CA53" s="229">
        <f t="shared" si="27"/>
        <v>0</v>
      </c>
      <c r="CB53" s="229">
        <f t="shared" si="27"/>
        <v>0</v>
      </c>
      <c r="CC53" s="229">
        <f t="shared" si="27"/>
        <v>0</v>
      </c>
      <c r="CD53" s="229">
        <f t="shared" si="27"/>
        <v>0</v>
      </c>
      <c r="CE53" s="229">
        <f t="shared" si="27"/>
        <v>0</v>
      </c>
      <c r="CF53" s="229">
        <f t="shared" si="27"/>
        <v>0</v>
      </c>
      <c r="CG53" s="229">
        <f t="shared" si="27"/>
        <v>0</v>
      </c>
      <c r="CH53" s="229">
        <f t="shared" si="27"/>
        <v>0</v>
      </c>
      <c r="CI53" s="229">
        <f t="shared" si="27"/>
        <v>0</v>
      </c>
      <c r="CJ53" s="229">
        <f t="shared" si="27"/>
        <v>0</v>
      </c>
      <c r="CK53" s="229">
        <f t="shared" si="27"/>
        <v>0</v>
      </c>
      <c r="CM53" s="229">
        <f t="shared" si="3"/>
        <v>0</v>
      </c>
    </row>
    <row r="54" spans="1:91" s="40" customFormat="1" ht="30" customHeight="1">
      <c r="B54" s="46"/>
      <c r="C54" s="47" t="s">
        <v>107</v>
      </c>
      <c r="D54" s="366"/>
      <c r="E54" s="366"/>
      <c r="F54" s="366"/>
      <c r="G54" s="366"/>
      <c r="H54" s="366"/>
      <c r="I54" s="366"/>
      <c r="J54" s="366"/>
      <c r="K54" s="366"/>
      <c r="L54" s="366"/>
      <c r="M54" s="366"/>
      <c r="N54" s="366"/>
      <c r="O54" s="366"/>
      <c r="P54" s="366"/>
      <c r="Q54" s="366"/>
      <c r="R54" s="366"/>
      <c r="S54" s="366"/>
      <c r="T54" s="366"/>
      <c r="U54" s="366"/>
      <c r="V54" s="366"/>
      <c r="W54" s="366"/>
      <c r="X54" s="366"/>
      <c r="Y54" s="366"/>
      <c r="Z54" s="366"/>
      <c r="AA54" s="366"/>
      <c r="AB54" s="366"/>
      <c r="AC54" s="366"/>
      <c r="AD54" s="366"/>
      <c r="AE54" s="366"/>
      <c r="AF54" s="366"/>
      <c r="AG54" s="366"/>
      <c r="AH54" s="366"/>
      <c r="AI54" s="366"/>
      <c r="AJ54" s="366"/>
      <c r="AK54" s="366"/>
      <c r="AL54" s="366"/>
      <c r="AM54" s="366"/>
      <c r="AN54" s="366"/>
      <c r="AO54" s="366"/>
      <c r="AP54" s="366"/>
      <c r="AQ54" s="366"/>
      <c r="AR54" s="366"/>
      <c r="AS54" s="351"/>
      <c r="AT54" s="318"/>
      <c r="AU54" s="104"/>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29"/>
      <c r="BR54" s="229"/>
      <c r="BS54" s="229"/>
      <c r="BT54" s="229"/>
      <c r="BU54" s="229"/>
      <c r="BV54" s="229"/>
      <c r="BW54" s="229"/>
      <c r="BX54" s="229"/>
      <c r="BY54" s="229"/>
      <c r="BZ54" s="229"/>
      <c r="CA54" s="229"/>
      <c r="CB54" s="229"/>
      <c r="CC54" s="229"/>
      <c r="CD54" s="229"/>
      <c r="CE54" s="229"/>
      <c r="CF54" s="229"/>
      <c r="CG54" s="229"/>
      <c r="CH54" s="229"/>
      <c r="CI54" s="229"/>
      <c r="CJ54" s="229"/>
      <c r="CK54" s="229"/>
      <c r="CM54" s="229"/>
    </row>
    <row r="55" spans="1:91" s="40" customFormat="1" ht="30" customHeight="1">
      <c r="B55" s="46"/>
      <c r="C55" s="47" t="s">
        <v>109</v>
      </c>
      <c r="D55" s="349">
        <f t="shared" ref="D55:AR55" si="28">+D18+D29+D41+D52+D54</f>
        <v>0</v>
      </c>
      <c r="E55" s="349">
        <f t="shared" si="28"/>
        <v>0</v>
      </c>
      <c r="F55" s="349">
        <f t="shared" si="28"/>
        <v>0</v>
      </c>
      <c r="G55" s="349">
        <f t="shared" si="28"/>
        <v>0</v>
      </c>
      <c r="H55" s="349">
        <f t="shared" si="28"/>
        <v>0</v>
      </c>
      <c r="I55" s="349">
        <f t="shared" si="28"/>
        <v>0</v>
      </c>
      <c r="J55" s="349">
        <f t="shared" si="28"/>
        <v>0</v>
      </c>
      <c r="K55" s="349">
        <f t="shared" si="28"/>
        <v>0</v>
      </c>
      <c r="L55" s="349">
        <f t="shared" si="28"/>
        <v>0</v>
      </c>
      <c r="M55" s="349">
        <f t="shared" si="28"/>
        <v>0</v>
      </c>
      <c r="N55" s="349">
        <f t="shared" si="28"/>
        <v>0</v>
      </c>
      <c r="O55" s="349">
        <f t="shared" si="28"/>
        <v>0</v>
      </c>
      <c r="P55" s="349">
        <f t="shared" si="28"/>
        <v>257.16000000000003</v>
      </c>
      <c r="Q55" s="349">
        <f t="shared" si="28"/>
        <v>0</v>
      </c>
      <c r="R55" s="349">
        <f t="shared" si="28"/>
        <v>0</v>
      </c>
      <c r="S55" s="349">
        <f t="shared" si="28"/>
        <v>0</v>
      </c>
      <c r="T55" s="349">
        <f t="shared" si="28"/>
        <v>0</v>
      </c>
      <c r="U55" s="349">
        <f t="shared" si="28"/>
        <v>0</v>
      </c>
      <c r="V55" s="349">
        <f t="shared" si="28"/>
        <v>0</v>
      </c>
      <c r="W55" s="349">
        <f t="shared" si="28"/>
        <v>0</v>
      </c>
      <c r="X55" s="349">
        <f t="shared" si="28"/>
        <v>0</v>
      </c>
      <c r="Y55" s="349">
        <f t="shared" si="28"/>
        <v>0</v>
      </c>
      <c r="Z55" s="349">
        <f t="shared" si="28"/>
        <v>0</v>
      </c>
      <c r="AA55" s="349">
        <f t="shared" si="28"/>
        <v>0</v>
      </c>
      <c r="AB55" s="349">
        <f t="shared" si="28"/>
        <v>0</v>
      </c>
      <c r="AC55" s="349">
        <f t="shared" si="28"/>
        <v>0</v>
      </c>
      <c r="AD55" s="349">
        <f t="shared" si="28"/>
        <v>0</v>
      </c>
      <c r="AE55" s="349">
        <f t="shared" si="28"/>
        <v>0</v>
      </c>
      <c r="AF55" s="349">
        <f t="shared" si="28"/>
        <v>0</v>
      </c>
      <c r="AG55" s="349">
        <f t="shared" si="28"/>
        <v>0</v>
      </c>
      <c r="AH55" s="349">
        <f t="shared" si="28"/>
        <v>0</v>
      </c>
      <c r="AI55" s="349">
        <f t="shared" si="28"/>
        <v>1798.029</v>
      </c>
      <c r="AJ55" s="349">
        <f t="shared" si="28"/>
        <v>0</v>
      </c>
      <c r="AK55" s="349">
        <f t="shared" si="28"/>
        <v>0</v>
      </c>
      <c r="AL55" s="349">
        <f t="shared" si="28"/>
        <v>0</v>
      </c>
      <c r="AM55" s="349">
        <f t="shared" si="28"/>
        <v>0</v>
      </c>
      <c r="AN55" s="349">
        <f t="shared" si="28"/>
        <v>0</v>
      </c>
      <c r="AO55" s="349">
        <f t="shared" si="28"/>
        <v>0</v>
      </c>
      <c r="AP55" s="349">
        <f t="shared" si="28"/>
        <v>2787.8</v>
      </c>
      <c r="AQ55" s="349">
        <f t="shared" si="28"/>
        <v>0</v>
      </c>
      <c r="AR55" s="349">
        <f t="shared" si="28"/>
        <v>0</v>
      </c>
      <c r="AS55" s="350">
        <f>+SUM(D55:AR55)</f>
        <v>4842.9889999999996</v>
      </c>
      <c r="AT55" s="318"/>
      <c r="AU55" s="104"/>
      <c r="AV55" s="229">
        <f>+D55-SUM(D18,D29,D41,D52,D54)</f>
        <v>0</v>
      </c>
      <c r="AW55" s="229">
        <f t="shared" ref="AW55:CJ55" si="29">+E55-SUM(E18,E29,E41,E52,E54)</f>
        <v>0</v>
      </c>
      <c r="AX55" s="229">
        <f t="shared" si="29"/>
        <v>0</v>
      </c>
      <c r="AY55" s="229">
        <f t="shared" si="29"/>
        <v>0</v>
      </c>
      <c r="AZ55" s="229">
        <f t="shared" si="29"/>
        <v>0</v>
      </c>
      <c r="BA55" s="229">
        <f t="shared" si="29"/>
        <v>0</v>
      </c>
      <c r="BB55" s="229">
        <f t="shared" si="29"/>
        <v>0</v>
      </c>
      <c r="BC55" s="229">
        <f t="shared" si="29"/>
        <v>0</v>
      </c>
      <c r="BD55" s="229">
        <f t="shared" si="29"/>
        <v>0</v>
      </c>
      <c r="BE55" s="229">
        <f t="shared" si="29"/>
        <v>0</v>
      </c>
      <c r="BF55" s="229">
        <f t="shared" si="29"/>
        <v>0</v>
      </c>
      <c r="BG55" s="229">
        <f t="shared" si="29"/>
        <v>0</v>
      </c>
      <c r="BH55" s="229">
        <f t="shared" si="29"/>
        <v>0</v>
      </c>
      <c r="BI55" s="229">
        <f t="shared" si="29"/>
        <v>0</v>
      </c>
      <c r="BJ55" s="229">
        <f t="shared" si="29"/>
        <v>0</v>
      </c>
      <c r="BK55" s="229">
        <f t="shared" si="29"/>
        <v>0</v>
      </c>
      <c r="BL55" s="229">
        <f t="shared" si="29"/>
        <v>0</v>
      </c>
      <c r="BM55" s="229">
        <f t="shared" si="29"/>
        <v>0</v>
      </c>
      <c r="BN55" s="229">
        <f t="shared" si="29"/>
        <v>0</v>
      </c>
      <c r="BO55" s="229">
        <f t="shared" si="29"/>
        <v>0</v>
      </c>
      <c r="BP55" s="229">
        <f t="shared" si="29"/>
        <v>0</v>
      </c>
      <c r="BQ55" s="229">
        <f t="shared" si="29"/>
        <v>0</v>
      </c>
      <c r="BR55" s="229">
        <f t="shared" si="29"/>
        <v>0</v>
      </c>
      <c r="BS55" s="229">
        <f t="shared" si="29"/>
        <v>0</v>
      </c>
      <c r="BT55" s="229">
        <f t="shared" si="29"/>
        <v>0</v>
      </c>
      <c r="BU55" s="229">
        <f t="shared" si="29"/>
        <v>0</v>
      </c>
      <c r="BV55" s="229">
        <f t="shared" si="29"/>
        <v>0</v>
      </c>
      <c r="BW55" s="229">
        <f t="shared" si="29"/>
        <v>0</v>
      </c>
      <c r="BX55" s="229">
        <f t="shared" si="29"/>
        <v>0</v>
      </c>
      <c r="BY55" s="229">
        <f t="shared" si="29"/>
        <v>0</v>
      </c>
      <c r="BZ55" s="229">
        <f t="shared" si="29"/>
        <v>0</v>
      </c>
      <c r="CA55" s="229">
        <f t="shared" si="29"/>
        <v>0</v>
      </c>
      <c r="CB55" s="229">
        <f t="shared" si="29"/>
        <v>0</v>
      </c>
      <c r="CC55" s="229">
        <f t="shared" si="29"/>
        <v>0</v>
      </c>
      <c r="CD55" s="229">
        <f t="shared" si="29"/>
        <v>0</v>
      </c>
      <c r="CE55" s="229">
        <f t="shared" si="29"/>
        <v>0</v>
      </c>
      <c r="CF55" s="229">
        <f t="shared" si="29"/>
        <v>0</v>
      </c>
      <c r="CG55" s="229">
        <f t="shared" si="29"/>
        <v>0</v>
      </c>
      <c r="CH55" s="229">
        <f t="shared" si="29"/>
        <v>0</v>
      </c>
      <c r="CI55" s="229">
        <f t="shared" si="29"/>
        <v>0</v>
      </c>
      <c r="CJ55" s="229">
        <f t="shared" si="29"/>
        <v>0</v>
      </c>
      <c r="CK55" s="229">
        <f>+AS55-SUM(AS18,AS29,AS41,AS52,AS54)</f>
        <v>0</v>
      </c>
      <c r="CM55" s="229">
        <f>+AS55-SUM(D55:AR55)-AS54</f>
        <v>0</v>
      </c>
    </row>
    <row r="56" spans="1:91" s="5" customFormat="1" ht="18.75">
      <c r="A56" s="6"/>
      <c r="B56" s="9"/>
      <c r="C56" s="111" t="s">
        <v>108</v>
      </c>
      <c r="D56" s="367"/>
      <c r="E56" s="367"/>
      <c r="F56" s="367"/>
      <c r="G56" s="367"/>
      <c r="H56" s="367"/>
      <c r="I56" s="367"/>
      <c r="J56" s="367"/>
      <c r="K56" s="367"/>
      <c r="L56" s="367"/>
      <c r="M56" s="367"/>
      <c r="N56" s="367"/>
      <c r="O56" s="367"/>
      <c r="P56" s="349">
        <v>257.16000000000003</v>
      </c>
      <c r="Q56" s="367"/>
      <c r="R56" s="367"/>
      <c r="S56" s="367"/>
      <c r="T56" s="367"/>
      <c r="U56" s="367"/>
      <c r="V56" s="367"/>
      <c r="W56" s="367"/>
      <c r="X56" s="367"/>
      <c r="Y56" s="367"/>
      <c r="Z56" s="367"/>
      <c r="AA56" s="367"/>
      <c r="AB56" s="367"/>
      <c r="AC56" s="367"/>
      <c r="AD56" s="367"/>
      <c r="AE56" s="367"/>
      <c r="AF56" s="367"/>
      <c r="AG56" s="367"/>
      <c r="AH56" s="367"/>
      <c r="AI56" s="349">
        <v>1124.67</v>
      </c>
      <c r="AJ56" s="367"/>
      <c r="AK56" s="367"/>
      <c r="AL56" s="367"/>
      <c r="AM56" s="367"/>
      <c r="AN56" s="367"/>
      <c r="AO56" s="367"/>
      <c r="AP56" s="349">
        <v>2065.8000000000002</v>
      </c>
      <c r="AQ56" s="367"/>
      <c r="AR56" s="367"/>
      <c r="AS56" s="341">
        <f>AP56+AI56+P56</f>
        <v>3447.63</v>
      </c>
      <c r="AT56" s="342"/>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M56" s="73"/>
    </row>
    <row r="57" spans="1:91" s="182" customFormat="1" ht="9.9499999999999993" customHeight="1">
      <c r="B57" s="189"/>
      <c r="C57" s="186"/>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52"/>
      <c r="AP57" s="353"/>
      <c r="AQ57" s="354"/>
      <c r="AR57" s="355"/>
      <c r="AS57" s="356"/>
      <c r="AT57" s="357"/>
      <c r="AU57" s="243"/>
      <c r="AV57" s="236"/>
      <c r="AW57" s="236"/>
      <c r="AX57" s="236"/>
      <c r="AY57" s="236"/>
      <c r="AZ57" s="236"/>
      <c r="BA57" s="236"/>
      <c r="BB57" s="236"/>
      <c r="BC57" s="236"/>
      <c r="BD57" s="236"/>
      <c r="BE57" s="236"/>
      <c r="BF57" s="236"/>
      <c r="BG57" s="236"/>
      <c r="BH57" s="236"/>
      <c r="BI57" s="236"/>
      <c r="BJ57" s="236"/>
      <c r="BK57" s="236"/>
      <c r="BL57" s="236"/>
      <c r="BM57" s="236"/>
      <c r="BN57" s="236"/>
      <c r="BO57" s="236"/>
      <c r="BP57" s="236"/>
      <c r="BQ57" s="236"/>
      <c r="BR57" s="236"/>
      <c r="BS57" s="236"/>
      <c r="BT57" s="236"/>
      <c r="BU57" s="236"/>
      <c r="BV57" s="236"/>
      <c r="BW57" s="236"/>
      <c r="BX57" s="236"/>
      <c r="BY57" s="236"/>
      <c r="BZ57" s="236"/>
      <c r="CA57" s="236"/>
      <c r="CB57" s="236"/>
      <c r="CC57" s="236"/>
      <c r="CD57" s="236"/>
      <c r="CE57" s="236"/>
      <c r="CF57" s="236"/>
      <c r="CG57" s="236"/>
      <c r="CH57" s="236"/>
      <c r="CI57" s="236"/>
      <c r="CJ57" s="236"/>
      <c r="CK57" s="236"/>
      <c r="CM57" s="236"/>
    </row>
    <row r="58" spans="1:91" s="7" customFormat="1" ht="65.25" customHeight="1">
      <c r="A58" s="110"/>
      <c r="B58" s="112"/>
      <c r="C58" s="432" t="s">
        <v>162</v>
      </c>
      <c r="D58" s="432"/>
      <c r="E58" s="432"/>
      <c r="F58" s="432"/>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M58" s="432"/>
      <c r="AN58" s="432"/>
      <c r="AO58" s="432"/>
      <c r="AP58" s="432"/>
      <c r="AQ58" s="432"/>
      <c r="AR58" s="432"/>
      <c r="AS58" s="432"/>
      <c r="AT58" s="113"/>
      <c r="AU58" s="11"/>
    </row>
  </sheetData>
  <mergeCells count="7">
    <mergeCell ref="AV5:CM5"/>
    <mergeCell ref="C58:AS58"/>
    <mergeCell ref="C2:AS2"/>
    <mergeCell ref="C3:AS3"/>
    <mergeCell ref="C4:AS4"/>
    <mergeCell ref="C5:AS5"/>
    <mergeCell ref="D6:AT6"/>
  </mergeCells>
  <phoneticPr fontId="0" type="noConversion"/>
  <conditionalFormatting sqref="D6:AT6">
    <cfRule type="expression" dxfId="55" priority="1" stopIfTrue="1">
      <formula>COUNTA(D9:AS56)&lt;&gt;COUNTIF(D9:AS56,"&gt;=0")</formula>
    </cfRule>
  </conditionalFormatting>
  <conditionalFormatting sqref="AT23 AT26 AT15 AT18 AT38 AT29 AT49 AT35 AT41 D57:AO57 AT46 AT52 AT56 AT12 D9:AS56">
    <cfRule type="expression" dxfId="54" priority="2" stopIfTrue="1">
      <formula>AND(D9&lt;&gt;"",OR(D9&lt;0,NOT(ISNUMBER(D9))))</formula>
    </cfRule>
  </conditionalFormatting>
  <conditionalFormatting sqref="AR57:AU57">
    <cfRule type="expression" dxfId="53" priority="3" stopIfTrue="1">
      <formula>AR57=1</formula>
    </cfRule>
  </conditionalFormatting>
  <conditionalFormatting sqref="AV8:CM57">
    <cfRule type="expression" dxfId="52" priority="4" stopIfTrue="1">
      <formula>ABS(AV8)&gt;10</formula>
    </cfRule>
  </conditionalFormatting>
  <pageMargins left="0.66" right="0.2" top="1" bottom="1" header="0.5" footer="0.5"/>
  <pageSetup paperSize="9" scale="45" fitToHeight="0" orientation="landscape" r:id="rId1"/>
  <headerFooter alignWithMargins="0">
    <oddFooter>&amp;R2013 Triennial Central Bank Survey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outlinePr summaryBelow="0" summaryRight="0"/>
    <pageSetUpPr fitToPage="1"/>
  </sheetPr>
  <dimension ref="A1:AD68"/>
  <sheetViews>
    <sheetView zoomScale="75" workbookViewId="0">
      <pane xSplit="3" ySplit="9" topLeftCell="D10" activePane="bottomRight" state="frozen"/>
      <selection pane="topRight" activeCell="D1" sqref="D1"/>
      <selection pane="bottomLeft" activeCell="A10" sqref="A10"/>
      <selection pane="bottomRight" activeCell="C17" sqref="C17"/>
    </sheetView>
  </sheetViews>
  <sheetFormatPr defaultRowHeight="12.75" zeroHeight="1"/>
  <cols>
    <col min="1" max="1" width="1.7109375" style="2" customWidth="1"/>
    <col min="2" max="2" width="1.7109375" style="97" customWidth="1"/>
    <col min="3" max="3" width="50.7109375" style="97" customWidth="1"/>
    <col min="4" max="8" width="16.7109375" style="98" customWidth="1"/>
    <col min="9" max="10" width="17.7109375" style="98" customWidth="1"/>
    <col min="11" max="11" width="16.7109375" style="98" customWidth="1"/>
    <col min="12" max="12" width="16.7109375" style="142" customWidth="1"/>
    <col min="13" max="13" width="1.7109375" style="98" customWidth="1"/>
    <col min="14" max="14" width="1.7109375" style="3" hidden="1" customWidth="1"/>
    <col min="15" max="22" width="0" style="2" hidden="1" customWidth="1"/>
    <col min="23" max="23" width="9.42578125" style="2" hidden="1" customWidth="1"/>
    <col min="24" max="24" width="1.7109375" style="2" hidden="1" customWidth="1"/>
    <col min="25" max="25" width="0" style="2" hidden="1" customWidth="1"/>
    <col min="26" max="26" width="1.7109375" style="2" hidden="1" customWidth="1"/>
    <col min="27" max="28" width="0" style="2" hidden="1" customWidth="1"/>
    <col min="29" max="16384" width="9.140625" style="2"/>
  </cols>
  <sheetData>
    <row r="1" spans="1:30" s="24" customFormat="1" ht="20.100000000000001" customHeight="1">
      <c r="B1" s="20" t="s">
        <v>87</v>
      </c>
      <c r="C1" s="21"/>
      <c r="D1" s="22"/>
      <c r="E1" s="22"/>
      <c r="F1" s="22"/>
      <c r="G1" s="22"/>
      <c r="H1" s="22"/>
      <c r="I1" s="22"/>
      <c r="J1" s="22"/>
      <c r="K1" s="22"/>
      <c r="L1" s="215"/>
      <c r="M1" s="22"/>
      <c r="N1" s="28"/>
      <c r="O1" s="60"/>
      <c r="P1" s="60"/>
      <c r="Q1" s="60"/>
      <c r="R1" s="60"/>
      <c r="S1" s="60"/>
      <c r="T1" s="60"/>
      <c r="U1" s="60"/>
      <c r="V1" s="60"/>
      <c r="W1" s="60"/>
      <c r="X1" s="60"/>
      <c r="Y1" s="23"/>
      <c r="Z1" s="51"/>
    </row>
    <row r="2" spans="1:30" s="24" customFormat="1" ht="20.100000000000001" customHeight="1">
      <c r="B2" s="408" t="s">
        <v>61</v>
      </c>
      <c r="C2" s="408"/>
      <c r="D2" s="408"/>
      <c r="E2" s="408"/>
      <c r="F2" s="408"/>
      <c r="G2" s="408"/>
      <c r="H2" s="408"/>
      <c r="I2" s="408"/>
      <c r="J2" s="408"/>
      <c r="K2" s="408"/>
      <c r="L2" s="408"/>
      <c r="M2" s="408"/>
      <c r="N2" s="91"/>
      <c r="O2" s="191" t="s">
        <v>62</v>
      </c>
      <c r="P2" s="192">
        <f>MAX(O10:AA46)</f>
        <v>2.9999791877344251E-6</v>
      </c>
    </row>
    <row r="3" spans="1:30" s="24" customFormat="1" ht="20.100000000000001" customHeight="1">
      <c r="B3" s="408" t="s">
        <v>195</v>
      </c>
      <c r="C3" s="408"/>
      <c r="D3" s="408"/>
      <c r="E3" s="408"/>
      <c r="F3" s="408"/>
      <c r="G3" s="408"/>
      <c r="H3" s="408"/>
      <c r="I3" s="408"/>
      <c r="J3" s="408"/>
      <c r="K3" s="408"/>
      <c r="L3" s="408"/>
      <c r="M3" s="408"/>
      <c r="N3" s="91"/>
      <c r="O3" s="193" t="s">
        <v>63</v>
      </c>
      <c r="P3" s="194">
        <f>MIN(O10:AA46)</f>
        <v>-2.9999937396496534E-6</v>
      </c>
      <c r="Q3" s="61"/>
      <c r="S3" s="61"/>
      <c r="T3" s="62"/>
      <c r="U3" s="61"/>
      <c r="V3" s="64"/>
      <c r="W3" s="64"/>
      <c r="X3" s="64"/>
      <c r="Y3" s="23"/>
      <c r="Z3" s="51"/>
    </row>
    <row r="4" spans="1:30" s="24" customFormat="1" ht="20.100000000000001" customHeight="1">
      <c r="B4" s="408" t="s">
        <v>54</v>
      </c>
      <c r="C4" s="408"/>
      <c r="D4" s="408"/>
      <c r="E4" s="408"/>
      <c r="F4" s="408"/>
      <c r="G4" s="408"/>
      <c r="H4" s="408"/>
      <c r="I4" s="408"/>
      <c r="J4" s="408"/>
      <c r="K4" s="408"/>
      <c r="L4" s="408"/>
      <c r="M4" s="408"/>
      <c r="N4" s="91"/>
      <c r="Q4" s="61"/>
      <c r="R4" s="63"/>
      <c r="S4" s="63"/>
      <c r="T4" s="62"/>
      <c r="U4" s="63"/>
      <c r="V4" s="63"/>
      <c r="W4" s="63"/>
      <c r="X4" s="63"/>
      <c r="Y4" s="23"/>
      <c r="Z4" s="51"/>
    </row>
    <row r="5" spans="1:30" s="24" customFormat="1" ht="20.100000000000001" customHeight="1">
      <c r="B5" s="408" t="s">
        <v>201</v>
      </c>
      <c r="C5" s="408"/>
      <c r="D5" s="408"/>
      <c r="E5" s="408"/>
      <c r="F5" s="408"/>
      <c r="G5" s="408"/>
      <c r="H5" s="408"/>
      <c r="I5" s="408"/>
      <c r="J5" s="408"/>
      <c r="K5" s="408"/>
      <c r="L5" s="408"/>
      <c r="M5" s="408"/>
      <c r="N5" s="91"/>
      <c r="O5" s="429" t="s">
        <v>60</v>
      </c>
      <c r="P5" s="430"/>
      <c r="Q5" s="430"/>
      <c r="R5" s="430"/>
      <c r="S5" s="430"/>
      <c r="T5" s="430"/>
      <c r="U5" s="430"/>
      <c r="V5" s="430"/>
      <c r="W5" s="430"/>
      <c r="X5" s="430"/>
      <c r="Y5" s="430"/>
      <c r="Z5" s="430"/>
      <c r="AA5" s="431"/>
    </row>
    <row r="6" spans="1:30" ht="47.25" customHeight="1">
      <c r="B6" s="92"/>
      <c r="C6" s="12"/>
      <c r="D6" s="435" t="s">
        <v>113</v>
      </c>
      <c r="E6" s="436"/>
      <c r="F6" s="436"/>
      <c r="G6" s="436"/>
      <c r="H6" s="436"/>
      <c r="I6" s="436"/>
      <c r="J6" s="436"/>
      <c r="K6" s="436"/>
      <c r="L6" s="436"/>
      <c r="M6" s="436"/>
      <c r="N6" s="234"/>
      <c r="O6" s="24"/>
      <c r="P6" s="24"/>
      <c r="Q6" s="24"/>
      <c r="R6" s="24"/>
      <c r="S6" s="24"/>
      <c r="T6" s="24"/>
      <c r="U6" s="24"/>
      <c r="V6" s="24"/>
      <c r="W6" s="24"/>
      <c r="X6" s="24"/>
      <c r="Y6" s="24"/>
      <c r="Z6" s="24"/>
    </row>
    <row r="7" spans="1:30" s="174" customFormat="1" ht="50.1" customHeight="1">
      <c r="B7" s="217"/>
      <c r="C7" s="222"/>
      <c r="D7" s="463" t="s">
        <v>196</v>
      </c>
      <c r="E7" s="464"/>
      <c r="F7" s="473" t="s">
        <v>197</v>
      </c>
      <c r="G7" s="474"/>
      <c r="H7" s="474"/>
      <c r="I7" s="474"/>
      <c r="J7" s="474"/>
      <c r="K7" s="467" t="s">
        <v>152</v>
      </c>
      <c r="L7" s="453" t="s">
        <v>153</v>
      </c>
      <c r="M7" s="454"/>
      <c r="N7" s="175"/>
      <c r="O7" s="476" t="str">
        <f>+D7</f>
        <v>Voice</v>
      </c>
      <c r="P7" s="478"/>
      <c r="Q7" s="476" t="str">
        <f>+F7</f>
        <v>Electronic</v>
      </c>
      <c r="R7" s="478"/>
      <c r="S7" s="478"/>
      <c r="T7" s="478"/>
      <c r="U7" s="477"/>
      <c r="V7" s="459" t="str">
        <f>MID(K7,1,LEN(K7)-1)</f>
        <v>Undistribute</v>
      </c>
      <c r="W7" s="459" t="str">
        <f>MID(L7,1,LEN(L7)-1)</f>
        <v xml:space="preserve">Total </v>
      </c>
      <c r="X7" s="246"/>
      <c r="Y7" s="246"/>
      <c r="Z7" s="17"/>
      <c r="AA7" s="447" t="s">
        <v>112</v>
      </c>
      <c r="AB7" s="17"/>
      <c r="AC7" s="17"/>
      <c r="AD7" s="17"/>
    </row>
    <row r="8" spans="1:30" s="170" customFormat="1" ht="30" customHeight="1">
      <c r="B8" s="218"/>
      <c r="C8" s="216" t="s">
        <v>0</v>
      </c>
      <c r="D8" s="465" t="s">
        <v>177</v>
      </c>
      <c r="E8" s="467" t="s">
        <v>97</v>
      </c>
      <c r="F8" s="469" t="s">
        <v>177</v>
      </c>
      <c r="G8" s="470"/>
      <c r="H8" s="469" t="s">
        <v>97</v>
      </c>
      <c r="I8" s="472"/>
      <c r="J8" s="472"/>
      <c r="K8" s="471"/>
      <c r="L8" s="455"/>
      <c r="M8" s="456"/>
      <c r="N8" s="171"/>
      <c r="O8" s="459" t="str">
        <f>+D8</f>
        <v>Direct</v>
      </c>
      <c r="P8" s="459" t="str">
        <f t="shared" ref="P8:U9" si="0">+E8</f>
        <v>Indirect</v>
      </c>
      <c r="Q8" s="476" t="str">
        <f t="shared" si="0"/>
        <v>Direct</v>
      </c>
      <c r="R8" s="477"/>
      <c r="S8" s="476" t="str">
        <f t="shared" si="0"/>
        <v>Indirect</v>
      </c>
      <c r="T8" s="478"/>
      <c r="U8" s="477"/>
      <c r="V8" s="460"/>
      <c r="W8" s="460"/>
      <c r="X8" s="246"/>
      <c r="Y8" s="246"/>
      <c r="Z8" s="17"/>
      <c r="AA8" s="475"/>
      <c r="AB8" s="17"/>
      <c r="AC8" s="17"/>
    </row>
    <row r="9" spans="1:30" s="172" customFormat="1" ht="59.25" customHeight="1">
      <c r="B9" s="219"/>
      <c r="C9" s="220"/>
      <c r="D9" s="466"/>
      <c r="E9" s="468"/>
      <c r="F9" s="280" t="s">
        <v>57</v>
      </c>
      <c r="G9" s="280" t="s">
        <v>194</v>
      </c>
      <c r="H9" s="274" t="s">
        <v>74</v>
      </c>
      <c r="I9" s="274" t="s">
        <v>75</v>
      </c>
      <c r="J9" s="281" t="s">
        <v>194</v>
      </c>
      <c r="K9" s="468"/>
      <c r="L9" s="457"/>
      <c r="M9" s="458"/>
      <c r="N9" s="173"/>
      <c r="O9" s="461"/>
      <c r="P9" s="461"/>
      <c r="Q9" s="244" t="str">
        <f t="shared" si="0"/>
        <v>Single-bank proprietary trading system</v>
      </c>
      <c r="R9" s="244" t="str">
        <f t="shared" si="0"/>
        <v>Other</v>
      </c>
      <c r="S9" s="244" t="str">
        <f t="shared" si="0"/>
        <v>Reuters Matching / EBS</v>
      </c>
      <c r="T9" s="244" t="str">
        <f t="shared" si="0"/>
        <v>Other electronic communication networks</v>
      </c>
      <c r="U9" s="245" t="str">
        <f t="shared" si="0"/>
        <v>Other</v>
      </c>
      <c r="V9" s="461"/>
      <c r="W9" s="461"/>
      <c r="X9" s="247"/>
      <c r="Y9" s="245" t="str">
        <f>+W7</f>
        <v xml:space="preserve">Total </v>
      </c>
      <c r="Z9" s="176"/>
      <c r="AA9" s="475"/>
      <c r="AB9" s="176"/>
      <c r="AC9" s="176"/>
      <c r="AD9" s="176"/>
    </row>
    <row r="10" spans="1:30" ht="30" customHeight="1">
      <c r="A10" s="178"/>
      <c r="B10" s="93"/>
      <c r="C10" s="221" t="s">
        <v>178</v>
      </c>
      <c r="D10" s="303"/>
      <c r="E10" s="303"/>
      <c r="F10" s="303"/>
      <c r="G10" s="303"/>
      <c r="H10" s="303"/>
      <c r="I10" s="303"/>
      <c r="J10" s="303"/>
      <c r="K10" s="303"/>
      <c r="L10" s="305"/>
      <c r="M10" s="306"/>
      <c r="N10" s="90"/>
      <c r="O10" s="248"/>
      <c r="P10" s="248"/>
      <c r="Q10" s="248"/>
      <c r="R10" s="248"/>
      <c r="S10" s="248"/>
      <c r="T10" s="248"/>
      <c r="U10" s="248"/>
      <c r="V10" s="248"/>
      <c r="W10" s="248"/>
      <c r="X10" s="249"/>
      <c r="Y10" s="248"/>
      <c r="Z10" s="176"/>
      <c r="AA10" s="248"/>
      <c r="AB10" s="176"/>
      <c r="AC10" s="176"/>
      <c r="AD10" s="176"/>
    </row>
    <row r="11" spans="1:30" ht="17.100000000000001" customHeight="1">
      <c r="B11" s="93"/>
      <c r="C11" s="99" t="s">
        <v>10</v>
      </c>
      <c r="D11" s="288">
        <v>10105.121787</v>
      </c>
      <c r="E11" s="288">
        <v>3374.7557849999998</v>
      </c>
      <c r="F11" s="288">
        <v>47685.356683999998</v>
      </c>
      <c r="G11" s="288">
        <v>264921.98662400001</v>
      </c>
      <c r="H11" s="288">
        <v>11551.286962</v>
      </c>
      <c r="I11" s="288">
        <v>38307.939037999997</v>
      </c>
      <c r="J11" s="288"/>
      <c r="K11" s="288">
        <v>5613.6055260000003</v>
      </c>
      <c r="L11" s="305">
        <f t="shared" ref="L11:L16" si="1">+SUM(D11:K11)</f>
        <v>381560.05240600009</v>
      </c>
      <c r="M11" s="306"/>
      <c r="N11" s="90"/>
      <c r="O11" s="250">
        <f>+D11-SUM(D12:D13)</f>
        <v>0</v>
      </c>
      <c r="P11" s="250">
        <f t="shared" ref="P11:W11" si="2">+E11-SUM(E12:E13)</f>
        <v>0</v>
      </c>
      <c r="Q11" s="250">
        <f t="shared" si="2"/>
        <v>1.0000003385357559E-6</v>
      </c>
      <c r="R11" s="250">
        <f t="shared" si="2"/>
        <v>1.0000076144933701E-6</v>
      </c>
      <c r="S11" s="250">
        <f t="shared" si="2"/>
        <v>0</v>
      </c>
      <c r="T11" s="250">
        <f t="shared" si="2"/>
        <v>0</v>
      </c>
      <c r="U11" s="250">
        <f t="shared" si="2"/>
        <v>0</v>
      </c>
      <c r="V11" s="250">
        <f t="shared" si="2"/>
        <v>0</v>
      </c>
      <c r="W11" s="250">
        <f t="shared" si="2"/>
        <v>2.0000734366476536E-6</v>
      </c>
      <c r="X11" s="251"/>
      <c r="Y11" s="250">
        <f t="shared" ref="Y11:Y16" si="3">+L11-SUM(D11:K11)</f>
        <v>0</v>
      </c>
      <c r="Z11" s="177"/>
      <c r="AA11" s="250">
        <f>+L11-'A3'!AA10</f>
        <v>-9.9989119917154312E-7</v>
      </c>
      <c r="AB11" s="177"/>
      <c r="AC11" s="177"/>
      <c r="AD11" s="177"/>
    </row>
    <row r="12" spans="1:30" s="17" customFormat="1" ht="17.100000000000001" customHeight="1">
      <c r="B12" s="94"/>
      <c r="C12" s="100" t="s">
        <v>58</v>
      </c>
      <c r="D12" s="288">
        <v>315.39306800000003</v>
      </c>
      <c r="E12" s="288">
        <v>3374.7557849999998</v>
      </c>
      <c r="F12" s="288">
        <v>8078.0048189999998</v>
      </c>
      <c r="G12" s="288">
        <v>220795.927016</v>
      </c>
      <c r="H12" s="288">
        <v>1910.658222</v>
      </c>
      <c r="I12" s="288">
        <v>14471.376102</v>
      </c>
      <c r="J12" s="288"/>
      <c r="K12" s="288">
        <v>5613.6055260000003</v>
      </c>
      <c r="L12" s="305">
        <f t="shared" si="1"/>
        <v>254559.72053800002</v>
      </c>
      <c r="M12" s="306"/>
      <c r="N12" s="90"/>
      <c r="O12" s="253"/>
      <c r="P12" s="253"/>
      <c r="Q12" s="253"/>
      <c r="R12" s="253"/>
      <c r="S12" s="253"/>
      <c r="T12" s="253"/>
      <c r="U12" s="253"/>
      <c r="V12" s="253"/>
      <c r="W12" s="253"/>
      <c r="X12" s="251"/>
      <c r="Y12" s="250">
        <f t="shared" si="3"/>
        <v>0</v>
      </c>
      <c r="Z12" s="177"/>
      <c r="AA12" s="250">
        <f>+L12-'A3'!AA11</f>
        <v>-2.9999937396496534E-6</v>
      </c>
      <c r="AB12" s="177"/>
      <c r="AC12" s="177"/>
      <c r="AD12" s="177"/>
    </row>
    <row r="13" spans="1:30" s="17" customFormat="1" ht="17.100000000000001" customHeight="1">
      <c r="B13" s="94"/>
      <c r="C13" s="100" t="s">
        <v>59</v>
      </c>
      <c r="D13" s="288">
        <v>9789.7287190000006</v>
      </c>
      <c r="E13" s="288"/>
      <c r="F13" s="288">
        <v>39607.351863999997</v>
      </c>
      <c r="G13" s="288">
        <v>44126.059607000003</v>
      </c>
      <c r="H13" s="288">
        <v>9640.6287400000001</v>
      </c>
      <c r="I13" s="288">
        <v>23836.562935999998</v>
      </c>
      <c r="J13" s="288"/>
      <c r="K13" s="288"/>
      <c r="L13" s="305">
        <f t="shared" si="1"/>
        <v>127000.33186600001</v>
      </c>
      <c r="M13" s="306"/>
      <c r="N13" s="90"/>
      <c r="O13" s="253"/>
      <c r="P13" s="253"/>
      <c r="Q13" s="253"/>
      <c r="R13" s="253"/>
      <c r="S13" s="253"/>
      <c r="T13" s="253"/>
      <c r="U13" s="253"/>
      <c r="V13" s="253"/>
      <c r="W13" s="253"/>
      <c r="X13" s="254"/>
      <c r="Y13" s="250">
        <f t="shared" si="3"/>
        <v>0</v>
      </c>
      <c r="AA13" s="250">
        <f>+L13-'A3'!AA12</f>
        <v>2.9999791877344251E-6</v>
      </c>
    </row>
    <row r="14" spans="1:30" s="17" customFormat="1" ht="17.100000000000001" customHeight="1">
      <c r="B14" s="275"/>
      <c r="C14" s="279" t="s">
        <v>11</v>
      </c>
      <c r="D14" s="288">
        <v>42703.057873999998</v>
      </c>
      <c r="E14" s="288">
        <v>1389.3162299999999</v>
      </c>
      <c r="F14" s="288">
        <v>8546.1347609999993</v>
      </c>
      <c r="G14" s="288">
        <v>112884.58257300001</v>
      </c>
      <c r="H14" s="288">
        <v>7556.288372</v>
      </c>
      <c r="I14" s="288">
        <v>25047.872750999999</v>
      </c>
      <c r="J14" s="288">
        <v>5823.3489909999998</v>
      </c>
      <c r="K14" s="288">
        <f>--3834.11233199999</f>
        <v>3834.1123319999901</v>
      </c>
      <c r="L14" s="305">
        <f t="shared" si="1"/>
        <v>207784.713884</v>
      </c>
      <c r="M14" s="306"/>
      <c r="N14" s="90"/>
      <c r="O14" s="253"/>
      <c r="P14" s="253"/>
      <c r="Q14" s="253"/>
      <c r="R14" s="253"/>
      <c r="S14" s="253"/>
      <c r="T14" s="253"/>
      <c r="U14" s="253"/>
      <c r="V14" s="253"/>
      <c r="W14" s="253"/>
      <c r="X14" s="254"/>
      <c r="Y14" s="250">
        <f t="shared" si="3"/>
        <v>0</v>
      </c>
      <c r="AA14" s="250">
        <f>+L14-'A3'!AA13</f>
        <v>0</v>
      </c>
    </row>
    <row r="15" spans="1:30" s="176" customFormat="1" ht="17.100000000000001" customHeight="1">
      <c r="B15" s="275"/>
      <c r="C15" s="279" t="s">
        <v>12</v>
      </c>
      <c r="D15" s="288">
        <v>3616.1519170000001</v>
      </c>
      <c r="E15" s="288"/>
      <c r="F15" s="288">
        <v>99621.840247999993</v>
      </c>
      <c r="G15" s="288">
        <v>4080.2284340000001</v>
      </c>
      <c r="H15" s="288">
        <v>36.737247000000004</v>
      </c>
      <c r="I15" s="288"/>
      <c r="J15" s="288"/>
      <c r="K15" s="288"/>
      <c r="L15" s="305">
        <f t="shared" si="1"/>
        <v>107354.95784599999</v>
      </c>
      <c r="M15" s="306"/>
      <c r="N15" s="90"/>
      <c r="O15" s="253"/>
      <c r="P15" s="253"/>
      <c r="Q15" s="253"/>
      <c r="R15" s="253"/>
      <c r="S15" s="253"/>
      <c r="T15" s="253"/>
      <c r="U15" s="253"/>
      <c r="V15" s="253"/>
      <c r="W15" s="253"/>
      <c r="X15" s="249"/>
      <c r="Y15" s="250">
        <f t="shared" si="3"/>
        <v>0</v>
      </c>
      <c r="AA15" s="250">
        <f>+L15-'A3'!AA22</f>
        <v>0</v>
      </c>
    </row>
    <row r="16" spans="1:30" s="176" customFormat="1" ht="30" customHeight="1">
      <c r="B16" s="94"/>
      <c r="C16" s="42" t="s">
        <v>51</v>
      </c>
      <c r="D16" s="325">
        <f t="shared" ref="D16:K16" si="4">+D11+D14+D15</f>
        <v>56424.331578000005</v>
      </c>
      <c r="E16" s="325">
        <f t="shared" si="4"/>
        <v>4764.0720149999997</v>
      </c>
      <c r="F16" s="325">
        <f t="shared" si="4"/>
        <v>155853.33169299999</v>
      </c>
      <c r="G16" s="325">
        <f t="shared" si="4"/>
        <v>381886.79763099999</v>
      </c>
      <c r="H16" s="325">
        <f t="shared" si="4"/>
        <v>19144.312581000002</v>
      </c>
      <c r="I16" s="325">
        <f t="shared" si="4"/>
        <v>63355.811788999999</v>
      </c>
      <c r="J16" s="325">
        <f t="shared" si="4"/>
        <v>5823.3489909999998</v>
      </c>
      <c r="K16" s="325">
        <f t="shared" si="4"/>
        <v>9447.7178579999909</v>
      </c>
      <c r="L16" s="305">
        <f t="shared" si="1"/>
        <v>696699.72413599992</v>
      </c>
      <c r="M16" s="306"/>
      <c r="N16" s="90"/>
      <c r="O16" s="250">
        <f>+D16-D11-D15-D14</f>
        <v>0</v>
      </c>
      <c r="P16" s="250">
        <f t="shared" ref="P16:W16" si="5">+E16-E11-E15-E14</f>
        <v>0</v>
      </c>
      <c r="Q16" s="250">
        <f t="shared" si="5"/>
        <v>0</v>
      </c>
      <c r="R16" s="250">
        <f t="shared" si="5"/>
        <v>0</v>
      </c>
      <c r="S16" s="250">
        <f t="shared" si="5"/>
        <v>0</v>
      </c>
      <c r="T16" s="250">
        <f t="shared" si="5"/>
        <v>0</v>
      </c>
      <c r="U16" s="250">
        <f t="shared" si="5"/>
        <v>0</v>
      </c>
      <c r="V16" s="250">
        <f t="shared" si="5"/>
        <v>0</v>
      </c>
      <c r="W16" s="250">
        <f t="shared" si="5"/>
        <v>0</v>
      </c>
      <c r="X16" s="249"/>
      <c r="Y16" s="250">
        <f t="shared" si="3"/>
        <v>0</v>
      </c>
      <c r="AA16" s="250">
        <f>+L16-'A3'!AA25</f>
        <v>-1.0002404451370239E-6</v>
      </c>
    </row>
    <row r="17" spans="2:30" s="177" customFormat="1" ht="30" customHeight="1">
      <c r="B17" s="93"/>
      <c r="C17" s="47" t="s">
        <v>179</v>
      </c>
      <c r="D17" s="288"/>
      <c r="E17" s="288"/>
      <c r="F17" s="288"/>
      <c r="G17" s="288"/>
      <c r="H17" s="288"/>
      <c r="I17" s="288"/>
      <c r="J17" s="288"/>
      <c r="K17" s="288"/>
      <c r="L17" s="305"/>
      <c r="M17" s="306"/>
      <c r="N17" s="90"/>
      <c r="O17" s="252"/>
      <c r="P17" s="252"/>
      <c r="Q17" s="252"/>
      <c r="R17" s="252"/>
      <c r="S17" s="252"/>
      <c r="T17" s="252"/>
      <c r="U17" s="252"/>
      <c r="V17" s="252"/>
      <c r="W17" s="252"/>
      <c r="X17" s="249"/>
      <c r="Y17" s="253"/>
      <c r="Z17" s="176"/>
      <c r="AA17" s="253"/>
      <c r="AB17" s="176"/>
      <c r="AC17" s="176"/>
      <c r="AD17" s="176"/>
    </row>
    <row r="18" spans="2:30" s="177" customFormat="1" ht="17.100000000000001" customHeight="1">
      <c r="B18" s="93"/>
      <c r="C18" s="42" t="s">
        <v>10</v>
      </c>
      <c r="D18" s="288">
        <v>2377.0688</v>
      </c>
      <c r="E18" s="288"/>
      <c r="F18" s="288">
        <v>558.29314299999999</v>
      </c>
      <c r="G18" s="288">
        <v>3583.2988600000003</v>
      </c>
      <c r="H18" s="288"/>
      <c r="I18" s="288">
        <v>163.89495499999998</v>
      </c>
      <c r="J18" s="288"/>
      <c r="K18" s="288"/>
      <c r="L18" s="305">
        <f t="shared" ref="L18:L23" si="6">+SUM(D18:K18)</f>
        <v>6682.5557580000004</v>
      </c>
      <c r="M18" s="306"/>
      <c r="N18" s="90"/>
      <c r="O18" s="250">
        <f t="shared" ref="O18:W18" si="7">+D18-SUM(D19:D20)</f>
        <v>0</v>
      </c>
      <c r="P18" s="250">
        <f t="shared" si="7"/>
        <v>0</v>
      </c>
      <c r="Q18" s="250">
        <f t="shared" si="7"/>
        <v>-9.9999999747524271E-7</v>
      </c>
      <c r="R18" s="250">
        <f t="shared" si="7"/>
        <v>0</v>
      </c>
      <c r="S18" s="250">
        <f t="shared" si="7"/>
        <v>0</v>
      </c>
      <c r="T18" s="250">
        <f t="shared" si="7"/>
        <v>0</v>
      </c>
      <c r="U18" s="250">
        <f t="shared" si="7"/>
        <v>0</v>
      </c>
      <c r="V18" s="250">
        <f t="shared" si="7"/>
        <v>0</v>
      </c>
      <c r="W18" s="250">
        <f t="shared" si="7"/>
        <v>-9.999994290410541E-7</v>
      </c>
      <c r="X18" s="251"/>
      <c r="Y18" s="250">
        <f t="shared" ref="Y18:Y23" si="8">+L18-SUM(D18:K18)</f>
        <v>0</v>
      </c>
      <c r="AA18" s="250">
        <f>+L18-'A3'!AA29</f>
        <v>0</v>
      </c>
    </row>
    <row r="19" spans="2:30" s="17" customFormat="1" ht="17.100000000000001" customHeight="1">
      <c r="B19" s="94"/>
      <c r="C19" s="100" t="s">
        <v>58</v>
      </c>
      <c r="D19" s="288"/>
      <c r="E19" s="288"/>
      <c r="F19" s="288">
        <v>65.413704999999993</v>
      </c>
      <c r="G19" s="288">
        <v>421.68024800000001</v>
      </c>
      <c r="H19" s="288"/>
      <c r="I19" s="288">
        <v>57.016265999999995</v>
      </c>
      <c r="J19" s="288"/>
      <c r="K19" s="288"/>
      <c r="L19" s="305">
        <f t="shared" si="6"/>
        <v>544.11021900000003</v>
      </c>
      <c r="M19" s="306"/>
      <c r="N19" s="90"/>
      <c r="O19" s="253"/>
      <c r="P19" s="253"/>
      <c r="Q19" s="253"/>
      <c r="R19" s="253"/>
      <c r="S19" s="253"/>
      <c r="T19" s="253"/>
      <c r="U19" s="253"/>
      <c r="V19" s="253"/>
      <c r="W19" s="253"/>
      <c r="X19" s="251"/>
      <c r="Y19" s="250">
        <f t="shared" si="8"/>
        <v>0</v>
      </c>
      <c r="Z19" s="177"/>
      <c r="AA19" s="250">
        <f>+L19-'A3'!AA30</f>
        <v>0</v>
      </c>
      <c r="AB19" s="177"/>
      <c r="AC19" s="177"/>
      <c r="AD19" s="177"/>
    </row>
    <row r="20" spans="2:30" s="17" customFormat="1" ht="17.100000000000001" customHeight="1">
      <c r="B20" s="94"/>
      <c r="C20" s="100" t="s">
        <v>59</v>
      </c>
      <c r="D20" s="288">
        <v>2377.0688</v>
      </c>
      <c r="E20" s="288"/>
      <c r="F20" s="288">
        <v>492.87943899999999</v>
      </c>
      <c r="G20" s="288">
        <v>3161.6186120000002</v>
      </c>
      <c r="H20" s="288"/>
      <c r="I20" s="288">
        <v>106.87868899999999</v>
      </c>
      <c r="J20" s="288"/>
      <c r="K20" s="288"/>
      <c r="L20" s="305">
        <f t="shared" si="6"/>
        <v>6138.4455399999997</v>
      </c>
      <c r="M20" s="306"/>
      <c r="N20" s="90"/>
      <c r="O20" s="253"/>
      <c r="P20" s="253"/>
      <c r="Q20" s="253"/>
      <c r="R20" s="253"/>
      <c r="S20" s="253"/>
      <c r="T20" s="253"/>
      <c r="U20" s="253"/>
      <c r="V20" s="253"/>
      <c r="W20" s="253"/>
      <c r="X20" s="254"/>
      <c r="Y20" s="250">
        <f t="shared" si="8"/>
        <v>0</v>
      </c>
      <c r="AA20" s="250">
        <f>+L20-'A3'!AA31</f>
        <v>0</v>
      </c>
    </row>
    <row r="21" spans="2:30" s="176" customFormat="1" ht="17.100000000000001" customHeight="1">
      <c r="B21" s="275"/>
      <c r="C21" s="277" t="s">
        <v>11</v>
      </c>
      <c r="D21" s="288">
        <v>494.843638</v>
      </c>
      <c r="E21" s="288"/>
      <c r="F21" s="288">
        <v>186.727069</v>
      </c>
      <c r="G21" s="288">
        <v>3582.2914730000002</v>
      </c>
      <c r="H21" s="288"/>
      <c r="I21" s="288">
        <v>223.27889099999999</v>
      </c>
      <c r="J21" s="288"/>
      <c r="K21" s="288">
        <v>49.469071999999997</v>
      </c>
      <c r="L21" s="305">
        <f t="shared" si="6"/>
        <v>4536.6101429999999</v>
      </c>
      <c r="M21" s="306"/>
      <c r="N21" s="90"/>
      <c r="O21" s="253"/>
      <c r="P21" s="253"/>
      <c r="Q21" s="253"/>
      <c r="R21" s="253"/>
      <c r="S21" s="253"/>
      <c r="T21" s="253"/>
      <c r="U21" s="253"/>
      <c r="V21" s="253"/>
      <c r="W21" s="253"/>
      <c r="X21" s="254"/>
      <c r="Y21" s="250">
        <f t="shared" si="8"/>
        <v>0</v>
      </c>
      <c r="Z21" s="17"/>
      <c r="AA21" s="250">
        <f>+L21-'A3'!AA32</f>
        <v>-9.9999851954635233E-7</v>
      </c>
      <c r="AB21" s="17"/>
      <c r="AC21" s="17"/>
      <c r="AD21" s="17"/>
    </row>
    <row r="22" spans="2:30" s="176" customFormat="1" ht="17.100000000000001" customHeight="1">
      <c r="B22" s="275"/>
      <c r="C22" s="277" t="s">
        <v>12</v>
      </c>
      <c r="D22" s="288">
        <v>1610.8231390000001</v>
      </c>
      <c r="E22" s="288"/>
      <c r="F22" s="288">
        <v>301.184371</v>
      </c>
      <c r="G22" s="288">
        <v>12343.476080999999</v>
      </c>
      <c r="H22" s="288"/>
      <c r="I22" s="288"/>
      <c r="J22" s="288"/>
      <c r="K22" s="288"/>
      <c r="L22" s="305">
        <f t="shared" si="6"/>
        <v>14255.483590999998</v>
      </c>
      <c r="M22" s="306"/>
      <c r="N22" s="90"/>
      <c r="O22" s="253"/>
      <c r="P22" s="253"/>
      <c r="Q22" s="253"/>
      <c r="R22" s="253"/>
      <c r="S22" s="253"/>
      <c r="T22" s="253"/>
      <c r="U22" s="253"/>
      <c r="V22" s="253"/>
      <c r="W22" s="253"/>
      <c r="X22" s="249"/>
      <c r="Y22" s="250">
        <f t="shared" si="8"/>
        <v>0</v>
      </c>
      <c r="AA22" s="250">
        <f>+L22-'A3'!AA41</f>
        <v>0</v>
      </c>
    </row>
    <row r="23" spans="2:30" s="176" customFormat="1" ht="30" customHeight="1">
      <c r="B23" s="94"/>
      <c r="C23" s="42" t="s">
        <v>52</v>
      </c>
      <c r="D23" s="325">
        <f t="shared" ref="D23:I23" si="9">+D18+D21+D22</f>
        <v>4482.7355769999995</v>
      </c>
      <c r="E23" s="325">
        <f t="shared" si="9"/>
        <v>0</v>
      </c>
      <c r="F23" s="325">
        <f t="shared" si="9"/>
        <v>1046.204583</v>
      </c>
      <c r="G23" s="325">
        <f t="shared" si="9"/>
        <v>19509.066414000001</v>
      </c>
      <c r="H23" s="325">
        <f t="shared" si="9"/>
        <v>0</v>
      </c>
      <c r="I23" s="325">
        <f t="shared" si="9"/>
        <v>387.17384599999997</v>
      </c>
      <c r="J23" s="325">
        <f>+J18+J21+J22</f>
        <v>0</v>
      </c>
      <c r="K23" s="325">
        <f>+K18+K21+K22</f>
        <v>49.469071999999997</v>
      </c>
      <c r="L23" s="305">
        <f t="shared" si="6"/>
        <v>25474.649492</v>
      </c>
      <c r="M23" s="306"/>
      <c r="N23" s="90"/>
      <c r="O23" s="250">
        <f t="shared" ref="O23:W23" si="10">+D23-D18-D22-D21</f>
        <v>-6.2527760746888816E-13</v>
      </c>
      <c r="P23" s="250">
        <f t="shared" si="10"/>
        <v>0</v>
      </c>
      <c r="Q23" s="250">
        <f t="shared" si="10"/>
        <v>0</v>
      </c>
      <c r="R23" s="250">
        <f t="shared" si="10"/>
        <v>0</v>
      </c>
      <c r="S23" s="250">
        <f t="shared" si="10"/>
        <v>0</v>
      </c>
      <c r="T23" s="250">
        <f t="shared" si="10"/>
        <v>0</v>
      </c>
      <c r="U23" s="250">
        <f t="shared" si="10"/>
        <v>0</v>
      </c>
      <c r="V23" s="250">
        <f t="shared" si="10"/>
        <v>0</v>
      </c>
      <c r="W23" s="250">
        <f t="shared" si="10"/>
        <v>0</v>
      </c>
      <c r="X23" s="249"/>
      <c r="Y23" s="250">
        <f t="shared" si="8"/>
        <v>0</v>
      </c>
      <c r="AA23" s="250">
        <f>+L23-'A3'!AA44</f>
        <v>-9.9999670055694878E-7</v>
      </c>
    </row>
    <row r="24" spans="2:30" s="177" customFormat="1" ht="30" customHeight="1">
      <c r="B24" s="93"/>
      <c r="C24" s="47" t="s">
        <v>180</v>
      </c>
      <c r="D24" s="293"/>
      <c r="E24" s="293"/>
      <c r="F24" s="293"/>
      <c r="G24" s="293"/>
      <c r="H24" s="293"/>
      <c r="I24" s="293"/>
      <c r="J24" s="293"/>
      <c r="K24" s="293"/>
      <c r="L24" s="305"/>
      <c r="M24" s="306"/>
      <c r="N24" s="90"/>
      <c r="O24" s="252"/>
      <c r="P24" s="252"/>
      <c r="Q24" s="252"/>
      <c r="R24" s="252"/>
      <c r="S24" s="252"/>
      <c r="T24" s="252"/>
      <c r="U24" s="252"/>
      <c r="V24" s="252"/>
      <c r="W24" s="252"/>
      <c r="X24" s="249"/>
      <c r="Y24" s="253"/>
      <c r="Z24" s="176"/>
      <c r="AA24" s="253"/>
      <c r="AB24" s="176"/>
      <c r="AC24" s="176"/>
      <c r="AD24" s="176"/>
    </row>
    <row r="25" spans="2:30" s="177" customFormat="1" ht="17.100000000000001" customHeight="1">
      <c r="B25" s="93"/>
      <c r="C25" s="42" t="s">
        <v>10</v>
      </c>
      <c r="D25" s="288">
        <v>172690.18470700001</v>
      </c>
      <c r="E25" s="288">
        <v>21554.044406000001</v>
      </c>
      <c r="F25" s="288">
        <v>19173.270777000002</v>
      </c>
      <c r="G25" s="288">
        <v>416056.33719699993</v>
      </c>
      <c r="H25" s="288"/>
      <c r="I25" s="288">
        <v>101.61169300005849</v>
      </c>
      <c r="J25" s="288"/>
      <c r="K25" s="288"/>
      <c r="L25" s="305">
        <f t="shared" ref="L25:L30" si="11">+SUM(D25:K25)</f>
        <v>629575.44877999998</v>
      </c>
      <c r="M25" s="306"/>
      <c r="N25" s="90"/>
      <c r="O25" s="250">
        <f t="shared" ref="O25:W25" si="12">+D25-SUM(D26:D27)</f>
        <v>0</v>
      </c>
      <c r="P25" s="250">
        <f t="shared" si="12"/>
        <v>1.0000003385357559E-6</v>
      </c>
      <c r="Q25" s="250">
        <f t="shared" si="12"/>
        <v>0</v>
      </c>
      <c r="R25" s="250">
        <f t="shared" si="12"/>
        <v>0</v>
      </c>
      <c r="S25" s="250">
        <f t="shared" si="12"/>
        <v>0</v>
      </c>
      <c r="T25" s="250">
        <f t="shared" si="12"/>
        <v>0</v>
      </c>
      <c r="U25" s="250">
        <f t="shared" si="12"/>
        <v>0</v>
      </c>
      <c r="V25" s="250">
        <f t="shared" si="12"/>
        <v>0</v>
      </c>
      <c r="W25" s="250">
        <f t="shared" si="12"/>
        <v>1.0000076144933701E-6</v>
      </c>
      <c r="X25" s="251"/>
      <c r="Y25" s="250">
        <f t="shared" ref="Y25:Y30" si="13">+L25-SUM(D25:K25)</f>
        <v>0</v>
      </c>
      <c r="Z25" s="176"/>
      <c r="AA25" s="250">
        <f>+L25-'A3'!AA53</f>
        <v>0</v>
      </c>
      <c r="AB25" s="176"/>
      <c r="AC25" s="176"/>
      <c r="AD25" s="176"/>
    </row>
    <row r="26" spans="2:30" s="17" customFormat="1" ht="17.100000000000001" customHeight="1">
      <c r="B26" s="94"/>
      <c r="C26" s="100" t="s">
        <v>58</v>
      </c>
      <c r="D26" s="288">
        <v>966.30597899999998</v>
      </c>
      <c r="E26" s="288">
        <v>21315.306776000001</v>
      </c>
      <c r="F26" s="288"/>
      <c r="G26" s="288">
        <v>312258.65229099995</v>
      </c>
      <c r="H26" s="288"/>
      <c r="I26" s="288"/>
      <c r="J26" s="288"/>
      <c r="K26" s="288"/>
      <c r="L26" s="305">
        <f t="shared" si="11"/>
        <v>334540.26504599996</v>
      </c>
      <c r="M26" s="306"/>
      <c r="N26" s="90"/>
      <c r="O26" s="253"/>
      <c r="P26" s="253"/>
      <c r="Q26" s="253"/>
      <c r="R26" s="253"/>
      <c r="S26" s="253"/>
      <c r="T26" s="253"/>
      <c r="U26" s="253"/>
      <c r="V26" s="253"/>
      <c r="W26" s="253"/>
      <c r="X26" s="251"/>
      <c r="Y26" s="250">
        <f t="shared" si="13"/>
        <v>0</v>
      </c>
      <c r="Z26" s="176"/>
      <c r="AA26" s="250">
        <f>+L26-'A3'!AA54</f>
        <v>0</v>
      </c>
      <c r="AB26" s="176"/>
      <c r="AC26" s="176"/>
      <c r="AD26" s="176"/>
    </row>
    <row r="27" spans="2:30" s="17" customFormat="1" ht="17.100000000000001" customHeight="1">
      <c r="B27" s="94"/>
      <c r="C27" s="100" t="s">
        <v>59</v>
      </c>
      <c r="D27" s="288">
        <v>171723.87872800001</v>
      </c>
      <c r="E27" s="288">
        <v>238.737629</v>
      </c>
      <c r="F27" s="288">
        <v>19173.270777000002</v>
      </c>
      <c r="G27" s="288">
        <v>103797.68490599995</v>
      </c>
      <c r="H27" s="288"/>
      <c r="I27" s="288">
        <v>101.61169300005849</v>
      </c>
      <c r="J27" s="288"/>
      <c r="K27" s="288"/>
      <c r="L27" s="305">
        <f t="shared" si="11"/>
        <v>295035.18373300007</v>
      </c>
      <c r="M27" s="306"/>
      <c r="N27" s="90"/>
      <c r="O27" s="253"/>
      <c r="P27" s="253"/>
      <c r="Q27" s="253"/>
      <c r="R27" s="253"/>
      <c r="S27" s="253"/>
      <c r="T27" s="253"/>
      <c r="U27" s="253"/>
      <c r="V27" s="253"/>
      <c r="W27" s="253"/>
      <c r="X27" s="254"/>
      <c r="Y27" s="250">
        <f t="shared" si="13"/>
        <v>0</v>
      </c>
      <c r="AA27" s="250">
        <f>+L27-'A3'!AA55</f>
        <v>0</v>
      </c>
    </row>
    <row r="28" spans="2:30" s="176" customFormat="1" ht="17.100000000000001" customHeight="1">
      <c r="B28" s="275"/>
      <c r="C28" s="277" t="s">
        <v>11</v>
      </c>
      <c r="D28" s="288">
        <v>17247.849773000002</v>
      </c>
      <c r="E28" s="288">
        <v>3534.5900780000002</v>
      </c>
      <c r="F28" s="288">
        <v>67.905989000000005</v>
      </c>
      <c r="G28" s="288">
        <v>212969.87355999998</v>
      </c>
      <c r="H28" s="288"/>
      <c r="I28" s="288">
        <v>1311.260052000041</v>
      </c>
      <c r="J28" s="288"/>
      <c r="K28" s="288"/>
      <c r="L28" s="305">
        <f t="shared" si="11"/>
        <v>235131.479452</v>
      </c>
      <c r="M28" s="306"/>
      <c r="N28" s="90"/>
      <c r="O28" s="253"/>
      <c r="P28" s="253"/>
      <c r="Q28" s="253"/>
      <c r="R28" s="253"/>
      <c r="S28" s="253"/>
      <c r="T28" s="253"/>
      <c r="U28" s="253"/>
      <c r="V28" s="253"/>
      <c r="W28" s="253"/>
      <c r="X28" s="254"/>
      <c r="Y28" s="250">
        <f t="shared" si="13"/>
        <v>0</v>
      </c>
      <c r="Z28" s="17"/>
      <c r="AA28" s="250">
        <f>+L28-'A3'!AA56</f>
        <v>0</v>
      </c>
      <c r="AB28" s="17"/>
      <c r="AC28" s="17"/>
      <c r="AD28" s="17"/>
    </row>
    <row r="29" spans="2:30" s="176" customFormat="1" ht="17.100000000000001" customHeight="1">
      <c r="B29" s="275"/>
      <c r="C29" s="277" t="s">
        <v>12</v>
      </c>
      <c r="D29" s="288">
        <v>230.494088</v>
      </c>
      <c r="E29" s="288"/>
      <c r="F29" s="288">
        <v>329.395444</v>
      </c>
      <c r="G29" s="288">
        <v>29025.926221000002</v>
      </c>
      <c r="H29" s="288"/>
      <c r="I29" s="288"/>
      <c r="J29" s="288"/>
      <c r="K29" s="288"/>
      <c r="L29" s="305">
        <f t="shared" si="11"/>
        <v>29585.815753000003</v>
      </c>
      <c r="M29" s="306"/>
      <c r="N29" s="90"/>
      <c r="O29" s="253"/>
      <c r="P29" s="253"/>
      <c r="Q29" s="253"/>
      <c r="R29" s="253"/>
      <c r="S29" s="253"/>
      <c r="T29" s="253"/>
      <c r="U29" s="253"/>
      <c r="V29" s="253"/>
      <c r="W29" s="253"/>
      <c r="X29" s="249"/>
      <c r="Y29" s="250">
        <f t="shared" si="13"/>
        <v>0</v>
      </c>
      <c r="AA29" s="250">
        <f>+L29-'A3'!AA65</f>
        <v>0</v>
      </c>
    </row>
    <row r="30" spans="2:30" s="176" customFormat="1" ht="30" customHeight="1">
      <c r="B30" s="94"/>
      <c r="C30" s="42" t="s">
        <v>53</v>
      </c>
      <c r="D30" s="325">
        <f t="shared" ref="D30:I30" si="14">+D25+D28+D29</f>
        <v>190168.52856800001</v>
      </c>
      <c r="E30" s="325">
        <f t="shared" si="14"/>
        <v>25088.634484000002</v>
      </c>
      <c r="F30" s="325">
        <f t="shared" si="14"/>
        <v>19570.572210000002</v>
      </c>
      <c r="G30" s="325">
        <f t="shared" si="14"/>
        <v>658052.13697799994</v>
      </c>
      <c r="H30" s="325">
        <f t="shared" si="14"/>
        <v>0</v>
      </c>
      <c r="I30" s="325">
        <f t="shared" si="14"/>
        <v>1412.8717450000995</v>
      </c>
      <c r="J30" s="325">
        <f>+J25+J28+J29</f>
        <v>0</v>
      </c>
      <c r="K30" s="325">
        <f>+K25+K28+K29</f>
        <v>0</v>
      </c>
      <c r="L30" s="305">
        <f t="shared" si="11"/>
        <v>894292.74398500007</v>
      </c>
      <c r="M30" s="306"/>
      <c r="N30" s="90"/>
      <c r="O30" s="250">
        <f t="shared" ref="O30:W30" si="15">+D30-D25-D29-D28</f>
        <v>0</v>
      </c>
      <c r="P30" s="250">
        <f t="shared" si="15"/>
        <v>0</v>
      </c>
      <c r="Q30" s="250">
        <f t="shared" si="15"/>
        <v>5.4001247917767614E-13</v>
      </c>
      <c r="R30" s="250">
        <f t="shared" si="15"/>
        <v>0</v>
      </c>
      <c r="S30" s="250">
        <f t="shared" si="15"/>
        <v>0</v>
      </c>
      <c r="T30" s="250">
        <f t="shared" si="15"/>
        <v>0</v>
      </c>
      <c r="U30" s="250">
        <f t="shared" si="15"/>
        <v>0</v>
      </c>
      <c r="V30" s="250">
        <f t="shared" si="15"/>
        <v>0</v>
      </c>
      <c r="W30" s="250">
        <f t="shared" si="15"/>
        <v>0</v>
      </c>
      <c r="X30" s="249"/>
      <c r="Y30" s="250">
        <f t="shared" si="13"/>
        <v>0</v>
      </c>
      <c r="AA30" s="250">
        <f>+L30-'A3'!AA68</f>
        <v>0</v>
      </c>
    </row>
    <row r="31" spans="2:30" s="176" customFormat="1" ht="30" customHeight="1">
      <c r="B31" s="275"/>
      <c r="C31" s="276" t="s">
        <v>181</v>
      </c>
      <c r="D31" s="288"/>
      <c r="E31" s="288"/>
      <c r="F31" s="288"/>
      <c r="G31" s="288"/>
      <c r="H31" s="288"/>
      <c r="I31" s="288"/>
      <c r="J31" s="288"/>
      <c r="K31" s="288"/>
      <c r="L31" s="305"/>
      <c r="M31" s="306"/>
      <c r="N31" s="90"/>
      <c r="O31" s="253"/>
      <c r="P31" s="253"/>
      <c r="Q31" s="253"/>
      <c r="R31" s="253"/>
      <c r="S31" s="253"/>
      <c r="T31" s="253"/>
      <c r="U31" s="253"/>
      <c r="V31" s="253"/>
      <c r="W31" s="253"/>
      <c r="X31" s="249"/>
      <c r="Y31" s="253"/>
      <c r="AA31" s="253"/>
    </row>
    <row r="32" spans="2:30" s="176" customFormat="1" ht="17.100000000000001" customHeight="1">
      <c r="B32" s="275"/>
      <c r="C32" s="277" t="s">
        <v>10</v>
      </c>
      <c r="D32" s="288">
        <v>311.952</v>
      </c>
      <c r="E32" s="288"/>
      <c r="F32" s="288"/>
      <c r="G32" s="288">
        <v>739.74199999999996</v>
      </c>
      <c r="H32" s="288"/>
      <c r="I32" s="288"/>
      <c r="J32" s="288"/>
      <c r="K32" s="288"/>
      <c r="L32" s="305">
        <f t="shared" ref="L32:L37" si="16">+SUM(D32:K32)</f>
        <v>1051.694</v>
      </c>
      <c r="M32" s="306"/>
      <c r="N32" s="90"/>
      <c r="O32" s="250">
        <f t="shared" ref="O32:W32" si="17">+D32-SUM(D33:D34)</f>
        <v>0</v>
      </c>
      <c r="P32" s="250">
        <f t="shared" si="17"/>
        <v>0</v>
      </c>
      <c r="Q32" s="250">
        <f t="shared" si="17"/>
        <v>0</v>
      </c>
      <c r="R32" s="250">
        <f t="shared" si="17"/>
        <v>0</v>
      </c>
      <c r="S32" s="250">
        <f t="shared" si="17"/>
        <v>0</v>
      </c>
      <c r="T32" s="250">
        <f t="shared" si="17"/>
        <v>0</v>
      </c>
      <c r="U32" s="250">
        <f t="shared" si="17"/>
        <v>0</v>
      </c>
      <c r="V32" s="250">
        <f t="shared" si="17"/>
        <v>0</v>
      </c>
      <c r="W32" s="250">
        <f t="shared" si="17"/>
        <v>0</v>
      </c>
      <c r="X32" s="251"/>
      <c r="Y32" s="250">
        <f t="shared" ref="Y32:Y37" si="18">+L32-SUM(D32:K32)</f>
        <v>0</v>
      </c>
      <c r="Z32" s="177"/>
      <c r="AA32" s="250">
        <f>+L32-'A3'!AA76</f>
        <v>0</v>
      </c>
      <c r="AB32" s="177"/>
      <c r="AC32" s="177"/>
      <c r="AD32" s="177"/>
    </row>
    <row r="33" spans="2:30" s="17" customFormat="1" ht="17.100000000000001" customHeight="1">
      <c r="B33" s="275"/>
      <c r="C33" s="278" t="s">
        <v>58</v>
      </c>
      <c r="D33" s="288"/>
      <c r="E33" s="288"/>
      <c r="F33" s="288"/>
      <c r="G33" s="288"/>
      <c r="H33" s="288"/>
      <c r="I33" s="288"/>
      <c r="J33" s="288"/>
      <c r="K33" s="288"/>
      <c r="L33" s="305">
        <f t="shared" si="16"/>
        <v>0</v>
      </c>
      <c r="M33" s="306"/>
      <c r="N33" s="90"/>
      <c r="O33" s="253"/>
      <c r="P33" s="253"/>
      <c r="Q33" s="253"/>
      <c r="R33" s="253"/>
      <c r="S33" s="253"/>
      <c r="T33" s="253"/>
      <c r="U33" s="253"/>
      <c r="V33" s="253"/>
      <c r="W33" s="253"/>
      <c r="X33" s="251"/>
      <c r="Y33" s="250">
        <f t="shared" si="18"/>
        <v>0</v>
      </c>
      <c r="Z33" s="177"/>
      <c r="AA33" s="250">
        <f>+L33-'A3'!AA77</f>
        <v>0</v>
      </c>
      <c r="AB33" s="177"/>
      <c r="AC33" s="177"/>
      <c r="AD33" s="177"/>
    </row>
    <row r="34" spans="2:30" s="17" customFormat="1" ht="17.100000000000001" customHeight="1">
      <c r="B34" s="275"/>
      <c r="C34" s="278" t="s">
        <v>59</v>
      </c>
      <c r="D34" s="288">
        <v>311.952</v>
      </c>
      <c r="E34" s="288"/>
      <c r="F34" s="288"/>
      <c r="G34" s="288">
        <v>739.74199999999996</v>
      </c>
      <c r="H34" s="288"/>
      <c r="I34" s="288"/>
      <c r="J34" s="288"/>
      <c r="K34" s="288"/>
      <c r="L34" s="305">
        <f t="shared" si="16"/>
        <v>1051.694</v>
      </c>
      <c r="M34" s="306"/>
      <c r="N34" s="90"/>
      <c r="O34" s="253"/>
      <c r="P34" s="253"/>
      <c r="Q34" s="253"/>
      <c r="R34" s="253"/>
      <c r="S34" s="253"/>
      <c r="T34" s="253"/>
      <c r="U34" s="253"/>
      <c r="V34" s="253"/>
      <c r="W34" s="253"/>
      <c r="X34" s="254"/>
      <c r="Y34" s="250">
        <f t="shared" si="18"/>
        <v>0</v>
      </c>
      <c r="AA34" s="250">
        <f>+L34-'A3'!AA78</f>
        <v>0</v>
      </c>
    </row>
    <row r="35" spans="2:30" s="176" customFormat="1" ht="17.100000000000001" customHeight="1">
      <c r="B35" s="275"/>
      <c r="C35" s="277" t="s">
        <v>11</v>
      </c>
      <c r="D35" s="288">
        <v>100</v>
      </c>
      <c r="E35" s="288"/>
      <c r="F35" s="288"/>
      <c r="G35" s="288">
        <v>340</v>
      </c>
      <c r="H35" s="288"/>
      <c r="I35" s="288"/>
      <c r="J35" s="288"/>
      <c r="K35" s="288"/>
      <c r="L35" s="305">
        <f t="shared" si="16"/>
        <v>440</v>
      </c>
      <c r="M35" s="306"/>
      <c r="N35" s="90"/>
      <c r="O35" s="253"/>
      <c r="P35" s="253"/>
      <c r="Q35" s="253"/>
      <c r="R35" s="253"/>
      <c r="S35" s="253"/>
      <c r="T35" s="253"/>
      <c r="U35" s="253"/>
      <c r="V35" s="253"/>
      <c r="W35" s="253"/>
      <c r="X35" s="254"/>
      <c r="Y35" s="250">
        <f t="shared" si="18"/>
        <v>0</v>
      </c>
      <c r="Z35" s="17"/>
      <c r="AA35" s="250">
        <f>+L35-'A3'!AA79</f>
        <v>0</v>
      </c>
      <c r="AB35" s="17"/>
      <c r="AC35" s="17"/>
      <c r="AD35" s="17"/>
    </row>
    <row r="36" spans="2:30" s="176" customFormat="1" ht="17.100000000000001" customHeight="1">
      <c r="B36" s="275"/>
      <c r="C36" s="277" t="s">
        <v>12</v>
      </c>
      <c r="D36" s="288">
        <v>514.76800000000003</v>
      </c>
      <c r="E36" s="288"/>
      <c r="F36" s="288"/>
      <c r="G36" s="288">
        <v>1249.579</v>
      </c>
      <c r="H36" s="288"/>
      <c r="I36" s="288"/>
      <c r="J36" s="288"/>
      <c r="K36" s="288"/>
      <c r="L36" s="305">
        <f t="shared" si="16"/>
        <v>1764.347</v>
      </c>
      <c r="M36" s="306"/>
      <c r="N36" s="90"/>
      <c r="O36" s="253"/>
      <c r="P36" s="253"/>
      <c r="Q36" s="253"/>
      <c r="R36" s="253"/>
      <c r="S36" s="253"/>
      <c r="T36" s="253"/>
      <c r="U36" s="253"/>
      <c r="V36" s="253"/>
      <c r="W36" s="253"/>
      <c r="X36" s="249"/>
      <c r="Y36" s="250">
        <f t="shared" si="18"/>
        <v>0</v>
      </c>
      <c r="AA36" s="250">
        <f>+L36-'A3'!AA88</f>
        <v>0</v>
      </c>
    </row>
    <row r="37" spans="2:30" s="176" customFormat="1" ht="30" customHeight="1">
      <c r="B37" s="275"/>
      <c r="C37" s="277" t="s">
        <v>44</v>
      </c>
      <c r="D37" s="325">
        <f t="shared" ref="D37:I37" si="19">+D32+D35+D36</f>
        <v>926.72</v>
      </c>
      <c r="E37" s="325">
        <f t="shared" si="19"/>
        <v>0</v>
      </c>
      <c r="F37" s="325">
        <f t="shared" si="19"/>
        <v>0</v>
      </c>
      <c r="G37" s="325">
        <f t="shared" si="19"/>
        <v>2329.3209999999999</v>
      </c>
      <c r="H37" s="325">
        <f t="shared" si="19"/>
        <v>0</v>
      </c>
      <c r="I37" s="325">
        <f t="shared" si="19"/>
        <v>0</v>
      </c>
      <c r="J37" s="325">
        <f>+J32+J35+J36</f>
        <v>0</v>
      </c>
      <c r="K37" s="325">
        <f>+K32+K35+K36</f>
        <v>0</v>
      </c>
      <c r="L37" s="305">
        <f t="shared" si="16"/>
        <v>3256.0410000000002</v>
      </c>
      <c r="M37" s="306"/>
      <c r="N37" s="90"/>
      <c r="O37" s="250">
        <f t="shared" ref="O37:W37" si="20">+D37-D32-D36-D35</f>
        <v>0</v>
      </c>
      <c r="P37" s="250">
        <f t="shared" si="20"/>
        <v>0</v>
      </c>
      <c r="Q37" s="250">
        <f t="shared" si="20"/>
        <v>0</v>
      </c>
      <c r="R37" s="250">
        <f t="shared" si="20"/>
        <v>0</v>
      </c>
      <c r="S37" s="250">
        <f t="shared" si="20"/>
        <v>0</v>
      </c>
      <c r="T37" s="250">
        <f t="shared" si="20"/>
        <v>0</v>
      </c>
      <c r="U37" s="250">
        <f t="shared" si="20"/>
        <v>0</v>
      </c>
      <c r="V37" s="250">
        <f t="shared" si="20"/>
        <v>0</v>
      </c>
      <c r="W37" s="250">
        <f t="shared" si="20"/>
        <v>0</v>
      </c>
      <c r="X37" s="249"/>
      <c r="Y37" s="250">
        <f t="shared" si="18"/>
        <v>0</v>
      </c>
      <c r="AA37" s="250">
        <f>+L37-'A3'!AA91</f>
        <v>0</v>
      </c>
    </row>
    <row r="38" spans="2:30" s="177" customFormat="1" ht="30" customHeight="1">
      <c r="B38" s="93"/>
      <c r="C38" s="47" t="s">
        <v>21</v>
      </c>
      <c r="D38" s="288"/>
      <c r="E38" s="288"/>
      <c r="F38" s="288"/>
      <c r="G38" s="288"/>
      <c r="H38" s="288"/>
      <c r="I38" s="288"/>
      <c r="J38" s="288"/>
      <c r="K38" s="288"/>
      <c r="L38" s="305"/>
      <c r="M38" s="306"/>
      <c r="N38" s="90"/>
      <c r="O38" s="252"/>
      <c r="P38" s="252"/>
      <c r="Q38" s="252"/>
      <c r="R38" s="252"/>
      <c r="S38" s="252"/>
      <c r="T38" s="252"/>
      <c r="U38" s="252"/>
      <c r="V38" s="252"/>
      <c r="W38" s="252"/>
      <c r="X38" s="249"/>
      <c r="Y38" s="253"/>
      <c r="Z38" s="176"/>
      <c r="AA38" s="253"/>
      <c r="AB38" s="176"/>
      <c r="AC38" s="176"/>
      <c r="AD38" s="176"/>
    </row>
    <row r="39" spans="2:30" s="177" customFormat="1" ht="17.100000000000001" customHeight="1">
      <c r="B39" s="93"/>
      <c r="C39" s="42" t="s">
        <v>10</v>
      </c>
      <c r="D39" s="288">
        <v>42.008986</v>
      </c>
      <c r="E39" s="288"/>
      <c r="F39" s="288">
        <v>8.8818830000000002</v>
      </c>
      <c r="G39" s="288">
        <v>2859.225038</v>
      </c>
      <c r="H39" s="288"/>
      <c r="I39" s="288"/>
      <c r="J39" s="288"/>
      <c r="K39" s="288"/>
      <c r="L39" s="305">
        <f t="shared" ref="L39:L45" si="21">+SUM(D39:K39)</f>
        <v>2910.1159069999999</v>
      </c>
      <c r="M39" s="306"/>
      <c r="N39" s="90"/>
      <c r="O39" s="250">
        <f t="shared" ref="O39:W39" si="22">+D39-SUM(D40:D41)</f>
        <v>0</v>
      </c>
      <c r="P39" s="250">
        <f t="shared" si="22"/>
        <v>0</v>
      </c>
      <c r="Q39" s="250">
        <f t="shared" si="22"/>
        <v>0</v>
      </c>
      <c r="R39" s="250">
        <f t="shared" si="22"/>
        <v>0</v>
      </c>
      <c r="S39" s="250">
        <f t="shared" si="22"/>
        <v>0</v>
      </c>
      <c r="T39" s="250">
        <f t="shared" si="22"/>
        <v>0</v>
      </c>
      <c r="U39" s="250">
        <f t="shared" si="22"/>
        <v>0</v>
      </c>
      <c r="V39" s="250">
        <f t="shared" si="22"/>
        <v>0</v>
      </c>
      <c r="W39" s="250">
        <f t="shared" si="22"/>
        <v>0</v>
      </c>
      <c r="X39" s="251"/>
      <c r="Y39" s="250">
        <f>+L39-SUM(D39:K39)</f>
        <v>0</v>
      </c>
      <c r="Z39" s="179"/>
      <c r="AA39" s="250">
        <f>+L39-'A3'!AA96-'A3'!AA115</f>
        <v>1.9999996538899723E-6</v>
      </c>
      <c r="AB39" s="179"/>
      <c r="AC39" s="179"/>
      <c r="AD39" s="179"/>
    </row>
    <row r="40" spans="2:30" s="17" customFormat="1" ht="17.100000000000001" customHeight="1">
      <c r="B40" s="94"/>
      <c r="C40" s="100" t="s">
        <v>58</v>
      </c>
      <c r="D40" s="288"/>
      <c r="E40" s="288"/>
      <c r="F40" s="288"/>
      <c r="G40" s="288"/>
      <c r="H40" s="288"/>
      <c r="I40" s="288"/>
      <c r="J40" s="288"/>
      <c r="K40" s="288"/>
      <c r="L40" s="305">
        <f t="shared" si="21"/>
        <v>0</v>
      </c>
      <c r="M40" s="306"/>
      <c r="N40" s="90"/>
      <c r="O40" s="253"/>
      <c r="P40" s="253"/>
      <c r="Q40" s="253"/>
      <c r="R40" s="253"/>
      <c r="S40" s="253"/>
      <c r="T40" s="253"/>
      <c r="U40" s="253"/>
      <c r="V40" s="253"/>
      <c r="W40" s="253"/>
      <c r="X40" s="251"/>
      <c r="Y40" s="250">
        <f t="shared" ref="Y40:Y45" si="23">+L40-SUM(D40:K40)</f>
        <v>0</v>
      </c>
      <c r="Z40" s="179"/>
      <c r="AA40" s="250">
        <f>+L40-'A3'!AA97-'A3'!AA116</f>
        <v>0</v>
      </c>
      <c r="AB40" s="179"/>
      <c r="AC40" s="179"/>
      <c r="AD40" s="179"/>
    </row>
    <row r="41" spans="2:30" s="17" customFormat="1" ht="17.100000000000001" customHeight="1">
      <c r="B41" s="94"/>
      <c r="C41" s="100" t="s">
        <v>59</v>
      </c>
      <c r="D41" s="288">
        <v>42.008986</v>
      </c>
      <c r="E41" s="288"/>
      <c r="F41" s="288">
        <v>8.8818830000000002</v>
      </c>
      <c r="G41" s="288">
        <v>2859.225038</v>
      </c>
      <c r="H41" s="288"/>
      <c r="I41" s="288"/>
      <c r="J41" s="288"/>
      <c r="K41" s="288"/>
      <c r="L41" s="305">
        <f t="shared" si="21"/>
        <v>2910.1159069999999</v>
      </c>
      <c r="M41" s="306"/>
      <c r="N41" s="90"/>
      <c r="O41" s="253"/>
      <c r="P41" s="253"/>
      <c r="Q41" s="253"/>
      <c r="R41" s="253"/>
      <c r="S41" s="253"/>
      <c r="T41" s="253"/>
      <c r="U41" s="253"/>
      <c r="V41" s="253"/>
      <c r="W41" s="253"/>
      <c r="X41" s="254"/>
      <c r="Y41" s="250">
        <f t="shared" si="23"/>
        <v>0</v>
      </c>
      <c r="Z41" s="14"/>
      <c r="AA41" s="250">
        <f>+L41-'A3'!AA98-'A3'!AA117</f>
        <v>1.9999996538899723E-6</v>
      </c>
      <c r="AB41" s="14"/>
      <c r="AC41" s="14"/>
      <c r="AD41" s="14"/>
    </row>
    <row r="42" spans="2:30" s="176" customFormat="1" ht="17.100000000000001" customHeight="1">
      <c r="B42" s="275"/>
      <c r="C42" s="277" t="s">
        <v>11</v>
      </c>
      <c r="D42" s="288">
        <v>530.20726000000002</v>
      </c>
      <c r="E42" s="288"/>
      <c r="F42" s="288">
        <v>18.440667000000001</v>
      </c>
      <c r="G42" s="288">
        <v>4089.6114689999999</v>
      </c>
      <c r="H42" s="288"/>
      <c r="I42" s="288"/>
      <c r="J42" s="288"/>
      <c r="K42" s="288">
        <v>24.014189999999871</v>
      </c>
      <c r="L42" s="305">
        <f t="shared" si="21"/>
        <v>4662.2735859999993</v>
      </c>
      <c r="M42" s="306"/>
      <c r="N42" s="90"/>
      <c r="O42" s="253"/>
      <c r="P42" s="253"/>
      <c r="Q42" s="253"/>
      <c r="R42" s="253"/>
      <c r="S42" s="253"/>
      <c r="T42" s="253"/>
      <c r="U42" s="253"/>
      <c r="V42" s="253"/>
      <c r="W42" s="253"/>
      <c r="X42" s="254"/>
      <c r="Y42" s="250">
        <f t="shared" si="23"/>
        <v>0</v>
      </c>
      <c r="Z42" s="2"/>
      <c r="AA42" s="250">
        <f>+L42-'A3'!AA99-'A3'!AA118</f>
        <v>0</v>
      </c>
      <c r="AB42" s="2"/>
      <c r="AC42" s="2"/>
      <c r="AD42" s="2"/>
    </row>
    <row r="43" spans="2:30" s="176" customFormat="1" ht="17.100000000000001" customHeight="1">
      <c r="B43" s="275"/>
      <c r="C43" s="277" t="s">
        <v>12</v>
      </c>
      <c r="D43" s="288">
        <v>1483.2818769999999</v>
      </c>
      <c r="E43" s="288"/>
      <c r="F43" s="288"/>
      <c r="G43" s="288">
        <v>574.54740500000003</v>
      </c>
      <c r="H43" s="288"/>
      <c r="I43" s="288"/>
      <c r="J43" s="288"/>
      <c r="K43" s="288">
        <v>1423.7236330000003</v>
      </c>
      <c r="L43" s="305">
        <f t="shared" si="21"/>
        <v>3481.5529150000002</v>
      </c>
      <c r="M43" s="306"/>
      <c r="N43" s="90"/>
      <c r="O43" s="253"/>
      <c r="P43" s="253"/>
      <c r="Q43" s="253"/>
      <c r="R43" s="253"/>
      <c r="S43" s="253"/>
      <c r="T43" s="253"/>
      <c r="U43" s="253"/>
      <c r="V43" s="253"/>
      <c r="W43" s="253"/>
      <c r="X43" s="249"/>
      <c r="Y43" s="250">
        <f t="shared" si="23"/>
        <v>0</v>
      </c>
      <c r="Z43" s="2"/>
      <c r="AA43" s="250">
        <f>+L43-'A3'!AA108-'A3'!AA127</f>
        <v>0</v>
      </c>
      <c r="AB43" s="2"/>
      <c r="AC43" s="2"/>
      <c r="AD43" s="2"/>
    </row>
    <row r="44" spans="2:30" s="176" customFormat="1" ht="30" customHeight="1">
      <c r="B44" s="94"/>
      <c r="C44" s="42" t="s">
        <v>19</v>
      </c>
      <c r="D44" s="325">
        <f t="shared" ref="D44:I44" si="24">+D39+D42+D43</f>
        <v>2055.4981229999999</v>
      </c>
      <c r="E44" s="325">
        <f t="shared" si="24"/>
        <v>0</v>
      </c>
      <c r="F44" s="325">
        <f t="shared" si="24"/>
        <v>27.32255</v>
      </c>
      <c r="G44" s="325">
        <f t="shared" si="24"/>
        <v>7523.3839120000002</v>
      </c>
      <c r="H44" s="325">
        <f t="shared" si="24"/>
        <v>0</v>
      </c>
      <c r="I44" s="325">
        <f t="shared" si="24"/>
        <v>0</v>
      </c>
      <c r="J44" s="325">
        <f>+J39+J42+J43</f>
        <v>0</v>
      </c>
      <c r="K44" s="325">
        <f>+K39+K42+K43</f>
        <v>1447.7378230000002</v>
      </c>
      <c r="L44" s="305">
        <f t="shared" si="21"/>
        <v>11053.942407999999</v>
      </c>
      <c r="M44" s="306"/>
      <c r="N44" s="90"/>
      <c r="O44" s="250">
        <f t="shared" ref="O44:W44" si="25">+D44-D39-D43-D42</f>
        <v>0</v>
      </c>
      <c r="P44" s="250">
        <f t="shared" si="25"/>
        <v>0</v>
      </c>
      <c r="Q44" s="250">
        <f t="shared" si="25"/>
        <v>0</v>
      </c>
      <c r="R44" s="250">
        <f t="shared" si="25"/>
        <v>0</v>
      </c>
      <c r="S44" s="250">
        <f t="shared" si="25"/>
        <v>0</v>
      </c>
      <c r="T44" s="250">
        <f t="shared" si="25"/>
        <v>0</v>
      </c>
      <c r="U44" s="250">
        <f t="shared" si="25"/>
        <v>0</v>
      </c>
      <c r="V44" s="250">
        <f t="shared" si="25"/>
        <v>0</v>
      </c>
      <c r="W44" s="250">
        <f t="shared" si="25"/>
        <v>0</v>
      </c>
      <c r="X44" s="249"/>
      <c r="Y44" s="250">
        <f t="shared" si="23"/>
        <v>0</v>
      </c>
      <c r="Z44" s="2"/>
      <c r="AA44" s="250">
        <f>+L44-'A3'!AA111-'A3'!AA130</f>
        <v>1.9999979485874064E-6</v>
      </c>
      <c r="AB44" s="2"/>
      <c r="AC44" s="2"/>
      <c r="AD44" s="2"/>
    </row>
    <row r="45" spans="2:30" s="179" customFormat="1" ht="30" customHeight="1">
      <c r="B45" s="180"/>
      <c r="C45" s="47" t="s">
        <v>20</v>
      </c>
      <c r="D45" s="291">
        <f t="shared" ref="D45:K45" si="26">+SUM(D16,D23,D30,D37,D44)</f>
        <v>254057.813846</v>
      </c>
      <c r="E45" s="291">
        <f t="shared" si="26"/>
        <v>29852.706499</v>
      </c>
      <c r="F45" s="291">
        <f t="shared" si="26"/>
        <v>176497.43103600002</v>
      </c>
      <c r="G45" s="291">
        <f t="shared" si="26"/>
        <v>1069300.705935</v>
      </c>
      <c r="H45" s="291">
        <f t="shared" si="26"/>
        <v>19144.312581000002</v>
      </c>
      <c r="I45" s="291">
        <f t="shared" si="26"/>
        <v>65155.857380000096</v>
      </c>
      <c r="J45" s="291">
        <f t="shared" si="26"/>
        <v>5823.3489909999998</v>
      </c>
      <c r="K45" s="291">
        <f t="shared" si="26"/>
        <v>10944.92475299999</v>
      </c>
      <c r="L45" s="291">
        <f t="shared" si="21"/>
        <v>1630777.1010210002</v>
      </c>
      <c r="M45" s="307"/>
      <c r="N45" s="181"/>
      <c r="O45" s="258">
        <f>+D45-SUM(D16,D23,D30,D37,D44)</f>
        <v>0</v>
      </c>
      <c r="P45" s="258">
        <f t="shared" ref="P45:W45" si="27">+E45-SUM(E16,E23,E30,E37,E44)</f>
        <v>0</v>
      </c>
      <c r="Q45" s="258">
        <f t="shared" si="27"/>
        <v>0</v>
      </c>
      <c r="R45" s="258">
        <f t="shared" si="27"/>
        <v>0</v>
      </c>
      <c r="S45" s="258">
        <f t="shared" si="27"/>
        <v>0</v>
      </c>
      <c r="T45" s="258">
        <f t="shared" si="27"/>
        <v>0</v>
      </c>
      <c r="U45" s="258">
        <f t="shared" si="27"/>
        <v>0</v>
      </c>
      <c r="V45" s="258">
        <f t="shared" si="27"/>
        <v>0</v>
      </c>
      <c r="W45" s="258">
        <f t="shared" si="27"/>
        <v>0</v>
      </c>
      <c r="X45" s="259"/>
      <c r="Y45" s="258">
        <f t="shared" si="23"/>
        <v>0</v>
      </c>
      <c r="Z45" s="260"/>
      <c r="AA45" s="250">
        <f>+L45-'A3'!AA135</f>
        <v>0</v>
      </c>
      <c r="AB45" s="260"/>
      <c r="AC45" s="260"/>
      <c r="AD45" s="260"/>
    </row>
    <row r="46" spans="2:30" s="179" customFormat="1" ht="9.9499999999999993" customHeight="1">
      <c r="B46" s="180"/>
      <c r="C46" s="47"/>
      <c r="D46" s="358"/>
      <c r="E46" s="358"/>
      <c r="F46" s="358"/>
      <c r="G46" s="358"/>
      <c r="H46" s="358"/>
      <c r="I46" s="358"/>
      <c r="J46" s="358"/>
      <c r="K46" s="358"/>
      <c r="L46" s="359"/>
      <c r="M46" s="360"/>
      <c r="N46" s="181"/>
      <c r="O46" s="256"/>
      <c r="P46" s="256"/>
      <c r="Q46" s="256"/>
      <c r="R46" s="256"/>
      <c r="S46" s="256"/>
      <c r="T46" s="256"/>
      <c r="U46" s="256"/>
      <c r="V46" s="256"/>
      <c r="W46" s="256"/>
      <c r="X46" s="255"/>
      <c r="Y46" s="257"/>
      <c r="Z46" s="2"/>
      <c r="AA46" s="257"/>
      <c r="AB46" s="2"/>
      <c r="AC46" s="2"/>
      <c r="AD46" s="2"/>
    </row>
    <row r="47" spans="2:30" s="14" customFormat="1" ht="50.25" customHeight="1">
      <c r="B47" s="95"/>
      <c r="C47" s="462" t="s">
        <v>154</v>
      </c>
      <c r="D47" s="462"/>
      <c r="E47" s="462"/>
      <c r="F47" s="462"/>
      <c r="G47" s="462"/>
      <c r="H47" s="462"/>
      <c r="I47" s="462"/>
      <c r="J47" s="462"/>
      <c r="K47" s="462"/>
      <c r="L47" s="462"/>
      <c r="M47" s="96"/>
      <c r="N47" s="16"/>
      <c r="X47" s="2"/>
      <c r="Y47" s="2"/>
      <c r="Z47" s="2"/>
      <c r="AB47" s="2"/>
      <c r="AC47" s="2"/>
      <c r="AD47" s="2"/>
    </row>
    <row r="48" spans="2:30"/>
    <row r="49" spans="4:4" ht="18">
      <c r="D49" s="397"/>
    </row>
    <row r="50" spans="4:4"/>
    <row r="51" spans="4:4"/>
    <row r="52" spans="4:4"/>
    <row r="53" spans="4:4"/>
    <row r="54" spans="4:4"/>
    <row r="55" spans="4:4"/>
    <row r="56" spans="4:4"/>
    <row r="57" spans="4:4"/>
    <row r="58" spans="4:4"/>
    <row r="59" spans="4:4"/>
    <row r="60" spans="4:4"/>
    <row r="61" spans="4:4"/>
    <row r="62" spans="4:4"/>
    <row r="63" spans="4:4"/>
    <row r="64" spans="4:4"/>
    <row r="65"/>
    <row r="66"/>
    <row r="67"/>
    <row r="68"/>
  </sheetData>
  <mergeCells count="24">
    <mergeCell ref="AA7:AA9"/>
    <mergeCell ref="Q8:R8"/>
    <mergeCell ref="O7:P7"/>
    <mergeCell ref="Q7:U7"/>
    <mergeCell ref="S8:U8"/>
    <mergeCell ref="C47:L47"/>
    <mergeCell ref="D7:E7"/>
    <mergeCell ref="D8:D9"/>
    <mergeCell ref="E8:E9"/>
    <mergeCell ref="F8:G8"/>
    <mergeCell ref="O5:AA5"/>
    <mergeCell ref="D6:M6"/>
    <mergeCell ref="K7:K9"/>
    <mergeCell ref="H8:J8"/>
    <mergeCell ref="F7:J7"/>
    <mergeCell ref="B2:M2"/>
    <mergeCell ref="B3:M3"/>
    <mergeCell ref="B4:M4"/>
    <mergeCell ref="B5:M5"/>
    <mergeCell ref="L7:M9"/>
    <mergeCell ref="W7:W9"/>
    <mergeCell ref="V7:V9"/>
    <mergeCell ref="O8:O9"/>
    <mergeCell ref="P8:P9"/>
  </mergeCells>
  <phoneticPr fontId="7" type="noConversion"/>
  <conditionalFormatting sqref="D6:F6">
    <cfRule type="expression" dxfId="51" priority="1" stopIfTrue="1">
      <formula>COUNTA(D10:L45)&lt;&gt;COUNTIF(D10:L45,"&gt;=0")</formula>
    </cfRule>
  </conditionalFormatting>
  <conditionalFormatting sqref="G6:M6">
    <cfRule type="expression" dxfId="50" priority="2" stopIfTrue="1">
      <formula>COUNTA(G10:N45)&lt;&gt;COUNTIF(G10:N45,"&gt;=0")</formula>
    </cfRule>
  </conditionalFormatting>
  <conditionalFormatting sqref="D11:L45">
    <cfRule type="expression" dxfId="49" priority="3" stopIfTrue="1">
      <formula>AND(D11&lt;&gt;"",OR(D11&lt;0,NOT(ISNUMBER(D11))))</formula>
    </cfRule>
  </conditionalFormatting>
  <conditionalFormatting sqref="O10:AA46">
    <cfRule type="expression" dxfId="48" priority="4" stopIfTrue="1">
      <formula>ABS(O10)&gt;10</formula>
    </cfRule>
  </conditionalFormatting>
  <pageMargins left="0.78740157480314965" right="0.6692913385826772" top="0.98425196850393704" bottom="0.98425196850393704" header="0.51181102362204722" footer="0.51181102362204722"/>
  <pageSetup paperSize="9" scale="46" fitToHeight="0" orientation="portrait" r:id="rId1"/>
  <headerFooter alignWithMargins="0">
    <oddFooter>&amp;R2013 Triennial Central Bank Survey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showGridLines="0" tabSelected="1" topLeftCell="A34" zoomScale="75" zoomScaleNormal="80" workbookViewId="0">
      <selection activeCell="F44" sqref="F44:I46"/>
    </sheetView>
  </sheetViews>
  <sheetFormatPr defaultColWidth="0" defaultRowHeight="12.75"/>
  <cols>
    <col min="1" max="1" width="2.140625" style="227" customWidth="1"/>
    <col min="2" max="2" width="94.85546875" style="97" customWidth="1"/>
    <col min="3" max="3" width="2.42578125" style="97" customWidth="1"/>
    <col min="4" max="8" width="15.7109375" style="97" customWidth="1"/>
    <col min="9" max="9" width="13.85546875" style="97" customWidth="1"/>
    <col min="10" max="10" width="12" style="116" hidden="1" customWidth="1"/>
    <col min="11" max="11" width="3.85546875" style="391" hidden="1" customWidth="1"/>
    <col min="12" max="12" width="74" style="376" hidden="1" customWidth="1"/>
    <col min="13" max="13" width="3.7109375" style="97" hidden="1" customWidth="1"/>
    <col min="14" max="16384" width="11.42578125" style="97" hidden="1"/>
  </cols>
  <sheetData>
    <row r="1" spans="1:28" ht="20.100000000000001" customHeight="1">
      <c r="B1" s="114"/>
      <c r="I1" s="215"/>
    </row>
    <row r="2" spans="1:28" s="24" customFormat="1" ht="20.100000000000001" customHeight="1">
      <c r="A2" s="144"/>
      <c r="B2" s="408" t="s">
        <v>216</v>
      </c>
      <c r="C2" s="408"/>
      <c r="D2" s="408"/>
      <c r="E2" s="408"/>
      <c r="F2" s="408"/>
      <c r="G2" s="408"/>
      <c r="H2" s="408"/>
      <c r="I2" s="408"/>
      <c r="J2" s="91"/>
      <c r="K2" s="389"/>
      <c r="L2" s="377"/>
      <c r="M2" s="15"/>
      <c r="N2" s="15"/>
      <c r="O2" s="69"/>
      <c r="P2" s="66"/>
      <c r="Q2" s="66"/>
      <c r="R2" s="66"/>
      <c r="S2" s="67"/>
      <c r="T2" s="67"/>
      <c r="U2" s="67"/>
      <c r="V2" s="67"/>
      <c r="W2" s="67"/>
      <c r="X2" s="67"/>
      <c r="Y2" s="67"/>
      <c r="Z2" s="68"/>
      <c r="AA2" s="23"/>
      <c r="AB2" s="23"/>
    </row>
    <row r="3" spans="1:28" ht="20.100000000000001" customHeight="1">
      <c r="B3" s="409" t="s">
        <v>217</v>
      </c>
      <c r="C3" s="409"/>
      <c r="D3" s="409"/>
      <c r="E3" s="409"/>
      <c r="F3" s="409"/>
      <c r="G3" s="409"/>
      <c r="H3" s="409"/>
      <c r="I3" s="409"/>
      <c r="J3" s="115"/>
      <c r="K3" s="393"/>
    </row>
    <row r="4" spans="1:28" ht="20.100000000000001" customHeight="1">
      <c r="B4" s="410" t="s">
        <v>218</v>
      </c>
      <c r="C4" s="411"/>
      <c r="D4" s="411"/>
      <c r="E4" s="411"/>
      <c r="F4" s="411"/>
      <c r="G4" s="411"/>
      <c r="H4" s="411"/>
      <c r="I4" s="411"/>
      <c r="J4" s="115"/>
      <c r="K4" s="393"/>
    </row>
    <row r="5" spans="1:28" ht="20.100000000000001" customHeight="1">
      <c r="B5" s="141"/>
      <c r="C5" s="141"/>
      <c r="D5" s="141"/>
      <c r="E5" s="141"/>
      <c r="F5" s="141"/>
      <c r="G5" s="141"/>
      <c r="H5" s="141"/>
      <c r="I5" s="141"/>
      <c r="J5" s="115"/>
      <c r="K5" s="393"/>
    </row>
    <row r="6" spans="1:28" s="24" customFormat="1" ht="39.950000000000003" customHeight="1">
      <c r="A6" s="144"/>
      <c r="C6" s="29"/>
      <c r="D6" s="22"/>
      <c r="E6" s="22"/>
      <c r="F6" s="22"/>
      <c r="G6" s="22"/>
      <c r="H6" s="22"/>
      <c r="I6" s="22"/>
      <c r="J6" s="28"/>
      <c r="K6" s="394"/>
      <c r="L6" s="378"/>
      <c r="M6" s="22"/>
      <c r="N6" s="22"/>
      <c r="O6" s="60"/>
      <c r="P6" s="60"/>
      <c r="Q6" s="60"/>
      <c r="R6" s="60"/>
      <c r="S6" s="60"/>
      <c r="T6" s="60"/>
      <c r="U6" s="60"/>
      <c r="V6" s="60"/>
      <c r="W6" s="60"/>
      <c r="X6" s="60"/>
      <c r="Y6" s="23"/>
      <c r="Z6" s="51"/>
      <c r="AA6" s="23"/>
      <c r="AB6" s="23"/>
    </row>
    <row r="7" spans="1:28" ht="44.25" customHeight="1">
      <c r="B7" s="412" t="s">
        <v>223</v>
      </c>
      <c r="C7" s="412"/>
      <c r="D7" s="412"/>
      <c r="E7" s="412"/>
      <c r="F7" s="412"/>
      <c r="G7" s="412"/>
      <c r="H7" s="412"/>
      <c r="I7" s="412"/>
    </row>
    <row r="8" spans="1:28" ht="19.5" customHeight="1">
      <c r="B8" s="116" t="s">
        <v>9</v>
      </c>
      <c r="C8" s="117"/>
      <c r="D8" s="117"/>
      <c r="E8" s="117"/>
      <c r="F8" s="117"/>
      <c r="G8" s="117"/>
      <c r="H8" s="117"/>
      <c r="I8" s="118"/>
      <c r="L8" s="379"/>
    </row>
    <row r="9" spans="1:28">
      <c r="B9" s="116"/>
      <c r="C9" s="116"/>
      <c r="D9" s="116"/>
      <c r="E9" s="119"/>
      <c r="F9" s="119"/>
      <c r="G9" s="119"/>
      <c r="H9" s="119"/>
      <c r="I9" s="116"/>
      <c r="L9" s="379"/>
    </row>
    <row r="10" spans="1:28">
      <c r="B10" s="116"/>
      <c r="C10" s="116"/>
      <c r="D10" s="116"/>
      <c r="E10" s="119"/>
      <c r="F10" s="119"/>
      <c r="G10" s="119"/>
      <c r="H10" s="119"/>
      <c r="I10" s="116"/>
      <c r="L10" s="379"/>
    </row>
    <row r="11" spans="1:28" ht="36.75" customHeight="1">
      <c r="B11" s="120" t="s">
        <v>214</v>
      </c>
      <c r="C11" s="120"/>
      <c r="D11" s="207" t="s">
        <v>215</v>
      </c>
      <c r="E11" s="208">
        <v>22</v>
      </c>
      <c r="F11" s="121"/>
      <c r="G11" s="121"/>
      <c r="H11" s="121"/>
      <c r="I11" s="122"/>
      <c r="L11" s="18" t="s">
        <v>174</v>
      </c>
    </row>
    <row r="12" spans="1:28" ht="35.1" customHeight="1">
      <c r="B12" s="123"/>
      <c r="C12" s="123"/>
      <c r="D12" s="123"/>
      <c r="E12" s="123"/>
      <c r="F12" s="123"/>
      <c r="G12" s="123"/>
      <c r="H12" s="123"/>
      <c r="I12" s="116"/>
      <c r="L12" s="379"/>
    </row>
    <row r="13" spans="1:28" ht="45.75" customHeight="1">
      <c r="B13" s="124" t="s">
        <v>219</v>
      </c>
      <c r="C13" s="120"/>
      <c r="D13" s="123"/>
      <c r="E13" s="403" t="s">
        <v>221</v>
      </c>
      <c r="F13" s="125"/>
      <c r="G13" s="123"/>
      <c r="H13" s="123"/>
      <c r="I13" s="116"/>
      <c r="L13" s="379"/>
    </row>
    <row r="14" spans="1:28" ht="24.95" customHeight="1">
      <c r="B14" s="126" t="s">
        <v>220</v>
      </c>
      <c r="C14" s="127"/>
      <c r="D14" s="123"/>
      <c r="E14" s="210">
        <v>40</v>
      </c>
      <c r="F14" s="128"/>
      <c r="G14" s="123"/>
      <c r="H14" s="123"/>
      <c r="I14" s="116"/>
      <c r="L14" s="18" t="s">
        <v>174</v>
      </c>
    </row>
    <row r="15" spans="1:28" ht="24.95" customHeight="1">
      <c r="B15" s="129" t="s">
        <v>325</v>
      </c>
      <c r="C15" s="127"/>
      <c r="D15" s="123"/>
      <c r="E15" s="225">
        <v>89.22</v>
      </c>
      <c r="F15" s="223"/>
      <c r="G15" s="123"/>
      <c r="H15" s="123"/>
      <c r="I15" s="116"/>
      <c r="L15" s="19" t="s">
        <v>176</v>
      </c>
    </row>
    <row r="16" spans="1:28" ht="24.95" customHeight="1">
      <c r="B16" s="130" t="s">
        <v>222</v>
      </c>
      <c r="C16" s="127"/>
      <c r="D16" s="123"/>
      <c r="E16" s="211">
        <v>16</v>
      </c>
      <c r="F16" s="128"/>
      <c r="G16" s="123"/>
      <c r="H16" s="123"/>
      <c r="I16" s="116"/>
      <c r="L16" s="18" t="s">
        <v>174</v>
      </c>
    </row>
    <row r="17" spans="2:12" ht="35.1" customHeight="1">
      <c r="B17" s="123"/>
      <c r="C17" s="123"/>
      <c r="D17" s="123"/>
      <c r="E17" s="123"/>
      <c r="F17" s="123"/>
      <c r="G17" s="123"/>
      <c r="H17" s="123"/>
      <c r="I17" s="116"/>
      <c r="L17" s="379"/>
    </row>
    <row r="18" spans="2:12" ht="48" customHeight="1">
      <c r="B18" s="124" t="s">
        <v>224</v>
      </c>
      <c r="C18" s="120"/>
      <c r="D18" s="123"/>
      <c r="E18" s="403" t="s">
        <v>221</v>
      </c>
      <c r="F18" s="125"/>
      <c r="G18" s="123"/>
      <c r="H18" s="123"/>
      <c r="I18" s="116"/>
      <c r="L18" s="380"/>
    </row>
    <row r="19" spans="2:12" ht="24.95" customHeight="1">
      <c r="B19" s="131" t="s">
        <v>225</v>
      </c>
      <c r="C19" s="123"/>
      <c r="D19" s="123"/>
      <c r="E19" s="210">
        <v>2</v>
      </c>
      <c r="F19" s="224" t="s">
        <v>226</v>
      </c>
      <c r="G19" s="123"/>
      <c r="H19" s="123"/>
      <c r="I19" s="116"/>
      <c r="L19" s="19" t="s">
        <v>175</v>
      </c>
    </row>
    <row r="20" spans="2:12" ht="24.95" customHeight="1">
      <c r="B20" s="133" t="s">
        <v>227</v>
      </c>
      <c r="C20" s="134"/>
      <c r="D20" s="123"/>
      <c r="E20" s="226">
        <v>2</v>
      </c>
      <c r="F20" s="224" t="s">
        <v>228</v>
      </c>
      <c r="G20" s="123"/>
      <c r="H20" s="123"/>
      <c r="I20" s="116"/>
      <c r="L20" s="19" t="s">
        <v>175</v>
      </c>
    </row>
    <row r="21" spans="2:12" ht="35.1" customHeight="1">
      <c r="B21" s="123"/>
      <c r="C21" s="123"/>
      <c r="D21" s="123"/>
      <c r="E21" s="123"/>
      <c r="F21" s="123"/>
      <c r="G21" s="123"/>
      <c r="H21" s="123"/>
      <c r="I21" s="116"/>
      <c r="L21" s="379"/>
    </row>
    <row r="22" spans="2:12" ht="15">
      <c r="B22" s="124" t="s">
        <v>229</v>
      </c>
      <c r="C22" s="120"/>
      <c r="D22" s="123"/>
      <c r="E22" s="123"/>
      <c r="F22" s="123"/>
      <c r="G22" s="123"/>
      <c r="H22" s="123"/>
      <c r="I22" s="116"/>
      <c r="L22" s="379"/>
    </row>
    <row r="23" spans="2:12" ht="19.5" customHeight="1">
      <c r="B23" s="135"/>
      <c r="C23" s="123"/>
      <c r="D23" s="123"/>
      <c r="E23" s="123"/>
      <c r="F23" s="123"/>
      <c r="G23" s="123"/>
      <c r="H23" s="123"/>
      <c r="I23" s="116"/>
      <c r="L23" s="379"/>
    </row>
    <row r="24" spans="2:12" ht="20.25" customHeight="1">
      <c r="B24" s="413"/>
      <c r="C24" s="414"/>
      <c r="D24" s="417" t="s">
        <v>231</v>
      </c>
      <c r="E24" s="419" t="s">
        <v>232</v>
      </c>
      <c r="F24" s="420"/>
      <c r="G24" s="420"/>
      <c r="H24" s="421"/>
      <c r="I24" s="116"/>
      <c r="L24" s="379"/>
    </row>
    <row r="25" spans="2:12" ht="57">
      <c r="B25" s="415"/>
      <c r="C25" s="416"/>
      <c r="D25" s="418"/>
      <c r="E25" s="207" t="s">
        <v>233</v>
      </c>
      <c r="F25" s="212" t="s">
        <v>234</v>
      </c>
      <c r="G25" s="207" t="s">
        <v>235</v>
      </c>
      <c r="H25" s="213" t="s">
        <v>236</v>
      </c>
      <c r="I25" s="116"/>
      <c r="L25" s="379"/>
    </row>
    <row r="26" spans="2:12" ht="49.5" customHeight="1">
      <c r="B26" s="422" t="s">
        <v>230</v>
      </c>
      <c r="C26" s="422"/>
      <c r="D26" s="214">
        <v>2959.1529999999998</v>
      </c>
      <c r="E26" s="214"/>
      <c r="F26" s="214">
        <v>32.50009</v>
      </c>
      <c r="G26" s="214">
        <v>7351.1295309999996</v>
      </c>
      <c r="H26" s="214"/>
      <c r="I26" s="116"/>
      <c r="L26" s="18" t="s">
        <v>174</v>
      </c>
    </row>
    <row r="27" spans="2:12" ht="19.5" customHeight="1">
      <c r="B27" s="132" t="s">
        <v>334</v>
      </c>
      <c r="C27" s="136"/>
      <c r="D27" s="119"/>
      <c r="E27" s="119"/>
      <c r="F27" s="119"/>
      <c r="G27" s="119"/>
      <c r="H27" s="119"/>
      <c r="I27" s="116"/>
      <c r="L27" s="381"/>
    </row>
    <row r="28" spans="2:12" ht="16.5">
      <c r="B28" s="137" t="s">
        <v>237</v>
      </c>
      <c r="C28" s="138"/>
      <c r="D28" s="119"/>
      <c r="E28" s="119"/>
      <c r="F28" s="119"/>
      <c r="G28" s="119"/>
      <c r="H28" s="119"/>
      <c r="I28" s="116"/>
      <c r="L28" s="381"/>
    </row>
    <row r="29" spans="2:12" ht="14.25">
      <c r="B29" s="123"/>
      <c r="C29" s="139"/>
      <c r="D29" s="119"/>
      <c r="E29" s="119"/>
      <c r="F29" s="119"/>
      <c r="G29" s="119"/>
      <c r="H29" s="119"/>
      <c r="I29" s="116"/>
      <c r="L29" s="381"/>
    </row>
    <row r="30" spans="2:12" ht="35.1" customHeight="1">
      <c r="B30" s="123"/>
      <c r="C30" s="123"/>
      <c r="D30" s="123"/>
      <c r="E30" s="123"/>
      <c r="F30" s="123"/>
      <c r="G30" s="123"/>
      <c r="H30" s="123"/>
      <c r="I30" s="116"/>
      <c r="L30" s="379"/>
    </row>
    <row r="31" spans="2:12" ht="42.75">
      <c r="B31" s="282" t="s">
        <v>238</v>
      </c>
      <c r="C31" s="120"/>
      <c r="D31" s="207" t="s">
        <v>320</v>
      </c>
      <c r="E31" s="207" t="s">
        <v>242</v>
      </c>
      <c r="F31" s="207" t="s">
        <v>243</v>
      </c>
      <c r="G31" s="207" t="s">
        <v>244</v>
      </c>
      <c r="H31" s="123"/>
      <c r="I31" s="116"/>
      <c r="L31" s="19"/>
    </row>
    <row r="32" spans="2:12" ht="24.95" customHeight="1">
      <c r="B32" s="283" t="s">
        <v>239</v>
      </c>
      <c r="C32" s="127"/>
      <c r="D32" s="225">
        <v>40</v>
      </c>
      <c r="E32" s="225">
        <v>3</v>
      </c>
      <c r="F32" s="225">
        <v>27</v>
      </c>
      <c r="G32" s="225">
        <v>40</v>
      </c>
      <c r="H32" s="423"/>
      <c r="I32" s="424"/>
      <c r="L32" s="18" t="s">
        <v>174</v>
      </c>
    </row>
    <row r="33" spans="2:12" ht="24.95" customHeight="1">
      <c r="B33" s="284" t="s">
        <v>240</v>
      </c>
      <c r="C33" s="127"/>
      <c r="D33" s="225">
        <v>0</v>
      </c>
      <c r="E33" s="225">
        <v>0</v>
      </c>
      <c r="F33" s="225">
        <v>9</v>
      </c>
      <c r="G33" s="225">
        <v>0</v>
      </c>
      <c r="H33" s="423"/>
      <c r="I33" s="424"/>
      <c r="L33" s="18" t="s">
        <v>174</v>
      </c>
    </row>
    <row r="34" spans="2:12" ht="24.95" customHeight="1">
      <c r="B34" s="284" t="s">
        <v>241</v>
      </c>
      <c r="C34" s="127"/>
      <c r="D34" s="225">
        <v>0</v>
      </c>
      <c r="E34" s="225">
        <v>37</v>
      </c>
      <c r="F34" s="225">
        <v>4</v>
      </c>
      <c r="G34" s="225">
        <v>0</v>
      </c>
      <c r="H34" s="423"/>
      <c r="I34" s="424"/>
      <c r="L34" s="18" t="s">
        <v>174</v>
      </c>
    </row>
    <row r="35" spans="2:12" ht="24.95" customHeight="1">
      <c r="B35" s="285" t="s">
        <v>324</v>
      </c>
      <c r="C35" s="127"/>
      <c r="D35" s="211">
        <v>100</v>
      </c>
      <c r="E35" s="211">
        <v>93</v>
      </c>
      <c r="F35" s="211">
        <v>80</v>
      </c>
      <c r="G35" s="211">
        <v>99.328999999999994</v>
      </c>
      <c r="H35" s="423"/>
      <c r="I35" s="424"/>
      <c r="J35" s="383"/>
      <c r="L35" s="18" t="s">
        <v>174</v>
      </c>
    </row>
    <row r="36" spans="2:12" ht="35.1" customHeight="1">
      <c r="B36" s="123"/>
      <c r="C36" s="123"/>
      <c r="D36" s="123"/>
      <c r="E36" s="123"/>
      <c r="F36" s="123"/>
      <c r="G36" s="384"/>
      <c r="H36" s="424"/>
      <c r="I36" s="424"/>
      <c r="J36" s="383"/>
      <c r="L36" s="379"/>
    </row>
    <row r="37" spans="2:12" ht="51" customHeight="1">
      <c r="B37" s="282" t="s">
        <v>245</v>
      </c>
      <c r="C37" s="120"/>
      <c r="D37" s="123"/>
      <c r="E37" s="403" t="s">
        <v>221</v>
      </c>
      <c r="F37" s="125"/>
      <c r="G37" s="123"/>
      <c r="H37" s="382"/>
      <c r="I37" s="116"/>
      <c r="L37" s="19"/>
    </row>
    <row r="38" spans="2:12" ht="24.95" customHeight="1">
      <c r="B38" s="284" t="s">
        <v>321</v>
      </c>
      <c r="C38" s="127"/>
      <c r="D38" s="399"/>
      <c r="E38" s="225">
        <v>38.079906506998768</v>
      </c>
      <c r="F38" s="223"/>
      <c r="G38" s="123"/>
      <c r="H38" s="123"/>
      <c r="I38" s="116"/>
      <c r="L38" s="19" t="s">
        <v>176</v>
      </c>
    </row>
    <row r="39" spans="2:12" ht="24.95" customHeight="1">
      <c r="B39" s="284" t="s">
        <v>322</v>
      </c>
      <c r="C39" s="127"/>
      <c r="D39" s="123"/>
      <c r="E39" s="225">
        <v>45.119249012818294</v>
      </c>
      <c r="F39" s="223"/>
      <c r="G39" s="123"/>
      <c r="H39" s="123"/>
      <c r="I39" s="116"/>
      <c r="L39" s="19" t="s">
        <v>176</v>
      </c>
    </row>
    <row r="40" spans="2:12" ht="24.95" customHeight="1">
      <c r="B40" s="284" t="s">
        <v>323</v>
      </c>
      <c r="C40" s="127"/>
      <c r="D40" s="123"/>
      <c r="E40" s="211">
        <v>16.800844480182928</v>
      </c>
      <c r="F40" s="223"/>
      <c r="G40" s="123"/>
      <c r="H40" s="123"/>
      <c r="I40" s="116"/>
      <c r="L40" s="19" t="s">
        <v>176</v>
      </c>
    </row>
    <row r="41" spans="2:12" ht="39" customHeight="1">
      <c r="B41" s="140"/>
      <c r="C41" s="120"/>
      <c r="D41" s="123"/>
      <c r="E41" s="262"/>
      <c r="F41" s="125"/>
      <c r="G41" s="123"/>
      <c r="H41" s="123"/>
      <c r="I41" s="116"/>
      <c r="L41" s="19" t="s">
        <v>135</v>
      </c>
    </row>
    <row r="42" spans="2:12" ht="39" customHeight="1">
      <c r="B42" s="282" t="s">
        <v>326</v>
      </c>
      <c r="C42" s="120"/>
      <c r="D42" s="123"/>
      <c r="G42" s="123"/>
      <c r="H42" s="123"/>
      <c r="I42" s="116"/>
      <c r="L42" s="19"/>
    </row>
    <row r="43" spans="2:12" ht="54" customHeight="1">
      <c r="B43" s="284" t="s">
        <v>327</v>
      </c>
      <c r="C43" s="127"/>
      <c r="D43" s="128"/>
      <c r="E43" s="207" t="s">
        <v>280</v>
      </c>
      <c r="J43" s="97"/>
      <c r="L43" s="392"/>
    </row>
    <row r="44" spans="2:12" ht="24.95" customHeight="1">
      <c r="B44" s="369" t="s">
        <v>328</v>
      </c>
      <c r="E44" s="370"/>
      <c r="F44" s="425"/>
      <c r="G44" s="426"/>
      <c r="H44" s="426"/>
      <c r="I44" s="426"/>
      <c r="J44" s="97"/>
      <c r="L44" s="19" t="s">
        <v>176</v>
      </c>
    </row>
    <row r="45" spans="2:12" ht="24.95" customHeight="1">
      <c r="B45" s="369" t="s">
        <v>329</v>
      </c>
      <c r="E45" s="370"/>
      <c r="F45" s="425"/>
      <c r="G45" s="426"/>
      <c r="H45" s="426"/>
      <c r="I45" s="426"/>
      <c r="J45" s="97"/>
      <c r="L45" s="19" t="s">
        <v>176</v>
      </c>
    </row>
    <row r="46" spans="2:12" ht="24.95" customHeight="1">
      <c r="B46" s="369" t="s">
        <v>330</v>
      </c>
      <c r="E46" s="370"/>
      <c r="F46" s="425"/>
      <c r="G46" s="426"/>
      <c r="H46" s="426"/>
      <c r="I46" s="426"/>
      <c r="J46" s="97"/>
      <c r="K46" s="390"/>
      <c r="L46" s="19" t="s">
        <v>176</v>
      </c>
    </row>
    <row r="47" spans="2:12" ht="27" customHeight="1">
      <c r="B47" s="368"/>
    </row>
    <row r="48" spans="2:12" ht="45">
      <c r="B48" s="371" t="s">
        <v>331</v>
      </c>
      <c r="E48" s="207" t="s">
        <v>279</v>
      </c>
      <c r="F48" s="388" t="s">
        <v>332</v>
      </c>
      <c r="H48" s="116"/>
      <c r="J48" s="376"/>
      <c r="L48" s="392"/>
    </row>
    <row r="49" spans="2:12" ht="18" customHeight="1">
      <c r="B49" s="368"/>
      <c r="D49" s="375" t="s">
        <v>122</v>
      </c>
      <c r="E49" s="372" t="s">
        <v>202</v>
      </c>
      <c r="F49" s="372" t="s">
        <v>203</v>
      </c>
      <c r="G49" s="427" t="s">
        <v>333</v>
      </c>
      <c r="H49" s="428"/>
      <c r="J49" s="97"/>
      <c r="L49" s="392"/>
    </row>
    <row r="50" spans="2:12" ht="18" customHeight="1">
      <c r="B50" s="368"/>
      <c r="D50" s="375" t="s">
        <v>123</v>
      </c>
      <c r="E50" s="373" t="s">
        <v>204</v>
      </c>
      <c r="F50" s="373" t="s">
        <v>205</v>
      </c>
      <c r="G50" s="427"/>
      <c r="H50" s="428"/>
      <c r="J50" s="97"/>
      <c r="L50" s="392"/>
    </row>
    <row r="51" spans="2:12" ht="18" customHeight="1">
      <c r="B51" s="368"/>
      <c r="D51" s="375" t="s">
        <v>124</v>
      </c>
      <c r="E51" s="373" t="s">
        <v>206</v>
      </c>
      <c r="F51" s="373" t="s">
        <v>207</v>
      </c>
      <c r="G51" s="427"/>
      <c r="H51" s="428"/>
      <c r="J51" s="97"/>
      <c r="L51" s="392"/>
    </row>
    <row r="52" spans="2:12" ht="18" customHeight="1">
      <c r="B52" s="368"/>
      <c r="D52" s="375" t="s">
        <v>125</v>
      </c>
      <c r="E52" s="373" t="s">
        <v>208</v>
      </c>
      <c r="F52" s="373" t="s">
        <v>209</v>
      </c>
      <c r="G52" s="427"/>
      <c r="H52" s="428"/>
      <c r="J52" s="97"/>
      <c r="L52" s="392"/>
    </row>
    <row r="53" spans="2:12" ht="18" customHeight="1">
      <c r="B53" s="368"/>
      <c r="D53" s="375" t="s">
        <v>126</v>
      </c>
      <c r="E53" s="374" t="s">
        <v>210</v>
      </c>
      <c r="F53" s="374" t="s">
        <v>211</v>
      </c>
      <c r="G53" s="427"/>
      <c r="H53" s="428"/>
      <c r="J53" s="97"/>
      <c r="L53" s="392"/>
    </row>
  </sheetData>
  <mergeCells count="11">
    <mergeCell ref="D24:D25"/>
    <mergeCell ref="E24:H24"/>
    <mergeCell ref="B26:C26"/>
    <mergeCell ref="H32:I36"/>
    <mergeCell ref="F44:I46"/>
    <mergeCell ref="G49:H53"/>
    <mergeCell ref="B2:I2"/>
    <mergeCell ref="B3:I3"/>
    <mergeCell ref="B4:I4"/>
    <mergeCell ref="B7:I7"/>
    <mergeCell ref="B24:C25"/>
  </mergeCells>
  <conditionalFormatting sqref="L11">
    <cfRule type="expression" dxfId="47" priority="1" stopIfTrue="1">
      <formula>AND(E11&lt;&gt;"",OR(E11&lt;0,NOT(ISNUMBER(E11))))</formula>
    </cfRule>
  </conditionalFormatting>
  <conditionalFormatting sqref="L31">
    <cfRule type="expression" dxfId="46" priority="2" stopIfTrue="1">
      <formula>OR(COUNTA(D32:E33)&lt;&gt;COUNTIF(D32:E33,"&gt;=0"),#REF!&gt;3,E32&gt;3,#REF!&gt;3,E33&gt;3)</formula>
    </cfRule>
  </conditionalFormatting>
  <conditionalFormatting sqref="L14 L16">
    <cfRule type="expression" dxfId="45" priority="3" stopIfTrue="1">
      <formula>OR(E14&lt;0,ISTEXT(E14))</formula>
    </cfRule>
  </conditionalFormatting>
  <conditionalFormatting sqref="L15 L38:L40 L44:L46">
    <cfRule type="expression" dxfId="44" priority="4" stopIfTrue="1">
      <formula>OR(E15&lt;0, E15&gt;100,ISTEXT(E15))</formula>
    </cfRule>
  </conditionalFormatting>
  <conditionalFormatting sqref="L19:L20">
    <cfRule type="expression" dxfId="43" priority="5" stopIfTrue="1">
      <formula>AND(E19&lt;&gt;"",E19&lt;&gt;1,E19&lt;&gt;2,E19&lt;&gt;3)</formula>
    </cfRule>
  </conditionalFormatting>
  <conditionalFormatting sqref="L41">
    <cfRule type="expression" dxfId="42" priority="6" stopIfTrue="1">
      <formula>AND(SUM(E38:E40)&lt;&gt;100,SUM(E38:E40)&lt;&gt;0)</formula>
    </cfRule>
  </conditionalFormatting>
  <conditionalFormatting sqref="L32:L35">
    <cfRule type="expression" dxfId="41" priority="7" stopIfTrue="1">
      <formula>OR(D32&lt;0,E32&lt;0,F32&lt;0,G32&lt;0,ISTEXT(D32),ISTEXT(E32),ISTEXT(F32),ISTEXT(G32))</formula>
    </cfRule>
  </conditionalFormatting>
  <conditionalFormatting sqref="K46">
    <cfRule type="expression" dxfId="40" priority="8" stopIfTrue="1">
      <formula>OR(#REF!&lt;0,#REF!&lt;0,#REF!&gt; 100,#REF!&gt; 100,ISTEXT(#REF!),ISTEXT(#REF!))</formula>
    </cfRule>
  </conditionalFormatting>
  <conditionalFormatting sqref="D32:G34 E14 E16 D43">
    <cfRule type="expression" dxfId="39" priority="9" stopIfTrue="1">
      <formula>AND(D14&lt;&gt;"",OR(D14&lt;0,ISTEXT(D14)))</formula>
    </cfRule>
  </conditionalFormatting>
  <conditionalFormatting sqref="E44:E46">
    <cfRule type="expression" dxfId="38" priority="10" stopIfTrue="1">
      <formula>AND(E44&lt;&gt;"",OR(E44&lt;0, E44&gt;100,ISTEXT(E44)))</formula>
    </cfRule>
  </conditionalFormatting>
  <conditionalFormatting sqref="L37 L42">
    <cfRule type="expression" dxfId="37" priority="11" stopIfTrue="1">
      <formula>OR(COUNTA(#REF!)&lt;&gt;COUNTIF(#REF!,"&gt;=0"),#REF!&gt;3,#REF!&gt;3,#REF!&gt;3,#REF!&gt;3)</formula>
    </cfRule>
  </conditionalFormatting>
  <conditionalFormatting sqref="F16 F14">
    <cfRule type="expression" dxfId="36" priority="12" stopIfTrue="1">
      <formula>ISTEXT(F14)</formula>
    </cfRule>
    <cfRule type="expression" dxfId="35" priority="13" stopIfTrue="1">
      <formula>ISERROR(F14)</formula>
    </cfRule>
  </conditionalFormatting>
  <conditionalFormatting sqref="E11">
    <cfRule type="expression" dxfId="34" priority="14" stopIfTrue="1">
      <formula>AND(E11&lt;&gt;"",OR(E11&lt;0,NOT(ISNUMBER(E11))))</formula>
    </cfRule>
  </conditionalFormatting>
  <conditionalFormatting sqref="D26:H26">
    <cfRule type="expression" dxfId="33" priority="15" stopIfTrue="1">
      <formula>AND(D26&lt;&gt;"",OR(D26&lt;0,NOT(ISNUMBER(D26))))</formula>
    </cfRule>
  </conditionalFormatting>
  <conditionalFormatting sqref="L26">
    <cfRule type="expression" dxfId="32" priority="16" stopIfTrue="1">
      <formula>COUNTA($D$26:$H$26)&lt;&gt;COUNTIF($D$26:$H$26,"&gt;=0")</formula>
    </cfRule>
  </conditionalFormatting>
  <conditionalFormatting sqref="B7:I7">
    <cfRule type="expression" dxfId="31" priority="17" stopIfTrue="1">
      <formula>$B$7=""</formula>
    </cfRule>
    <cfRule type="expression" dxfId="30" priority="18" stopIfTrue="1">
      <formula>$B$7&lt;&gt;""</formula>
    </cfRule>
  </conditionalFormatting>
  <conditionalFormatting sqref="E15 D35:G35 E38:E40">
    <cfRule type="expression" dxfId="29" priority="19" stopIfTrue="1">
      <formula>AND(D15&lt;&gt;"",OR(D15&lt;0, D15&gt;100,ISTEXT(D15)))</formula>
    </cfRule>
  </conditionalFormatting>
  <conditionalFormatting sqref="E19:E20">
    <cfRule type="expression" dxfId="28" priority="20" stopIfTrue="1">
      <formula>AND(E19&lt;&gt;"",AND(E19&lt;&gt;1,E19&lt;&gt;2,E19&lt;&gt;3))</formula>
    </cfRule>
  </conditionalFormatting>
  <pageMargins left="0.74803149606299213" right="0.64" top="0.47244094488188981" bottom="0.55118110236220474" header="0.23622047244094491" footer="0.19685039370078741"/>
  <pageSetup paperSize="8" scale="70" orientation="portrait" r:id="rId1"/>
  <headerFooter alignWithMargins="0">
    <oddFooter>&amp;R2013 Triennial Central Bank Survey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AC138"/>
  <sheetViews>
    <sheetView showGridLines="0" zoomScale="75" zoomScaleNormal="75" zoomScaleSheetLayoutView="70" workbookViewId="0">
      <pane xSplit="3" ySplit="8" topLeftCell="D126" activePane="bottomRight" state="frozen"/>
      <selection pane="topRight" activeCell="D1" sqref="D1"/>
      <selection pane="bottomLeft" activeCell="A9" sqref="A9"/>
      <selection pane="bottomRight" activeCell="C28" sqref="C28"/>
    </sheetView>
  </sheetViews>
  <sheetFormatPr defaultColWidth="0" defaultRowHeight="12"/>
  <cols>
    <col min="1" max="2" width="1.7109375" style="52" customWidth="1"/>
    <col min="3" max="3" width="65.140625" style="52" customWidth="1"/>
    <col min="4" max="12" width="10.7109375" style="52" customWidth="1"/>
    <col min="13" max="13" width="12" style="55" customWidth="1"/>
    <col min="14" max="14" width="1.7109375" style="52" customWidth="1"/>
    <col min="15" max="15" width="1.7109375" style="52" hidden="1" customWidth="1"/>
    <col min="16" max="25" width="6.7109375" style="58" hidden="1" customWidth="1"/>
    <col min="26" max="26" width="1.7109375" style="52" hidden="1" customWidth="1"/>
    <col min="27" max="27" width="6.7109375" style="52" hidden="1" customWidth="1"/>
    <col min="28" max="29" width="9.140625" style="52" hidden="1" customWidth="1"/>
    <col min="30" max="16384" width="0" style="52" hidden="1"/>
  </cols>
  <sheetData>
    <row r="1" spans="2:29" s="24" customFormat="1" ht="20.100000000000001" customHeight="1">
      <c r="B1" s="20" t="s">
        <v>247</v>
      </c>
      <c r="C1" s="21"/>
      <c r="D1" s="22"/>
      <c r="E1" s="22"/>
      <c r="F1" s="22"/>
      <c r="G1" s="22"/>
      <c r="H1" s="22"/>
      <c r="I1" s="22"/>
      <c r="J1" s="22"/>
      <c r="K1" s="22"/>
      <c r="L1" s="22"/>
      <c r="M1" s="215"/>
      <c r="N1" s="22"/>
      <c r="O1" s="22"/>
      <c r="P1" s="60"/>
      <c r="Q1" s="60"/>
      <c r="R1" s="60"/>
      <c r="S1" s="60"/>
      <c r="T1" s="60"/>
      <c r="U1" s="60"/>
      <c r="V1" s="60"/>
      <c r="W1" s="60"/>
      <c r="X1" s="60"/>
      <c r="Y1" s="60"/>
      <c r="Z1" s="23"/>
      <c r="AA1" s="51"/>
      <c r="AB1" s="23"/>
      <c r="AC1" s="23"/>
    </row>
    <row r="2" spans="2:29" s="24" customFormat="1" ht="20.100000000000001" customHeight="1">
      <c r="B2" s="25"/>
      <c r="C2" s="408" t="s">
        <v>251</v>
      </c>
      <c r="D2" s="408"/>
      <c r="E2" s="408"/>
      <c r="F2" s="408"/>
      <c r="G2" s="408"/>
      <c r="H2" s="408"/>
      <c r="I2" s="408"/>
      <c r="J2" s="408"/>
      <c r="K2" s="408"/>
      <c r="L2" s="408"/>
      <c r="M2" s="408"/>
      <c r="N2" s="15"/>
      <c r="O2" s="15"/>
      <c r="P2" s="191" t="s">
        <v>62</v>
      </c>
      <c r="Q2" s="192">
        <f>MAX(P9:AA137)</f>
        <v>1.6253000008873641E-2</v>
      </c>
      <c r="AB2" s="23"/>
      <c r="AC2" s="23"/>
    </row>
    <row r="3" spans="2:29" s="24" customFormat="1" ht="20.100000000000001" customHeight="1">
      <c r="C3" s="408"/>
      <c r="D3" s="408"/>
      <c r="E3" s="408"/>
      <c r="F3" s="408"/>
      <c r="G3" s="408"/>
      <c r="H3" s="408"/>
      <c r="I3" s="408"/>
      <c r="J3" s="408"/>
      <c r="K3" s="408"/>
      <c r="L3" s="408"/>
      <c r="M3" s="408"/>
      <c r="N3" s="15"/>
      <c r="O3" s="15"/>
      <c r="P3" s="193" t="s">
        <v>63</v>
      </c>
      <c r="Q3" s="194">
        <f>MIN(P9:AA137)</f>
        <v>-0.21741099999962898</v>
      </c>
      <c r="R3" s="61"/>
      <c r="T3" s="61"/>
      <c r="U3" s="62"/>
      <c r="V3" s="61"/>
      <c r="W3" s="64"/>
      <c r="X3" s="64"/>
      <c r="Y3" s="64"/>
      <c r="Z3" s="23"/>
      <c r="AA3" s="51"/>
      <c r="AB3" s="23"/>
      <c r="AC3" s="23"/>
    </row>
    <row r="4" spans="2:29" s="24" customFormat="1" ht="20.100000000000001" customHeight="1">
      <c r="C4" s="408" t="s">
        <v>284</v>
      </c>
      <c r="D4" s="408"/>
      <c r="E4" s="408"/>
      <c r="F4" s="408"/>
      <c r="G4" s="408"/>
      <c r="H4" s="408"/>
      <c r="I4" s="408"/>
      <c r="J4" s="408"/>
      <c r="K4" s="408"/>
      <c r="L4" s="408"/>
      <c r="M4" s="408"/>
      <c r="N4" s="27"/>
      <c r="O4" s="27"/>
      <c r="R4" s="61"/>
      <c r="S4" s="63"/>
      <c r="T4" s="63"/>
      <c r="U4" s="62"/>
      <c r="V4" s="63"/>
      <c r="W4" s="63"/>
      <c r="X4" s="63"/>
      <c r="Y4" s="63"/>
      <c r="Z4" s="23"/>
      <c r="AA4" s="51"/>
      <c r="AB4" s="23"/>
      <c r="AC4" s="23"/>
    </row>
    <row r="5" spans="2:29" s="24" customFormat="1" ht="20.100000000000001" customHeight="1">
      <c r="C5" s="408" t="s">
        <v>250</v>
      </c>
      <c r="D5" s="408"/>
      <c r="E5" s="408"/>
      <c r="F5" s="408"/>
      <c r="G5" s="408"/>
      <c r="H5" s="408"/>
      <c r="I5" s="408"/>
      <c r="J5" s="408"/>
      <c r="K5" s="408"/>
      <c r="L5" s="408"/>
      <c r="M5" s="408"/>
      <c r="N5" s="15"/>
      <c r="O5" s="26"/>
      <c r="P5" s="429" t="s">
        <v>60</v>
      </c>
      <c r="Q5" s="430"/>
      <c r="R5" s="430"/>
      <c r="S5" s="430"/>
      <c r="T5" s="430"/>
      <c r="U5" s="430"/>
      <c r="V5" s="430"/>
      <c r="W5" s="430"/>
      <c r="X5" s="430"/>
      <c r="Y5" s="430"/>
      <c r="Z5" s="430"/>
      <c r="AA5" s="431"/>
    </row>
    <row r="6" spans="2:29" s="24" customFormat="1" ht="39.950000000000003" customHeight="1">
      <c r="D6" s="435"/>
      <c r="E6" s="436"/>
      <c r="F6" s="436"/>
      <c r="G6" s="436"/>
      <c r="H6" s="436"/>
      <c r="I6" s="436"/>
      <c r="J6" s="436"/>
      <c r="K6" s="436"/>
      <c r="L6" s="436"/>
      <c r="M6" s="436"/>
      <c r="N6" s="22"/>
      <c r="O6" s="22"/>
      <c r="AB6" s="23"/>
      <c r="AC6" s="23"/>
    </row>
    <row r="7" spans="2:29" s="34" customFormat="1" ht="27.95" customHeight="1">
      <c r="B7" s="30"/>
      <c r="C7" s="31" t="s">
        <v>246</v>
      </c>
      <c r="D7" s="433" t="s">
        <v>248</v>
      </c>
      <c r="E7" s="434"/>
      <c r="F7" s="434"/>
      <c r="G7" s="434"/>
      <c r="H7" s="434"/>
      <c r="I7" s="434"/>
      <c r="J7" s="434"/>
      <c r="K7" s="434"/>
      <c r="L7" s="434"/>
      <c r="M7" s="434"/>
      <c r="N7" s="54"/>
      <c r="O7" s="32"/>
      <c r="P7" s="161" t="str">
        <f>+D7</f>
        <v>Российский рубль против остальных валют</v>
      </c>
      <c r="Q7" s="162"/>
      <c r="R7" s="162"/>
      <c r="S7" s="162"/>
      <c r="T7" s="162"/>
      <c r="U7" s="162"/>
      <c r="V7" s="162"/>
      <c r="W7" s="162"/>
      <c r="X7" s="162"/>
      <c r="Y7" s="163"/>
      <c r="Z7" s="33"/>
      <c r="AA7" s="33"/>
      <c r="AB7" s="33"/>
      <c r="AC7" s="33"/>
    </row>
    <row r="8" spans="2:29" s="34" customFormat="1" ht="45" customHeight="1">
      <c r="B8" s="81"/>
      <c r="C8" s="82"/>
      <c r="D8" s="164" t="s">
        <v>7</v>
      </c>
      <c r="E8" s="164" t="s">
        <v>6</v>
      </c>
      <c r="F8" s="164" t="s">
        <v>5</v>
      </c>
      <c r="G8" s="164" t="s">
        <v>22</v>
      </c>
      <c r="H8" s="164" t="s">
        <v>4</v>
      </c>
      <c r="I8" s="164" t="s">
        <v>3</v>
      </c>
      <c r="J8" s="164" t="s">
        <v>25</v>
      </c>
      <c r="K8" s="164" t="s">
        <v>2</v>
      </c>
      <c r="L8" s="404" t="s">
        <v>296</v>
      </c>
      <c r="M8" s="153" t="s">
        <v>249</v>
      </c>
      <c r="N8" s="54"/>
      <c r="O8" s="35"/>
      <c r="P8" s="166" t="str">
        <f>+D8</f>
        <v>AUD</v>
      </c>
      <c r="Q8" s="166" t="str">
        <f t="shared" ref="Q8:W8" si="0">+E8</f>
        <v>CAD</v>
      </c>
      <c r="R8" s="166" t="str">
        <f t="shared" si="0"/>
        <v>CHF</v>
      </c>
      <c r="S8" s="166" t="str">
        <f t="shared" si="0"/>
        <v>EUR</v>
      </c>
      <c r="T8" s="166" t="str">
        <f t="shared" si="0"/>
        <v>GBP</v>
      </c>
      <c r="U8" s="166" t="str">
        <f t="shared" si="0"/>
        <v>JPY</v>
      </c>
      <c r="V8" s="166" t="str">
        <f t="shared" si="0"/>
        <v>SEK</v>
      </c>
      <c r="W8" s="166" t="str">
        <f t="shared" si="0"/>
        <v>USD</v>
      </c>
      <c r="X8" s="166" t="s">
        <v>111</v>
      </c>
      <c r="Y8" s="166" t="str">
        <f>+M8</f>
        <v>Всего</v>
      </c>
      <c r="Z8" s="33"/>
      <c r="AA8" s="167" t="str">
        <f>+M8</f>
        <v>Всего</v>
      </c>
      <c r="AB8" s="33"/>
      <c r="AC8" s="33"/>
    </row>
    <row r="9" spans="2:29" s="40" customFormat="1" ht="30" customHeight="1">
      <c r="B9" s="36"/>
      <c r="C9" s="37" t="s">
        <v>298</v>
      </c>
      <c r="D9" s="303"/>
      <c r="E9" s="303"/>
      <c r="F9" s="303"/>
      <c r="G9" s="303"/>
      <c r="H9" s="303"/>
      <c r="I9" s="303"/>
      <c r="J9" s="303"/>
      <c r="K9" s="303"/>
      <c r="L9" s="288"/>
      <c r="M9" s="305"/>
      <c r="N9" s="304"/>
      <c r="O9" s="38"/>
      <c r="P9" s="70"/>
      <c r="Q9" s="70"/>
      <c r="R9" s="70"/>
      <c r="S9" s="70"/>
      <c r="T9" s="70"/>
      <c r="U9" s="70"/>
      <c r="V9" s="70"/>
      <c r="W9" s="70"/>
      <c r="X9" s="70"/>
      <c r="Y9" s="70"/>
      <c r="Z9" s="39"/>
      <c r="AA9" s="65"/>
      <c r="AB9" s="39"/>
      <c r="AC9" s="39"/>
    </row>
    <row r="10" spans="2:29" s="34" customFormat="1" ht="17.100000000000001" customHeight="1">
      <c r="B10" s="41"/>
      <c r="C10" s="42" t="s">
        <v>299</v>
      </c>
      <c r="D10" s="288">
        <v>7.9605009999999998</v>
      </c>
      <c r="E10" s="288">
        <v>0.75872700000000004</v>
      </c>
      <c r="F10" s="288">
        <v>10.130216000000001</v>
      </c>
      <c r="G10" s="288">
        <v>7420.3934079999999</v>
      </c>
      <c r="H10" s="288">
        <v>95.892334000000005</v>
      </c>
      <c r="I10" s="288">
        <v>3.0950160000000002</v>
      </c>
      <c r="J10" s="288"/>
      <c r="K10" s="288">
        <v>276978.93430999998</v>
      </c>
      <c r="L10" s="288">
        <v>23.088429000000001</v>
      </c>
      <c r="M10" s="305">
        <f>+SUM(D10:L10)</f>
        <v>284540.25294099998</v>
      </c>
      <c r="N10" s="306"/>
      <c r="O10" s="43"/>
      <c r="P10" s="74">
        <f>+D10-SUM(D11:D12)</f>
        <v>0</v>
      </c>
      <c r="Q10" s="74">
        <f t="shared" ref="Q10:Y10" si="1">+E10-SUM(E11:E12)</f>
        <v>0</v>
      </c>
      <c r="R10" s="74">
        <f t="shared" si="1"/>
        <v>0</v>
      </c>
      <c r="S10" s="74">
        <f t="shared" si="1"/>
        <v>0</v>
      </c>
      <c r="T10" s="74">
        <f t="shared" si="1"/>
        <v>0</v>
      </c>
      <c r="U10" s="74">
        <f t="shared" si="1"/>
        <v>0</v>
      </c>
      <c r="V10" s="74">
        <f t="shared" si="1"/>
        <v>0</v>
      </c>
      <c r="W10" s="74">
        <f t="shared" si="1"/>
        <v>0</v>
      </c>
      <c r="X10" s="74">
        <f t="shared" si="1"/>
        <v>0</v>
      </c>
      <c r="Y10" s="74">
        <f t="shared" si="1"/>
        <v>0</v>
      </c>
      <c r="Z10" s="33"/>
      <c r="AA10" s="74">
        <f t="shared" ref="AA10:AA26" si="2">+M10-SUM(D10:L10)</f>
        <v>0</v>
      </c>
      <c r="AB10" s="33"/>
      <c r="AC10" s="33"/>
    </row>
    <row r="11" spans="2:29" s="34" customFormat="1" ht="17.100000000000001" customHeight="1">
      <c r="B11" s="44"/>
      <c r="C11" s="45" t="s">
        <v>253</v>
      </c>
      <c r="D11" s="288"/>
      <c r="E11" s="288">
        <v>0.44241999999999998</v>
      </c>
      <c r="F11" s="288">
        <v>2.6707749999999999</v>
      </c>
      <c r="G11" s="288">
        <v>4128.6611389999998</v>
      </c>
      <c r="H11" s="288">
        <v>16.659383999999999</v>
      </c>
      <c r="I11" s="288">
        <v>0.31657299999999999</v>
      </c>
      <c r="J11" s="288"/>
      <c r="K11" s="288">
        <v>224460.67741800001</v>
      </c>
      <c r="L11" s="288">
        <v>1.9763710000000001</v>
      </c>
      <c r="M11" s="305">
        <f t="shared" ref="M11:M78" si="3">+SUM(D11:L11)</f>
        <v>228611.40408000001</v>
      </c>
      <c r="N11" s="306"/>
      <c r="O11" s="43"/>
      <c r="P11" s="74"/>
      <c r="Q11" s="71"/>
      <c r="R11" s="71"/>
      <c r="S11" s="71"/>
      <c r="T11" s="71"/>
      <c r="U11" s="71"/>
      <c r="V11" s="71"/>
      <c r="W11" s="71"/>
      <c r="X11" s="71"/>
      <c r="Y11" s="75"/>
      <c r="Z11" s="33"/>
      <c r="AA11" s="74">
        <f t="shared" si="2"/>
        <v>0</v>
      </c>
      <c r="AB11" s="33"/>
      <c r="AC11" s="33"/>
    </row>
    <row r="12" spans="2:29" s="34" customFormat="1" ht="17.100000000000001" customHeight="1">
      <c r="B12" s="44"/>
      <c r="C12" s="45" t="s">
        <v>255</v>
      </c>
      <c r="D12" s="288">
        <v>7.9605009999999998</v>
      </c>
      <c r="E12" s="288">
        <v>0.316307</v>
      </c>
      <c r="F12" s="288">
        <v>7.459441</v>
      </c>
      <c r="G12" s="288">
        <v>3291.7322690000001</v>
      </c>
      <c r="H12" s="288">
        <v>79.232950000000002</v>
      </c>
      <c r="I12" s="288">
        <v>2.7784430000000002</v>
      </c>
      <c r="J12" s="288"/>
      <c r="K12" s="288">
        <v>52518.256891999998</v>
      </c>
      <c r="L12" s="288">
        <v>21.112058000000001</v>
      </c>
      <c r="M12" s="305">
        <f t="shared" si="3"/>
        <v>55928.848860999999</v>
      </c>
      <c r="N12" s="306"/>
      <c r="O12" s="43"/>
      <c r="P12" s="74"/>
      <c r="Q12" s="71"/>
      <c r="R12" s="71"/>
      <c r="S12" s="71"/>
      <c r="T12" s="71"/>
      <c r="U12" s="71"/>
      <c r="V12" s="71"/>
      <c r="W12" s="71"/>
      <c r="X12" s="71"/>
      <c r="Y12" s="75"/>
      <c r="Z12" s="33"/>
      <c r="AA12" s="74">
        <f t="shared" si="2"/>
        <v>0</v>
      </c>
      <c r="AB12" s="33"/>
      <c r="AC12" s="33"/>
    </row>
    <row r="13" spans="2:29" s="34" customFormat="1" ht="30" customHeight="1">
      <c r="B13" s="41"/>
      <c r="C13" s="42" t="s">
        <v>254</v>
      </c>
      <c r="D13" s="288"/>
      <c r="E13" s="288">
        <v>21.944095999999998</v>
      </c>
      <c r="F13" s="288">
        <v>96.102446999999998</v>
      </c>
      <c r="G13" s="288">
        <v>5697.646358</v>
      </c>
      <c r="H13" s="288">
        <v>331.484623</v>
      </c>
      <c r="I13" s="288">
        <v>12.979602</v>
      </c>
      <c r="J13" s="288">
        <v>4.5289000000000003E-2</v>
      </c>
      <c r="K13" s="288">
        <v>151826.628405</v>
      </c>
      <c r="L13" s="288">
        <v>40.948414999999997</v>
      </c>
      <c r="M13" s="305">
        <f t="shared" si="3"/>
        <v>158027.77923499999</v>
      </c>
      <c r="N13" s="306"/>
      <c r="O13" s="43"/>
      <c r="P13" s="74">
        <f t="shared" ref="P13:Y13" si="4">+D13-SUM(D14:D15)</f>
        <v>0</v>
      </c>
      <c r="Q13" s="74">
        <f t="shared" si="4"/>
        <v>-1.0000000010279564E-6</v>
      </c>
      <c r="R13" s="74">
        <f t="shared" si="4"/>
        <v>0</v>
      </c>
      <c r="S13" s="74">
        <f t="shared" si="4"/>
        <v>1.0000003385357559E-6</v>
      </c>
      <c r="T13" s="74">
        <f t="shared" si="4"/>
        <v>0</v>
      </c>
      <c r="U13" s="74">
        <f t="shared" si="4"/>
        <v>0</v>
      </c>
      <c r="V13" s="74">
        <f t="shared" si="4"/>
        <v>0</v>
      </c>
      <c r="W13" s="74">
        <f t="shared" si="4"/>
        <v>-9.9997851066291332E-7</v>
      </c>
      <c r="X13" s="74">
        <f t="shared" si="4"/>
        <v>0</v>
      </c>
      <c r="Y13" s="74">
        <f t="shared" si="4"/>
        <v>-9.9997851066291332E-7</v>
      </c>
      <c r="Z13" s="33"/>
      <c r="AA13" s="74">
        <f t="shared" si="2"/>
        <v>0</v>
      </c>
      <c r="AB13" s="33"/>
      <c r="AC13" s="33"/>
    </row>
    <row r="14" spans="2:29" s="34" customFormat="1" ht="17.100000000000001" customHeight="1">
      <c r="B14" s="41"/>
      <c r="C14" s="45" t="s">
        <v>253</v>
      </c>
      <c r="D14" s="288"/>
      <c r="E14" s="288">
        <v>2.434186</v>
      </c>
      <c r="F14" s="288">
        <v>9.4265150000000002</v>
      </c>
      <c r="G14" s="288">
        <v>1928.883147</v>
      </c>
      <c r="H14" s="288">
        <v>71.694573000000005</v>
      </c>
      <c r="I14" s="288">
        <v>12.979602</v>
      </c>
      <c r="J14" s="288">
        <v>4.5289000000000003E-2</v>
      </c>
      <c r="K14" s="288">
        <v>80783.168571999995</v>
      </c>
      <c r="L14" s="288">
        <v>10.627903999999999</v>
      </c>
      <c r="M14" s="305">
        <f t="shared" si="3"/>
        <v>82819.259787999996</v>
      </c>
      <c r="N14" s="306"/>
      <c r="O14" s="43"/>
      <c r="P14" s="74"/>
      <c r="Q14" s="71"/>
      <c r="R14" s="71"/>
      <c r="S14" s="71"/>
      <c r="T14" s="71"/>
      <c r="U14" s="71"/>
      <c r="V14" s="71"/>
      <c r="W14" s="71"/>
      <c r="X14" s="71"/>
      <c r="Y14" s="75"/>
      <c r="Z14" s="33"/>
      <c r="AA14" s="74">
        <f t="shared" si="2"/>
        <v>0</v>
      </c>
      <c r="AB14" s="33"/>
      <c r="AC14" s="33"/>
    </row>
    <row r="15" spans="2:29" s="34" customFormat="1" ht="17.100000000000001" customHeight="1">
      <c r="B15" s="41"/>
      <c r="C15" s="45" t="s">
        <v>255</v>
      </c>
      <c r="D15" s="288"/>
      <c r="E15" s="288">
        <v>19.509910999999999</v>
      </c>
      <c r="F15" s="288">
        <v>86.675932000000003</v>
      </c>
      <c r="G15" s="288">
        <v>3768.7632100000001</v>
      </c>
      <c r="H15" s="288">
        <v>259.79005000000001</v>
      </c>
      <c r="I15" s="288"/>
      <c r="J15" s="288"/>
      <c r="K15" s="288">
        <v>71043.459833999994</v>
      </c>
      <c r="L15" s="288">
        <v>30.320511</v>
      </c>
      <c r="M15" s="305">
        <f t="shared" si="3"/>
        <v>75208.519447999992</v>
      </c>
      <c r="N15" s="306"/>
      <c r="O15" s="43"/>
      <c r="P15" s="74"/>
      <c r="Q15" s="71"/>
      <c r="R15" s="71"/>
      <c r="S15" s="71"/>
      <c r="T15" s="71"/>
      <c r="U15" s="71"/>
      <c r="V15" s="71"/>
      <c r="W15" s="71"/>
      <c r="X15" s="71"/>
      <c r="Y15" s="75"/>
      <c r="Z15" s="33"/>
      <c r="AA15" s="74">
        <f t="shared" si="2"/>
        <v>0</v>
      </c>
      <c r="AB15" s="33"/>
      <c r="AC15" s="33"/>
    </row>
    <row r="16" spans="2:29" s="40" customFormat="1" ht="30" customHeight="1">
      <c r="B16" s="263"/>
      <c r="C16" s="264" t="s">
        <v>256</v>
      </c>
      <c r="D16" s="292"/>
      <c r="E16" s="292">
        <v>21.944095999999998</v>
      </c>
      <c r="F16" s="292">
        <v>96.004712999999995</v>
      </c>
      <c r="G16" s="292">
        <v>5593.138903</v>
      </c>
      <c r="H16" s="292">
        <v>330.87656600000003</v>
      </c>
      <c r="I16" s="292">
        <v>12.979602</v>
      </c>
      <c r="J16" s="292">
        <v>4.5289000000000003E-2</v>
      </c>
      <c r="K16" s="292">
        <v>142283.33435300001</v>
      </c>
      <c r="L16" s="292">
        <v>40.948067999999999</v>
      </c>
      <c r="M16" s="291">
        <f t="shared" si="3"/>
        <v>148379.27159000002</v>
      </c>
      <c r="N16" s="307"/>
      <c r="O16" s="102"/>
      <c r="P16" s="76">
        <f>+D13-SUM(D16:D21)</f>
        <v>0</v>
      </c>
      <c r="Q16" s="76">
        <f t="shared" ref="Q16:Y16" si="5">+E13-SUM(E16:E21)</f>
        <v>0</v>
      </c>
      <c r="R16" s="76">
        <f t="shared" si="5"/>
        <v>0</v>
      </c>
      <c r="S16" s="76">
        <f t="shared" si="5"/>
        <v>0</v>
      </c>
      <c r="T16" s="76">
        <f t="shared" si="5"/>
        <v>0</v>
      </c>
      <c r="U16" s="76">
        <f t="shared" si="5"/>
        <v>0</v>
      </c>
      <c r="V16" s="76">
        <f t="shared" si="5"/>
        <v>0</v>
      </c>
      <c r="W16" s="76">
        <f t="shared" si="5"/>
        <v>-1.0000076144933701E-6</v>
      </c>
      <c r="X16" s="76">
        <f t="shared" si="5"/>
        <v>0</v>
      </c>
      <c r="Y16" s="76">
        <f t="shared" si="5"/>
        <v>-1.0000367183238268E-6</v>
      </c>
      <c r="Z16" s="39"/>
      <c r="AA16" s="76">
        <f t="shared" si="2"/>
        <v>0</v>
      </c>
      <c r="AB16" s="39"/>
      <c r="AC16" s="39"/>
    </row>
    <row r="17" spans="2:29" s="40" customFormat="1" ht="17.100000000000001" customHeight="1">
      <c r="B17" s="263"/>
      <c r="C17" s="264" t="s">
        <v>257</v>
      </c>
      <c r="D17" s="292"/>
      <c r="E17" s="292"/>
      <c r="F17" s="292">
        <v>9.7734000000000001E-2</v>
      </c>
      <c r="G17" s="292">
        <v>104.50745499999999</v>
      </c>
      <c r="H17" s="292">
        <v>0.60805699999999996</v>
      </c>
      <c r="I17" s="292"/>
      <c r="J17" s="292"/>
      <c r="K17" s="292">
        <v>9543.2940529999996</v>
      </c>
      <c r="L17" s="292">
        <v>3.4699999999999998E-4</v>
      </c>
      <c r="M17" s="291">
        <f t="shared" si="3"/>
        <v>9648.5076459999982</v>
      </c>
      <c r="N17" s="307"/>
      <c r="O17" s="102"/>
      <c r="P17" s="76"/>
      <c r="Q17" s="72"/>
      <c r="R17" s="72"/>
      <c r="S17" s="72"/>
      <c r="T17" s="72"/>
      <c r="U17" s="72"/>
      <c r="V17" s="72"/>
      <c r="W17" s="72"/>
      <c r="X17" s="72"/>
      <c r="Y17" s="77"/>
      <c r="Z17" s="39"/>
      <c r="AA17" s="76">
        <f t="shared" si="2"/>
        <v>0</v>
      </c>
      <c r="AB17" s="39"/>
      <c r="AC17" s="39"/>
    </row>
    <row r="18" spans="2:29" s="40" customFormat="1" ht="17.100000000000001" customHeight="1">
      <c r="B18" s="263"/>
      <c r="C18" s="264" t="s">
        <v>261</v>
      </c>
      <c r="D18" s="292"/>
      <c r="E18" s="292"/>
      <c r="F18" s="292"/>
      <c r="G18" s="292"/>
      <c r="H18" s="292"/>
      <c r="I18" s="292"/>
      <c r="J18" s="292"/>
      <c r="K18" s="292"/>
      <c r="L18" s="292"/>
      <c r="M18" s="291">
        <f t="shared" si="3"/>
        <v>0</v>
      </c>
      <c r="N18" s="307"/>
      <c r="O18" s="102"/>
      <c r="P18" s="76"/>
      <c r="Q18" s="72"/>
      <c r="R18" s="72"/>
      <c r="S18" s="72"/>
      <c r="T18" s="72"/>
      <c r="U18" s="72"/>
      <c r="V18" s="72"/>
      <c r="W18" s="72"/>
      <c r="X18" s="72"/>
      <c r="Y18" s="77"/>
      <c r="Z18" s="39"/>
      <c r="AA18" s="76">
        <f t="shared" si="2"/>
        <v>0</v>
      </c>
      <c r="AB18" s="39"/>
      <c r="AC18" s="39"/>
    </row>
    <row r="19" spans="2:29" s="40" customFormat="1" ht="17.100000000000001" customHeight="1">
      <c r="B19" s="263"/>
      <c r="C19" s="264" t="s">
        <v>262</v>
      </c>
      <c r="D19" s="292"/>
      <c r="E19" s="292"/>
      <c r="F19" s="292"/>
      <c r="G19" s="292"/>
      <c r="H19" s="292"/>
      <c r="I19" s="292"/>
      <c r="J19" s="292"/>
      <c r="K19" s="292"/>
      <c r="L19" s="292"/>
      <c r="M19" s="291">
        <f t="shared" si="3"/>
        <v>0</v>
      </c>
      <c r="N19" s="307"/>
      <c r="O19" s="102"/>
      <c r="P19" s="76"/>
      <c r="Q19" s="72"/>
      <c r="R19" s="72"/>
      <c r="S19" s="72"/>
      <c r="T19" s="72"/>
      <c r="U19" s="72"/>
      <c r="V19" s="72"/>
      <c r="W19" s="72"/>
      <c r="X19" s="72"/>
      <c r="Y19" s="77"/>
      <c r="Z19" s="39"/>
      <c r="AA19" s="76">
        <f t="shared" si="2"/>
        <v>0</v>
      </c>
      <c r="AB19" s="39"/>
      <c r="AC19" s="39"/>
    </row>
    <row r="20" spans="2:29" s="40" customFormat="1" ht="17.100000000000001" customHeight="1">
      <c r="B20" s="263"/>
      <c r="C20" s="265" t="s">
        <v>258</v>
      </c>
      <c r="D20" s="292"/>
      <c r="E20" s="292"/>
      <c r="F20" s="292"/>
      <c r="G20" s="292"/>
      <c r="H20" s="292"/>
      <c r="I20" s="292"/>
      <c r="J20" s="292"/>
      <c r="K20" s="292"/>
      <c r="L20" s="292"/>
      <c r="M20" s="291">
        <f>+SUM(D20:L20)</f>
        <v>0</v>
      </c>
      <c r="N20" s="307"/>
      <c r="O20" s="102"/>
      <c r="P20" s="76"/>
      <c r="Q20" s="72"/>
      <c r="R20" s="72"/>
      <c r="S20" s="72"/>
      <c r="T20" s="72"/>
      <c r="U20" s="72"/>
      <c r="V20" s="72"/>
      <c r="W20" s="72"/>
      <c r="X20" s="72"/>
      <c r="Y20" s="77"/>
      <c r="Z20" s="39"/>
      <c r="AA20" s="76">
        <f>+M20-SUM(D20:L20)</f>
        <v>0</v>
      </c>
      <c r="AB20" s="39"/>
      <c r="AC20" s="39"/>
    </row>
    <row r="21" spans="2:29" s="40" customFormat="1" ht="17.100000000000001" customHeight="1">
      <c r="B21" s="263"/>
      <c r="C21" s="265" t="s">
        <v>259</v>
      </c>
      <c r="D21" s="292"/>
      <c r="E21" s="292"/>
      <c r="F21" s="292"/>
      <c r="G21" s="292"/>
      <c r="H21" s="292"/>
      <c r="I21" s="292"/>
      <c r="J21" s="292"/>
      <c r="K21" s="292"/>
      <c r="L21" s="292"/>
      <c r="M21" s="291">
        <f t="shared" si="3"/>
        <v>0</v>
      </c>
      <c r="N21" s="307"/>
      <c r="O21" s="102"/>
      <c r="P21" s="76"/>
      <c r="Q21" s="72"/>
      <c r="R21" s="72"/>
      <c r="S21" s="72"/>
      <c r="T21" s="72"/>
      <c r="U21" s="72"/>
      <c r="V21" s="72"/>
      <c r="W21" s="72"/>
      <c r="X21" s="72"/>
      <c r="Y21" s="77"/>
      <c r="Z21" s="39"/>
      <c r="AA21" s="76">
        <f t="shared" si="2"/>
        <v>0</v>
      </c>
      <c r="AB21" s="39"/>
      <c r="AC21" s="39"/>
    </row>
    <row r="22" spans="2:29" s="40" customFormat="1" ht="24.95" customHeight="1">
      <c r="B22" s="101"/>
      <c r="C22" s="104" t="s">
        <v>260</v>
      </c>
      <c r="D22" s="292">
        <v>1.754813</v>
      </c>
      <c r="E22" s="292">
        <v>18.468775000000001</v>
      </c>
      <c r="F22" s="292">
        <v>49.974426999999999</v>
      </c>
      <c r="G22" s="292">
        <v>7924.5593010000002</v>
      </c>
      <c r="H22" s="292">
        <v>156.94086100000001</v>
      </c>
      <c r="I22" s="292">
        <v>71.417304000000001</v>
      </c>
      <c r="J22" s="292">
        <v>75.247884999999997</v>
      </c>
      <c r="K22" s="292">
        <v>87459.022079000002</v>
      </c>
      <c r="L22" s="292">
        <v>71.212954999999994</v>
      </c>
      <c r="M22" s="291">
        <f t="shared" si="3"/>
        <v>95828.598400000003</v>
      </c>
      <c r="N22" s="307"/>
      <c r="O22" s="102"/>
      <c r="P22" s="76">
        <f t="shared" ref="P22:Y22" si="6">+D22-SUM(D23:D24)</f>
        <v>0</v>
      </c>
      <c r="Q22" s="76">
        <f t="shared" si="6"/>
        <v>0</v>
      </c>
      <c r="R22" s="76">
        <f t="shared" si="6"/>
        <v>-1.0000000045806701E-6</v>
      </c>
      <c r="S22" s="76">
        <f t="shared" si="6"/>
        <v>0</v>
      </c>
      <c r="T22" s="76">
        <f t="shared" si="6"/>
        <v>0</v>
      </c>
      <c r="U22" s="76">
        <f t="shared" si="6"/>
        <v>0</v>
      </c>
      <c r="V22" s="76">
        <f t="shared" si="6"/>
        <v>0</v>
      </c>
      <c r="W22" s="76">
        <f t="shared" si="6"/>
        <v>-9.9999306257814169E-7</v>
      </c>
      <c r="X22" s="76">
        <f t="shared" si="6"/>
        <v>9.9999998326438799E-7</v>
      </c>
      <c r="Y22" s="76">
        <f t="shared" si="6"/>
        <v>-9.9999306257814169E-7</v>
      </c>
      <c r="Z22" s="39"/>
      <c r="AA22" s="76">
        <f t="shared" si="2"/>
        <v>0</v>
      </c>
      <c r="AB22" s="39"/>
      <c r="AC22" s="39"/>
    </row>
    <row r="23" spans="2:29" s="89" customFormat="1" ht="17.100000000000001" customHeight="1">
      <c r="B23" s="83"/>
      <c r="C23" s="45" t="s">
        <v>253</v>
      </c>
      <c r="D23" s="288">
        <v>1.742211</v>
      </c>
      <c r="E23" s="294">
        <v>18.426387999999999</v>
      </c>
      <c r="F23" s="294">
        <v>47.522694000000001</v>
      </c>
      <c r="G23" s="294">
        <v>6154.674215</v>
      </c>
      <c r="H23" s="294">
        <v>151.47625600000001</v>
      </c>
      <c r="I23" s="294">
        <v>71.403769999999994</v>
      </c>
      <c r="J23" s="294">
        <v>74.982438000000002</v>
      </c>
      <c r="K23" s="294">
        <v>34810.664110999998</v>
      </c>
      <c r="L23" s="294">
        <v>71.165647000000007</v>
      </c>
      <c r="M23" s="305">
        <f t="shared" si="3"/>
        <v>41402.05773</v>
      </c>
      <c r="N23" s="308"/>
      <c r="O23" s="84"/>
      <c r="P23" s="85"/>
      <c r="Q23" s="86"/>
      <c r="R23" s="86"/>
      <c r="S23" s="86"/>
      <c r="T23" s="86"/>
      <c r="U23" s="86"/>
      <c r="V23" s="86"/>
      <c r="W23" s="86"/>
      <c r="X23" s="86"/>
      <c r="Y23" s="87"/>
      <c r="Z23" s="88"/>
      <c r="AA23" s="74">
        <f t="shared" si="2"/>
        <v>0</v>
      </c>
      <c r="AB23" s="88"/>
      <c r="AC23" s="88"/>
    </row>
    <row r="24" spans="2:29" s="34" customFormat="1" ht="17.100000000000001" customHeight="1">
      <c r="B24" s="44"/>
      <c r="C24" s="45" t="s">
        <v>255</v>
      </c>
      <c r="D24" s="288">
        <v>1.2602E-2</v>
      </c>
      <c r="E24" s="288">
        <v>4.2387000000000001E-2</v>
      </c>
      <c r="F24" s="288">
        <v>2.4517340000000001</v>
      </c>
      <c r="G24" s="288">
        <v>1769.885086</v>
      </c>
      <c r="H24" s="288">
        <v>5.4646049999999997</v>
      </c>
      <c r="I24" s="288">
        <v>1.3533999999999999E-2</v>
      </c>
      <c r="J24" s="288">
        <v>0.26544699999999999</v>
      </c>
      <c r="K24" s="288">
        <v>52648.357968999997</v>
      </c>
      <c r="L24" s="288">
        <v>4.7307000000000002E-2</v>
      </c>
      <c r="M24" s="305">
        <f t="shared" si="3"/>
        <v>54426.540670999995</v>
      </c>
      <c r="N24" s="306"/>
      <c r="O24" s="43"/>
      <c r="P24" s="74"/>
      <c r="Q24" s="71"/>
      <c r="R24" s="71"/>
      <c r="S24" s="71"/>
      <c r="T24" s="71"/>
      <c r="U24" s="71"/>
      <c r="V24" s="71"/>
      <c r="W24" s="71"/>
      <c r="X24" s="71"/>
      <c r="Y24" s="75"/>
      <c r="Z24" s="33"/>
      <c r="AA24" s="74">
        <f t="shared" si="2"/>
        <v>0</v>
      </c>
      <c r="AB24" s="33"/>
      <c r="AC24" s="33"/>
    </row>
    <row r="25" spans="2:29" s="40" customFormat="1" ht="30" customHeight="1">
      <c r="B25" s="103"/>
      <c r="C25" s="104" t="s">
        <v>249</v>
      </c>
      <c r="D25" s="293">
        <f>+SUM(D22,D13,D10)</f>
        <v>9.7153139999999993</v>
      </c>
      <c r="E25" s="293">
        <f t="shared" ref="E25:L25" si="7">+SUM(E22,E13,E10)</f>
        <v>41.171597999999996</v>
      </c>
      <c r="F25" s="293">
        <f t="shared" si="7"/>
        <v>156.20708999999999</v>
      </c>
      <c r="G25" s="293">
        <f t="shared" si="7"/>
        <v>21042.599066999999</v>
      </c>
      <c r="H25" s="293">
        <f t="shared" si="7"/>
        <v>584.31781799999999</v>
      </c>
      <c r="I25" s="293">
        <f t="shared" si="7"/>
        <v>87.491922000000002</v>
      </c>
      <c r="J25" s="293">
        <f t="shared" si="7"/>
        <v>75.293173999999993</v>
      </c>
      <c r="K25" s="293">
        <f t="shared" si="7"/>
        <v>516264.58479399997</v>
      </c>
      <c r="L25" s="293">
        <f t="shared" si="7"/>
        <v>135.249799</v>
      </c>
      <c r="M25" s="291">
        <f t="shared" si="3"/>
        <v>538396.63057599997</v>
      </c>
      <c r="N25" s="307"/>
      <c r="O25" s="102"/>
      <c r="P25" s="76">
        <f t="shared" ref="P25:Y25" si="8">+D25-D10-D13-D22</f>
        <v>0</v>
      </c>
      <c r="Q25" s="76">
        <f t="shared" si="8"/>
        <v>0</v>
      </c>
      <c r="R25" s="76">
        <f t="shared" si="8"/>
        <v>0</v>
      </c>
      <c r="S25" s="76">
        <f t="shared" si="8"/>
        <v>0</v>
      </c>
      <c r="T25" s="76">
        <f t="shared" si="8"/>
        <v>0</v>
      </c>
      <c r="U25" s="76">
        <f t="shared" si="8"/>
        <v>0</v>
      </c>
      <c r="V25" s="76">
        <f t="shared" si="8"/>
        <v>0</v>
      </c>
      <c r="W25" s="76">
        <f t="shared" si="8"/>
        <v>0</v>
      </c>
      <c r="X25" s="76">
        <f t="shared" si="8"/>
        <v>0</v>
      </c>
      <c r="Y25" s="76">
        <f t="shared" si="8"/>
        <v>0</v>
      </c>
      <c r="Z25" s="39"/>
      <c r="AA25" s="76">
        <f t="shared" si="2"/>
        <v>0</v>
      </c>
      <c r="AB25" s="39"/>
      <c r="AC25" s="39"/>
    </row>
    <row r="26" spans="2:29" s="89" customFormat="1" ht="17.100000000000001" customHeight="1">
      <c r="B26" s="266"/>
      <c r="C26" s="267" t="s">
        <v>287</v>
      </c>
      <c r="D26" s="294"/>
      <c r="E26" s="294"/>
      <c r="F26" s="294"/>
      <c r="G26" s="296">
        <v>19</v>
      </c>
      <c r="H26" s="294"/>
      <c r="I26" s="294"/>
      <c r="J26" s="294"/>
      <c r="K26" s="294">
        <v>575.88610904000006</v>
      </c>
      <c r="L26" s="294"/>
      <c r="M26" s="309">
        <f t="shared" si="3"/>
        <v>594.88610904000006</v>
      </c>
      <c r="N26" s="308"/>
      <c r="O26" s="84"/>
      <c r="P26" s="85">
        <f>+IF((D26&gt;D25),111,0)</f>
        <v>0</v>
      </c>
      <c r="Q26" s="85">
        <f t="shared" ref="Q26:Y26" si="9">+IF((E26&gt;E25),111,0)</f>
        <v>0</v>
      </c>
      <c r="R26" s="85">
        <f t="shared" si="9"/>
        <v>0</v>
      </c>
      <c r="S26" s="85">
        <f t="shared" si="9"/>
        <v>0</v>
      </c>
      <c r="T26" s="85">
        <f t="shared" si="9"/>
        <v>0</v>
      </c>
      <c r="U26" s="85">
        <f t="shared" si="9"/>
        <v>0</v>
      </c>
      <c r="V26" s="85">
        <f t="shared" si="9"/>
        <v>0</v>
      </c>
      <c r="W26" s="85">
        <f t="shared" si="9"/>
        <v>0</v>
      </c>
      <c r="X26" s="85">
        <f t="shared" si="9"/>
        <v>0</v>
      </c>
      <c r="Y26" s="85">
        <f t="shared" si="9"/>
        <v>0</v>
      </c>
      <c r="Z26" s="88"/>
      <c r="AA26" s="85">
        <f t="shared" si="2"/>
        <v>0</v>
      </c>
      <c r="AB26" s="88"/>
      <c r="AC26" s="88"/>
    </row>
    <row r="27" spans="2:29" s="89" customFormat="1" ht="17.100000000000001" customHeight="1">
      <c r="B27" s="268"/>
      <c r="C27" s="269" t="s">
        <v>288</v>
      </c>
      <c r="D27" s="296">
        <v>0.14077064879999998</v>
      </c>
      <c r="E27" s="296">
        <v>1.4888521503999999</v>
      </c>
      <c r="F27" s="296">
        <v>3.8398336752</v>
      </c>
      <c r="G27" s="296">
        <v>497.29766999999998</v>
      </c>
      <c r="H27" s="296">
        <v>12.239281484799999</v>
      </c>
      <c r="I27" s="296">
        <v>5.7694246159999993</v>
      </c>
      <c r="J27" s="296">
        <v>6.0585809904000003</v>
      </c>
      <c r="K27" s="296">
        <v>3561.3102019499997</v>
      </c>
      <c r="L27" s="296">
        <v>5.7501842776000007</v>
      </c>
      <c r="M27" s="309">
        <f>+SUM(D27:L27)</f>
        <v>4093.8947997931996</v>
      </c>
      <c r="N27" s="308"/>
      <c r="O27" s="84"/>
      <c r="P27" s="85">
        <f>+IF((D27&gt;D25),111,0)</f>
        <v>0</v>
      </c>
      <c r="Q27" s="85">
        <f t="shared" ref="Q27:Y27" si="10">+IF((E27&gt;E25),111,0)</f>
        <v>0</v>
      </c>
      <c r="R27" s="85">
        <f t="shared" si="10"/>
        <v>0</v>
      </c>
      <c r="S27" s="85">
        <f t="shared" si="10"/>
        <v>0</v>
      </c>
      <c r="T27" s="85">
        <f t="shared" si="10"/>
        <v>0</v>
      </c>
      <c r="U27" s="85">
        <f t="shared" si="10"/>
        <v>0</v>
      </c>
      <c r="V27" s="85">
        <f t="shared" si="10"/>
        <v>0</v>
      </c>
      <c r="W27" s="85">
        <f t="shared" si="10"/>
        <v>0</v>
      </c>
      <c r="X27" s="85">
        <f t="shared" si="10"/>
        <v>0</v>
      </c>
      <c r="Y27" s="85">
        <f t="shared" si="10"/>
        <v>0</v>
      </c>
      <c r="Z27" s="88"/>
      <c r="AA27" s="85">
        <f>+M27-SUM(D27:L27)</f>
        <v>0</v>
      </c>
      <c r="AB27" s="88"/>
      <c r="AC27" s="88"/>
    </row>
    <row r="28" spans="2:29" s="40" customFormat="1" ht="30" customHeight="1">
      <c r="B28" s="46"/>
      <c r="C28" s="47" t="s">
        <v>300</v>
      </c>
      <c r="D28" s="292"/>
      <c r="E28" s="292"/>
      <c r="F28" s="292"/>
      <c r="G28" s="292"/>
      <c r="H28" s="292"/>
      <c r="I28" s="292"/>
      <c r="J28" s="292"/>
      <c r="K28" s="292"/>
      <c r="L28" s="292"/>
      <c r="M28" s="310"/>
      <c r="N28" s="311"/>
      <c r="O28" s="48"/>
      <c r="P28" s="76"/>
      <c r="Q28" s="72"/>
      <c r="R28" s="72"/>
      <c r="S28" s="72"/>
      <c r="T28" s="72"/>
      <c r="U28" s="72"/>
      <c r="V28" s="72"/>
      <c r="W28" s="72"/>
      <c r="X28" s="72"/>
      <c r="Y28" s="77"/>
      <c r="Z28" s="39"/>
      <c r="AA28" s="78"/>
      <c r="AB28" s="39"/>
      <c r="AC28" s="39"/>
    </row>
    <row r="29" spans="2:29" s="34" customFormat="1" ht="17.100000000000001" customHeight="1">
      <c r="B29" s="41"/>
      <c r="C29" s="42" t="s">
        <v>252</v>
      </c>
      <c r="D29" s="288"/>
      <c r="E29" s="288"/>
      <c r="F29" s="288"/>
      <c r="G29" s="288">
        <v>1375.1465880000001</v>
      </c>
      <c r="H29" s="288"/>
      <c r="I29" s="288">
        <v>9.4307000000000002E-2</v>
      </c>
      <c r="J29" s="288"/>
      <c r="K29" s="288">
        <v>4083.4524959999999</v>
      </c>
      <c r="L29" s="288"/>
      <c r="M29" s="305">
        <f t="shared" si="3"/>
        <v>5458.6933909999998</v>
      </c>
      <c r="N29" s="306"/>
      <c r="O29" s="43"/>
      <c r="P29" s="74">
        <f t="shared" ref="P29:Y29" si="11">+D29-SUM(D30:D31)</f>
        <v>0</v>
      </c>
      <c r="Q29" s="74">
        <f t="shared" si="11"/>
        <v>0</v>
      </c>
      <c r="R29" s="74">
        <f t="shared" si="11"/>
        <v>0</v>
      </c>
      <c r="S29" s="74">
        <f t="shared" si="11"/>
        <v>0</v>
      </c>
      <c r="T29" s="74">
        <f t="shared" si="11"/>
        <v>0</v>
      </c>
      <c r="U29" s="74">
        <f t="shared" si="11"/>
        <v>0</v>
      </c>
      <c r="V29" s="74">
        <f t="shared" si="11"/>
        <v>0</v>
      </c>
      <c r="W29" s="74">
        <f t="shared" si="11"/>
        <v>0</v>
      </c>
      <c r="X29" s="74">
        <f t="shared" si="11"/>
        <v>0</v>
      </c>
      <c r="Y29" s="74">
        <f t="shared" si="11"/>
        <v>0</v>
      </c>
      <c r="Z29" s="33"/>
      <c r="AA29" s="74">
        <f t="shared" ref="AA29:AA46" si="12">+M29-SUM(D29:L29)</f>
        <v>0</v>
      </c>
      <c r="AB29" s="33"/>
      <c r="AC29" s="33"/>
    </row>
    <row r="30" spans="2:29" s="34" customFormat="1" ht="17.100000000000001" customHeight="1">
      <c r="B30" s="44"/>
      <c r="C30" s="45" t="s">
        <v>253</v>
      </c>
      <c r="D30" s="288"/>
      <c r="E30" s="288"/>
      <c r="F30" s="288"/>
      <c r="G30" s="288"/>
      <c r="H30" s="288"/>
      <c r="I30" s="288"/>
      <c r="J30" s="288"/>
      <c r="K30" s="288">
        <v>199.49216000000001</v>
      </c>
      <c r="L30" s="288"/>
      <c r="M30" s="305">
        <f t="shared" si="3"/>
        <v>199.49216000000001</v>
      </c>
      <c r="N30" s="306"/>
      <c r="O30" s="43"/>
      <c r="P30" s="74"/>
      <c r="Q30" s="71"/>
      <c r="R30" s="71"/>
      <c r="S30" s="71"/>
      <c r="T30" s="71"/>
      <c r="U30" s="71"/>
      <c r="V30" s="71"/>
      <c r="W30" s="71"/>
      <c r="X30" s="71"/>
      <c r="Y30" s="75"/>
      <c r="Z30" s="33"/>
      <c r="AA30" s="74">
        <f t="shared" si="12"/>
        <v>0</v>
      </c>
      <c r="AB30" s="33"/>
      <c r="AC30" s="33"/>
    </row>
    <row r="31" spans="2:29" s="34" customFormat="1" ht="17.100000000000001" customHeight="1">
      <c r="B31" s="44"/>
      <c r="C31" s="45" t="s">
        <v>255</v>
      </c>
      <c r="D31" s="288"/>
      <c r="E31" s="288"/>
      <c r="F31" s="288"/>
      <c r="G31" s="288">
        <v>1375.1465880000001</v>
      </c>
      <c r="H31" s="288"/>
      <c r="I31" s="288">
        <v>9.4307000000000002E-2</v>
      </c>
      <c r="J31" s="288"/>
      <c r="K31" s="288">
        <v>3883.9603360000001</v>
      </c>
      <c r="L31" s="288"/>
      <c r="M31" s="305">
        <f t="shared" si="3"/>
        <v>5259.201231</v>
      </c>
      <c r="N31" s="306"/>
      <c r="O31" s="43"/>
      <c r="P31" s="74"/>
      <c r="Q31" s="71"/>
      <c r="R31" s="71"/>
      <c r="S31" s="71"/>
      <c r="T31" s="71"/>
      <c r="U31" s="71"/>
      <c r="V31" s="71"/>
      <c r="W31" s="71"/>
      <c r="X31" s="71"/>
      <c r="Y31" s="75"/>
      <c r="Z31" s="33"/>
      <c r="AA31" s="74">
        <f t="shared" si="12"/>
        <v>0</v>
      </c>
      <c r="AB31" s="33"/>
      <c r="AC31" s="33"/>
    </row>
    <row r="32" spans="2:29" s="34" customFormat="1" ht="30" customHeight="1">
      <c r="B32" s="41"/>
      <c r="C32" s="42" t="s">
        <v>254</v>
      </c>
      <c r="D32" s="288"/>
      <c r="E32" s="288"/>
      <c r="F32" s="288"/>
      <c r="G32" s="288">
        <v>38.602102000000002</v>
      </c>
      <c r="H32" s="288"/>
      <c r="I32" s="288">
        <v>2.1654070000000001</v>
      </c>
      <c r="J32" s="288"/>
      <c r="K32" s="288">
        <v>3321.1938279999999</v>
      </c>
      <c r="L32" s="288"/>
      <c r="M32" s="305">
        <f t="shared" si="3"/>
        <v>3361.9613369999997</v>
      </c>
      <c r="N32" s="306"/>
      <c r="O32" s="43"/>
      <c r="P32" s="74">
        <f t="shared" ref="P32:Y32" si="13">+D32-SUM(D33:D34)</f>
        <v>0</v>
      </c>
      <c r="Q32" s="74">
        <f t="shared" si="13"/>
        <v>0</v>
      </c>
      <c r="R32" s="74">
        <f t="shared" si="13"/>
        <v>0</v>
      </c>
      <c r="S32" s="74">
        <f t="shared" si="13"/>
        <v>-9.9999999747524271E-7</v>
      </c>
      <c r="T32" s="74">
        <f t="shared" si="13"/>
        <v>0</v>
      </c>
      <c r="U32" s="74">
        <f t="shared" si="13"/>
        <v>0</v>
      </c>
      <c r="V32" s="74">
        <f t="shared" si="13"/>
        <v>0</v>
      </c>
      <c r="W32" s="74">
        <f t="shared" si="13"/>
        <v>0</v>
      </c>
      <c r="X32" s="74">
        <f t="shared" si="13"/>
        <v>0</v>
      </c>
      <c r="Y32" s="74">
        <f t="shared" si="13"/>
        <v>-9.9999988378840499E-7</v>
      </c>
      <c r="Z32" s="33"/>
      <c r="AA32" s="74">
        <f t="shared" si="12"/>
        <v>0</v>
      </c>
      <c r="AB32" s="33"/>
      <c r="AC32" s="33"/>
    </row>
    <row r="33" spans="2:29" s="34" customFormat="1" ht="17.100000000000001" customHeight="1">
      <c r="B33" s="41"/>
      <c r="C33" s="45" t="s">
        <v>253</v>
      </c>
      <c r="D33" s="288"/>
      <c r="E33" s="288"/>
      <c r="F33" s="288"/>
      <c r="G33" s="288">
        <v>16.826716999999999</v>
      </c>
      <c r="H33" s="288"/>
      <c r="I33" s="288">
        <v>2.1654070000000001</v>
      </c>
      <c r="J33" s="288"/>
      <c r="K33" s="288">
        <v>353.189526</v>
      </c>
      <c r="L33" s="288"/>
      <c r="M33" s="305">
        <f t="shared" si="3"/>
        <v>372.18164999999999</v>
      </c>
      <c r="N33" s="306"/>
      <c r="O33" s="43"/>
      <c r="P33" s="74"/>
      <c r="Q33" s="71"/>
      <c r="R33" s="71"/>
      <c r="S33" s="71"/>
      <c r="T33" s="71"/>
      <c r="U33" s="71"/>
      <c r="V33" s="71"/>
      <c r="W33" s="71"/>
      <c r="X33" s="71"/>
      <c r="Y33" s="75"/>
      <c r="Z33" s="33"/>
      <c r="AA33" s="74">
        <f t="shared" si="12"/>
        <v>0</v>
      </c>
      <c r="AB33" s="33"/>
      <c r="AC33" s="33"/>
    </row>
    <row r="34" spans="2:29" s="34" customFormat="1" ht="17.100000000000001" customHeight="1">
      <c r="B34" s="41"/>
      <c r="C34" s="45" t="s">
        <v>255</v>
      </c>
      <c r="D34" s="288"/>
      <c r="E34" s="288"/>
      <c r="F34" s="288"/>
      <c r="G34" s="288">
        <v>21.775386000000001</v>
      </c>
      <c r="H34" s="288"/>
      <c r="I34" s="288"/>
      <c r="J34" s="288"/>
      <c r="K34" s="288">
        <v>2968.0043019999998</v>
      </c>
      <c r="L34" s="288"/>
      <c r="M34" s="305">
        <f t="shared" si="3"/>
        <v>2989.7796879999996</v>
      </c>
      <c r="N34" s="306"/>
      <c r="O34" s="43"/>
      <c r="P34" s="74"/>
      <c r="Q34" s="71"/>
      <c r="R34" s="71"/>
      <c r="S34" s="71"/>
      <c r="T34" s="71"/>
      <c r="U34" s="71"/>
      <c r="V34" s="71"/>
      <c r="W34" s="71"/>
      <c r="X34" s="71"/>
      <c r="Y34" s="75"/>
      <c r="Z34" s="33"/>
      <c r="AA34" s="74">
        <f t="shared" si="12"/>
        <v>0</v>
      </c>
      <c r="AB34" s="33"/>
      <c r="AC34" s="33"/>
    </row>
    <row r="35" spans="2:29" s="40" customFormat="1" ht="30" customHeight="1">
      <c r="B35" s="263"/>
      <c r="C35" s="264" t="s">
        <v>256</v>
      </c>
      <c r="D35" s="292"/>
      <c r="E35" s="292"/>
      <c r="F35" s="292"/>
      <c r="G35" s="292">
        <v>31.076557999999999</v>
      </c>
      <c r="H35" s="292"/>
      <c r="I35" s="292">
        <v>2.1654070000000001</v>
      </c>
      <c r="J35" s="292"/>
      <c r="K35" s="292">
        <v>3275.0955469999999</v>
      </c>
      <c r="L35" s="292"/>
      <c r="M35" s="305">
        <f t="shared" si="3"/>
        <v>3308.3375120000001</v>
      </c>
      <c r="N35" s="307"/>
      <c r="O35" s="102"/>
      <c r="P35" s="76">
        <f>+D32-SUM(D35:D40)</f>
        <v>0</v>
      </c>
      <c r="Q35" s="76">
        <f t="shared" ref="Q35:Y35" si="14">+E32-SUM(E35:E40)</f>
        <v>0</v>
      </c>
      <c r="R35" s="76">
        <f t="shared" si="14"/>
        <v>0</v>
      </c>
      <c r="S35" s="76">
        <f t="shared" si="14"/>
        <v>0</v>
      </c>
      <c r="T35" s="76">
        <f t="shared" si="14"/>
        <v>0</v>
      </c>
      <c r="U35" s="76">
        <f t="shared" si="14"/>
        <v>0</v>
      </c>
      <c r="V35" s="76">
        <f t="shared" si="14"/>
        <v>0</v>
      </c>
      <c r="W35" s="76">
        <f t="shared" si="14"/>
        <v>-9.9999988378840499E-7</v>
      </c>
      <c r="X35" s="76">
        <f t="shared" si="14"/>
        <v>0</v>
      </c>
      <c r="Y35" s="76">
        <f t="shared" si="14"/>
        <v>-1.0000003385357559E-6</v>
      </c>
      <c r="Z35" s="39"/>
      <c r="AA35" s="76">
        <f t="shared" si="12"/>
        <v>0</v>
      </c>
      <c r="AB35" s="39"/>
      <c r="AC35" s="39"/>
    </row>
    <row r="36" spans="2:29" s="34" customFormat="1" ht="17.100000000000001" customHeight="1">
      <c r="B36" s="270"/>
      <c r="C36" s="271" t="s">
        <v>257</v>
      </c>
      <c r="D36" s="288"/>
      <c r="E36" s="288"/>
      <c r="F36" s="288"/>
      <c r="G36" s="288">
        <v>7.525544</v>
      </c>
      <c r="H36" s="288"/>
      <c r="I36" s="288"/>
      <c r="J36" s="288"/>
      <c r="K36" s="288">
        <v>46.098281999999998</v>
      </c>
      <c r="L36" s="288"/>
      <c r="M36" s="305">
        <f t="shared" si="3"/>
        <v>53.623825999999994</v>
      </c>
      <c r="N36" s="306"/>
      <c r="O36" s="43"/>
      <c r="P36" s="74"/>
      <c r="Q36" s="71"/>
      <c r="R36" s="71"/>
      <c r="S36" s="71"/>
      <c r="T36" s="71"/>
      <c r="U36" s="71"/>
      <c r="V36" s="71"/>
      <c r="W36" s="71"/>
      <c r="X36" s="71"/>
      <c r="Y36" s="75"/>
      <c r="Z36" s="33"/>
      <c r="AA36" s="74">
        <f t="shared" si="12"/>
        <v>0</v>
      </c>
      <c r="AB36" s="33"/>
      <c r="AC36" s="33"/>
    </row>
    <row r="37" spans="2:29" s="34" customFormat="1" ht="17.100000000000001" customHeight="1">
      <c r="B37" s="270"/>
      <c r="C37" s="271" t="s">
        <v>261</v>
      </c>
      <c r="D37" s="288"/>
      <c r="E37" s="288"/>
      <c r="F37" s="288"/>
      <c r="G37" s="288"/>
      <c r="H37" s="288"/>
      <c r="I37" s="288"/>
      <c r="J37" s="288"/>
      <c r="K37" s="288"/>
      <c r="L37" s="288"/>
      <c r="M37" s="305">
        <f t="shared" si="3"/>
        <v>0</v>
      </c>
      <c r="N37" s="306"/>
      <c r="O37" s="43"/>
      <c r="P37" s="74"/>
      <c r="Q37" s="71"/>
      <c r="R37" s="71"/>
      <c r="S37" s="71"/>
      <c r="T37" s="71"/>
      <c r="U37" s="71"/>
      <c r="V37" s="71"/>
      <c r="W37" s="71"/>
      <c r="X37" s="71"/>
      <c r="Y37" s="75"/>
      <c r="Z37" s="33"/>
      <c r="AA37" s="74">
        <f t="shared" si="12"/>
        <v>0</v>
      </c>
      <c r="AB37" s="33"/>
      <c r="AC37" s="33"/>
    </row>
    <row r="38" spans="2:29" s="34" customFormat="1" ht="17.100000000000001" customHeight="1">
      <c r="B38" s="270"/>
      <c r="C38" s="271" t="s">
        <v>262</v>
      </c>
      <c r="D38" s="288"/>
      <c r="E38" s="288"/>
      <c r="F38" s="288"/>
      <c r="G38" s="288"/>
      <c r="H38" s="288"/>
      <c r="I38" s="288"/>
      <c r="J38" s="288"/>
      <c r="K38" s="288"/>
      <c r="L38" s="288"/>
      <c r="M38" s="305">
        <f t="shared" si="3"/>
        <v>0</v>
      </c>
      <c r="N38" s="306"/>
      <c r="O38" s="43"/>
      <c r="P38" s="74"/>
      <c r="Q38" s="71"/>
      <c r="R38" s="71"/>
      <c r="S38" s="71"/>
      <c r="T38" s="71"/>
      <c r="U38" s="71"/>
      <c r="V38" s="71"/>
      <c r="W38" s="71"/>
      <c r="X38" s="71"/>
      <c r="Y38" s="75"/>
      <c r="Z38" s="33"/>
      <c r="AA38" s="74">
        <f t="shared" si="12"/>
        <v>0</v>
      </c>
      <c r="AB38" s="33"/>
      <c r="AC38" s="33"/>
    </row>
    <row r="39" spans="2:29" s="34" customFormat="1" ht="17.100000000000001" customHeight="1">
      <c r="B39" s="270"/>
      <c r="C39" s="272" t="s">
        <v>258</v>
      </c>
      <c r="D39" s="288"/>
      <c r="E39" s="288"/>
      <c r="F39" s="288"/>
      <c r="G39" s="288"/>
      <c r="H39" s="288"/>
      <c r="I39" s="288"/>
      <c r="J39" s="288"/>
      <c r="K39" s="288"/>
      <c r="L39" s="288"/>
      <c r="M39" s="305">
        <f t="shared" si="3"/>
        <v>0</v>
      </c>
      <c r="N39" s="306"/>
      <c r="O39" s="43"/>
      <c r="P39" s="74"/>
      <c r="Q39" s="71"/>
      <c r="R39" s="71"/>
      <c r="S39" s="71"/>
      <c r="T39" s="71"/>
      <c r="U39" s="71"/>
      <c r="V39" s="71"/>
      <c r="W39" s="71"/>
      <c r="X39" s="71"/>
      <c r="Y39" s="75"/>
      <c r="Z39" s="33"/>
      <c r="AA39" s="74">
        <f t="shared" si="12"/>
        <v>0</v>
      </c>
      <c r="AB39" s="33"/>
      <c r="AC39" s="33"/>
    </row>
    <row r="40" spans="2:29" s="40" customFormat="1" ht="17.100000000000001" customHeight="1">
      <c r="B40" s="263"/>
      <c r="C40" s="265" t="s">
        <v>259</v>
      </c>
      <c r="D40" s="292"/>
      <c r="E40" s="292"/>
      <c r="F40" s="292"/>
      <c r="G40" s="292"/>
      <c r="H40" s="292"/>
      <c r="I40" s="292"/>
      <c r="J40" s="292"/>
      <c r="K40" s="292"/>
      <c r="L40" s="292"/>
      <c r="M40" s="291">
        <f>+SUM(D40:L40)</f>
        <v>0</v>
      </c>
      <c r="N40" s="307"/>
      <c r="O40" s="102"/>
      <c r="P40" s="76"/>
      <c r="Q40" s="72"/>
      <c r="R40" s="72"/>
      <c r="S40" s="72"/>
      <c r="T40" s="72"/>
      <c r="U40" s="72"/>
      <c r="V40" s="72"/>
      <c r="W40" s="72"/>
      <c r="X40" s="72"/>
      <c r="Y40" s="77"/>
      <c r="Z40" s="39"/>
      <c r="AA40" s="76">
        <f t="shared" si="12"/>
        <v>0</v>
      </c>
      <c r="AB40" s="39"/>
      <c r="AC40" s="39"/>
    </row>
    <row r="41" spans="2:29" s="40" customFormat="1" ht="24.95" customHeight="1">
      <c r="B41" s="101"/>
      <c r="C41" s="104" t="s">
        <v>260</v>
      </c>
      <c r="D41" s="292">
        <v>2.7279000000000001E-2</v>
      </c>
      <c r="E41" s="292"/>
      <c r="F41" s="292">
        <v>3.3516210000000002</v>
      </c>
      <c r="G41" s="292">
        <v>2911.7510600000001</v>
      </c>
      <c r="H41" s="292">
        <v>9.0570959999999996</v>
      </c>
      <c r="I41" s="292">
        <v>26.515750000000001</v>
      </c>
      <c r="J41" s="292">
        <v>38.830531999999998</v>
      </c>
      <c r="K41" s="292">
        <v>10986.122305999999</v>
      </c>
      <c r="L41" s="292">
        <v>4.9528030000000003</v>
      </c>
      <c r="M41" s="291">
        <f>+SUM(D41:L41)</f>
        <v>13980.608446999999</v>
      </c>
      <c r="N41" s="307"/>
      <c r="O41" s="102"/>
      <c r="P41" s="76">
        <f t="shared" ref="P41:Y41" si="15">+D41-SUM(D42:D43)</f>
        <v>0</v>
      </c>
      <c r="Q41" s="76">
        <f t="shared" si="15"/>
        <v>0</v>
      </c>
      <c r="R41" s="76">
        <f t="shared" si="15"/>
        <v>0</v>
      </c>
      <c r="S41" s="76">
        <f t="shared" si="15"/>
        <v>0</v>
      </c>
      <c r="T41" s="76">
        <f t="shared" si="15"/>
        <v>0</v>
      </c>
      <c r="U41" s="76">
        <f t="shared" si="15"/>
        <v>0</v>
      </c>
      <c r="V41" s="76">
        <f t="shared" si="15"/>
        <v>0</v>
      </c>
      <c r="W41" s="76">
        <f t="shared" si="15"/>
        <v>0</v>
      </c>
      <c r="X41" s="76">
        <f t="shared" si="15"/>
        <v>0</v>
      </c>
      <c r="Y41" s="76">
        <f t="shared" si="15"/>
        <v>0</v>
      </c>
      <c r="Z41" s="39"/>
      <c r="AA41" s="76">
        <f t="shared" si="12"/>
        <v>0</v>
      </c>
      <c r="AB41" s="39"/>
      <c r="AC41" s="39"/>
    </row>
    <row r="42" spans="2:29" s="34" customFormat="1" ht="17.100000000000001" customHeight="1">
      <c r="B42" s="41"/>
      <c r="C42" s="45" t="s">
        <v>253</v>
      </c>
      <c r="D42" s="325">
        <v>2.7279000000000001E-2</v>
      </c>
      <c r="E42" s="325"/>
      <c r="F42" s="325">
        <v>3.3516210000000002</v>
      </c>
      <c r="G42" s="325">
        <v>2911.7510600000001</v>
      </c>
      <c r="H42" s="325">
        <v>9.0570959999999996</v>
      </c>
      <c r="I42" s="325">
        <v>26.515750000000001</v>
      </c>
      <c r="J42" s="325">
        <v>38.830531999999998</v>
      </c>
      <c r="K42" s="325">
        <v>9177.5573569999997</v>
      </c>
      <c r="L42" s="325">
        <v>4.9528030000000003</v>
      </c>
      <c r="M42" s="305">
        <f>+SUM(D42:L42)</f>
        <v>12172.043497999999</v>
      </c>
      <c r="N42" s="306"/>
      <c r="O42" s="43"/>
      <c r="P42" s="74"/>
      <c r="Q42" s="71"/>
      <c r="R42" s="71"/>
      <c r="S42" s="71"/>
      <c r="T42" s="71"/>
      <c r="U42" s="71"/>
      <c r="V42" s="71"/>
      <c r="W42" s="71"/>
      <c r="X42" s="71"/>
      <c r="Y42" s="75"/>
      <c r="Z42" s="33"/>
      <c r="AA42" s="74">
        <f t="shared" si="12"/>
        <v>0</v>
      </c>
      <c r="AB42" s="33"/>
      <c r="AC42" s="33"/>
    </row>
    <row r="43" spans="2:29" s="34" customFormat="1" ht="17.100000000000001" customHeight="1">
      <c r="B43" s="44"/>
      <c r="C43" s="45" t="s">
        <v>255</v>
      </c>
      <c r="D43" s="288"/>
      <c r="E43" s="288"/>
      <c r="F43" s="288"/>
      <c r="G43" s="288"/>
      <c r="H43" s="288"/>
      <c r="I43" s="288"/>
      <c r="J43" s="288"/>
      <c r="K43" s="288">
        <v>1808.5649490000001</v>
      </c>
      <c r="L43" s="288"/>
      <c r="M43" s="305">
        <f>+SUM(D43:L43)</f>
        <v>1808.5649490000001</v>
      </c>
      <c r="N43" s="306"/>
      <c r="O43" s="43"/>
      <c r="P43" s="74"/>
      <c r="Q43" s="71"/>
      <c r="R43" s="71"/>
      <c r="S43" s="71"/>
      <c r="T43" s="71"/>
      <c r="U43" s="71"/>
      <c r="V43" s="71"/>
      <c r="W43" s="71"/>
      <c r="X43" s="71"/>
      <c r="Y43" s="75"/>
      <c r="Z43" s="33"/>
      <c r="AA43" s="74">
        <f t="shared" si="12"/>
        <v>0</v>
      </c>
      <c r="AB43" s="33"/>
      <c r="AC43" s="33"/>
    </row>
    <row r="44" spans="2:29" s="40" customFormat="1" ht="30" customHeight="1">
      <c r="B44" s="103"/>
      <c r="C44" s="104" t="s">
        <v>249</v>
      </c>
      <c r="D44" s="293">
        <f>+SUM(D41,D32,D29)</f>
        <v>2.7279000000000001E-2</v>
      </c>
      <c r="E44" s="293">
        <f t="shared" ref="E44:L44" si="16">+SUM(E41,E32,E29)</f>
        <v>0</v>
      </c>
      <c r="F44" s="293">
        <f t="shared" si="16"/>
        <v>3.3516210000000002</v>
      </c>
      <c r="G44" s="293">
        <f t="shared" si="16"/>
        <v>4325.4997499999999</v>
      </c>
      <c r="H44" s="293">
        <f t="shared" si="16"/>
        <v>9.0570959999999996</v>
      </c>
      <c r="I44" s="293">
        <f t="shared" si="16"/>
        <v>28.775463999999999</v>
      </c>
      <c r="J44" s="293">
        <f t="shared" si="16"/>
        <v>38.830531999999998</v>
      </c>
      <c r="K44" s="293">
        <f t="shared" si="16"/>
        <v>18390.768629999999</v>
      </c>
      <c r="L44" s="293">
        <f t="shared" si="16"/>
        <v>4.9528030000000003</v>
      </c>
      <c r="M44" s="291">
        <f t="shared" si="3"/>
        <v>22801.263175</v>
      </c>
      <c r="N44" s="307"/>
      <c r="O44" s="102"/>
      <c r="P44" s="76">
        <f t="shared" ref="P44:Y44" si="17">+D44-D29-D32-D41</f>
        <v>0</v>
      </c>
      <c r="Q44" s="76">
        <f t="shared" si="17"/>
        <v>0</v>
      </c>
      <c r="R44" s="76">
        <f t="shared" si="17"/>
        <v>0</v>
      </c>
      <c r="S44" s="76">
        <f t="shared" si="17"/>
        <v>0</v>
      </c>
      <c r="T44" s="76">
        <f t="shared" si="17"/>
        <v>0</v>
      </c>
      <c r="U44" s="76">
        <f t="shared" si="17"/>
        <v>0</v>
      </c>
      <c r="V44" s="76">
        <f t="shared" si="17"/>
        <v>0</v>
      </c>
      <c r="W44" s="76">
        <f t="shared" si="17"/>
        <v>0</v>
      </c>
      <c r="X44" s="76">
        <f t="shared" si="17"/>
        <v>0</v>
      </c>
      <c r="Y44" s="76">
        <f t="shared" si="17"/>
        <v>0</v>
      </c>
      <c r="Z44" s="39"/>
      <c r="AA44" s="76">
        <f t="shared" si="12"/>
        <v>0</v>
      </c>
      <c r="AB44" s="39"/>
      <c r="AC44" s="39"/>
    </row>
    <row r="45" spans="2:29" s="89" customFormat="1" ht="16.5" customHeight="1">
      <c r="B45" s="266"/>
      <c r="C45" s="267" t="s">
        <v>287</v>
      </c>
      <c r="D45" s="294"/>
      <c r="E45" s="294"/>
      <c r="F45" s="294"/>
      <c r="G45" s="294">
        <v>232.94008480000002</v>
      </c>
      <c r="H45" s="294"/>
      <c r="I45" s="294"/>
      <c r="J45" s="294"/>
      <c r="K45" s="294">
        <v>734.20458855999993</v>
      </c>
      <c r="L45" s="294"/>
      <c r="M45" s="309">
        <f t="shared" si="3"/>
        <v>967.14467335999996</v>
      </c>
      <c r="N45" s="308"/>
      <c r="O45" s="84"/>
      <c r="P45" s="85">
        <f t="shared" ref="P45:Y45" si="18">+IF((D45&gt;D44),111,0)</f>
        <v>0</v>
      </c>
      <c r="Q45" s="85">
        <f t="shared" si="18"/>
        <v>0</v>
      </c>
      <c r="R45" s="85">
        <f t="shared" si="18"/>
        <v>0</v>
      </c>
      <c r="S45" s="85">
        <f t="shared" si="18"/>
        <v>0</v>
      </c>
      <c r="T45" s="85">
        <f t="shared" si="18"/>
        <v>0</v>
      </c>
      <c r="U45" s="85">
        <f t="shared" si="18"/>
        <v>0</v>
      </c>
      <c r="V45" s="85">
        <f t="shared" si="18"/>
        <v>0</v>
      </c>
      <c r="W45" s="85">
        <f t="shared" si="18"/>
        <v>0</v>
      </c>
      <c r="X45" s="85">
        <f t="shared" si="18"/>
        <v>0</v>
      </c>
      <c r="Y45" s="85">
        <f t="shared" si="18"/>
        <v>0</v>
      </c>
      <c r="Z45" s="88"/>
      <c r="AA45" s="85">
        <f t="shared" si="12"/>
        <v>0</v>
      </c>
      <c r="AB45" s="88"/>
      <c r="AC45" s="88"/>
    </row>
    <row r="46" spans="2:29" s="89" customFormat="1" ht="17.100000000000001" customHeight="1">
      <c r="B46" s="268"/>
      <c r="C46" s="269" t="s">
        <v>288</v>
      </c>
      <c r="D46" s="296"/>
      <c r="E46" s="296"/>
      <c r="F46" s="296"/>
      <c r="G46" s="296"/>
      <c r="H46" s="296"/>
      <c r="I46" s="296"/>
      <c r="J46" s="296"/>
      <c r="K46" s="296"/>
      <c r="L46" s="296"/>
      <c r="M46" s="309">
        <f>+SUM(D46:L46)</f>
        <v>0</v>
      </c>
      <c r="N46" s="308"/>
      <c r="O46" s="84"/>
      <c r="P46" s="85">
        <f t="shared" ref="P46:Y46" si="19">+IF((D46&gt;D44),111,0)</f>
        <v>0</v>
      </c>
      <c r="Q46" s="85">
        <f t="shared" si="19"/>
        <v>0</v>
      </c>
      <c r="R46" s="85">
        <f t="shared" si="19"/>
        <v>0</v>
      </c>
      <c r="S46" s="85">
        <f t="shared" si="19"/>
        <v>0</v>
      </c>
      <c r="T46" s="85">
        <f t="shared" si="19"/>
        <v>0</v>
      </c>
      <c r="U46" s="85">
        <f t="shared" si="19"/>
        <v>0</v>
      </c>
      <c r="V46" s="85">
        <f t="shared" si="19"/>
        <v>0</v>
      </c>
      <c r="W46" s="85">
        <f t="shared" si="19"/>
        <v>0</v>
      </c>
      <c r="X46" s="85">
        <f t="shared" si="19"/>
        <v>0</v>
      </c>
      <c r="Y46" s="85">
        <f t="shared" si="19"/>
        <v>0</v>
      </c>
      <c r="Z46" s="88"/>
      <c r="AA46" s="85">
        <f t="shared" si="12"/>
        <v>0</v>
      </c>
      <c r="AB46" s="88"/>
      <c r="AC46" s="88"/>
    </row>
    <row r="47" spans="2:29" s="89" customFormat="1" ht="17.100000000000001" customHeight="1">
      <c r="B47" s="268"/>
      <c r="C47" s="269" t="s">
        <v>304</v>
      </c>
      <c r="D47" s="297"/>
      <c r="E47" s="297"/>
      <c r="F47" s="297"/>
      <c r="G47" s="294">
        <v>426.074657</v>
      </c>
      <c r="H47" s="297"/>
      <c r="I47" s="294">
        <v>2.850543</v>
      </c>
      <c r="J47" s="297"/>
      <c r="K47" s="294">
        <v>5718.6578719999998</v>
      </c>
      <c r="L47" s="294">
        <v>1.928291</v>
      </c>
      <c r="M47" s="294">
        <f>L47+K47+I47+G47</f>
        <v>6149.5113629999996</v>
      </c>
      <c r="N47" s="294"/>
      <c r="O47" s="84"/>
      <c r="P47" s="228"/>
      <c r="Q47" s="228"/>
      <c r="R47" s="228"/>
      <c r="S47" s="228"/>
      <c r="T47" s="228"/>
      <c r="U47" s="228"/>
      <c r="V47" s="228"/>
      <c r="W47" s="228"/>
      <c r="X47" s="228"/>
      <c r="Y47" s="85">
        <f>+IF((M47&gt;M44),111,0)</f>
        <v>0</v>
      </c>
      <c r="Z47" s="88"/>
      <c r="AA47" s="228"/>
      <c r="AB47" s="88"/>
      <c r="AC47" s="88"/>
    </row>
    <row r="48" spans="2:29" s="34" customFormat="1" ht="24.95" customHeight="1">
      <c r="B48" s="41"/>
      <c r="C48" s="49" t="s">
        <v>289</v>
      </c>
      <c r="D48" s="288"/>
      <c r="E48" s="288"/>
      <c r="F48" s="288"/>
      <c r="G48" s="288"/>
      <c r="H48" s="288"/>
      <c r="I48" s="288"/>
      <c r="J48" s="288"/>
      <c r="K48" s="288"/>
      <c r="L48" s="288"/>
      <c r="M48" s="305"/>
      <c r="N48" s="306"/>
      <c r="O48" s="43"/>
      <c r="P48" s="74"/>
      <c r="Q48" s="71"/>
      <c r="R48" s="71"/>
      <c r="S48" s="71"/>
      <c r="T48" s="71"/>
      <c r="U48" s="71"/>
      <c r="V48" s="71"/>
      <c r="W48" s="71"/>
      <c r="X48" s="71"/>
      <c r="Y48" s="75"/>
      <c r="Z48" s="33"/>
      <c r="AA48" s="79"/>
      <c r="AB48" s="33"/>
      <c r="AC48" s="33"/>
    </row>
    <row r="49" spans="2:29" s="34" customFormat="1" ht="17.100000000000001" customHeight="1">
      <c r="B49" s="44"/>
      <c r="C49" s="45" t="s">
        <v>290</v>
      </c>
      <c r="D49" s="288"/>
      <c r="E49" s="288"/>
      <c r="F49" s="288">
        <v>2.8696969999999999</v>
      </c>
      <c r="G49" s="288">
        <v>38.597802000000001</v>
      </c>
      <c r="H49" s="288"/>
      <c r="I49" s="288">
        <v>4.1577000000000003E-2</v>
      </c>
      <c r="J49" s="288"/>
      <c r="K49" s="288">
        <v>2309.2092898198962</v>
      </c>
      <c r="L49" s="288"/>
      <c r="M49" s="305">
        <f t="shared" si="3"/>
        <v>2350.718365819896</v>
      </c>
      <c r="N49" s="306"/>
      <c r="O49" s="43"/>
      <c r="P49" s="74">
        <f>+D44-SUM(D49:D51)</f>
        <v>0</v>
      </c>
      <c r="Q49" s="74">
        <f t="shared" ref="Q49:Y49" si="20">+E44-SUM(E49:E51)</f>
        <v>0</v>
      </c>
      <c r="R49" s="74">
        <f t="shared" si="20"/>
        <v>0</v>
      </c>
      <c r="S49" s="74">
        <f t="shared" si="20"/>
        <v>-0.21741099999962898</v>
      </c>
      <c r="T49" s="74">
        <f t="shared" si="20"/>
        <v>0</v>
      </c>
      <c r="U49" s="74">
        <f t="shared" si="20"/>
        <v>0</v>
      </c>
      <c r="V49" s="74">
        <f t="shared" si="20"/>
        <v>0</v>
      </c>
      <c r="W49" s="74">
        <f t="shared" si="20"/>
        <v>0</v>
      </c>
      <c r="X49" s="74">
        <f t="shared" si="20"/>
        <v>0</v>
      </c>
      <c r="Y49" s="74">
        <f t="shared" si="20"/>
        <v>-0.21741099999780999</v>
      </c>
      <c r="Z49" s="33"/>
      <c r="AA49" s="73">
        <f>+M49-SUM(D49:L49)</f>
        <v>0</v>
      </c>
      <c r="AB49" s="33"/>
      <c r="AC49" s="33"/>
    </row>
    <row r="50" spans="2:29" s="34" customFormat="1" ht="17.100000000000001" customHeight="1">
      <c r="B50" s="44"/>
      <c r="C50" s="45" t="s">
        <v>291</v>
      </c>
      <c r="D50" s="288">
        <v>2.7279000000000001E-2</v>
      </c>
      <c r="E50" s="288"/>
      <c r="F50" s="288">
        <v>0.48192400000000002</v>
      </c>
      <c r="G50" s="288">
        <v>1507.578818</v>
      </c>
      <c r="H50" s="288">
        <v>9.0570959999999996</v>
      </c>
      <c r="I50" s="288">
        <v>28.733886999999999</v>
      </c>
      <c r="J50" s="288">
        <v>38.830531999999998</v>
      </c>
      <c r="K50" s="288">
        <v>12224.084445578701</v>
      </c>
      <c r="L50" s="288">
        <v>4.9528030000000003</v>
      </c>
      <c r="M50" s="305">
        <f t="shared" si="3"/>
        <v>13813.746784578701</v>
      </c>
      <c r="N50" s="306"/>
      <c r="O50" s="43"/>
      <c r="P50" s="74"/>
      <c r="Q50" s="71"/>
      <c r="R50" s="71"/>
      <c r="S50" s="71"/>
      <c r="T50" s="71"/>
      <c r="U50" s="71"/>
      <c r="V50" s="71"/>
      <c r="W50" s="71"/>
      <c r="X50" s="71"/>
      <c r="Y50" s="75"/>
      <c r="Z50" s="33"/>
      <c r="AA50" s="73">
        <f>+M50-SUM(D50:L50)</f>
        <v>0</v>
      </c>
      <c r="AB50" s="33"/>
      <c r="AC50" s="33"/>
    </row>
    <row r="51" spans="2:29" s="34" customFormat="1" ht="17.100000000000001" customHeight="1">
      <c r="B51" s="41"/>
      <c r="C51" s="45" t="s">
        <v>292</v>
      </c>
      <c r="D51" s="288"/>
      <c r="E51" s="288"/>
      <c r="F51" s="288"/>
      <c r="G51" s="288">
        <v>2779.5405409999998</v>
      </c>
      <c r="H51" s="288"/>
      <c r="I51" s="288"/>
      <c r="J51" s="288"/>
      <c r="K51" s="288">
        <v>3857.4748946014024</v>
      </c>
      <c r="L51" s="288"/>
      <c r="M51" s="305">
        <f t="shared" si="3"/>
        <v>6637.0154356014027</v>
      </c>
      <c r="N51" s="306"/>
      <c r="O51" s="43"/>
      <c r="P51" s="74"/>
      <c r="Q51" s="71"/>
      <c r="R51" s="71"/>
      <c r="S51" s="71"/>
      <c r="T51" s="71"/>
      <c r="U51" s="71"/>
      <c r="V51" s="71"/>
      <c r="W51" s="71"/>
      <c r="X51" s="71"/>
      <c r="Y51" s="75"/>
      <c r="Z51" s="33"/>
      <c r="AA51" s="73">
        <f>+M51-SUM(D51:L51)</f>
        <v>0</v>
      </c>
      <c r="AB51" s="33"/>
      <c r="AC51" s="33"/>
    </row>
    <row r="52" spans="2:29" s="40" customFormat="1" ht="30" customHeight="1">
      <c r="B52" s="46"/>
      <c r="C52" s="47" t="s">
        <v>277</v>
      </c>
      <c r="D52" s="300"/>
      <c r="E52" s="300"/>
      <c r="F52" s="300"/>
      <c r="G52" s="300"/>
      <c r="H52" s="300"/>
      <c r="I52" s="300"/>
      <c r="J52" s="300"/>
      <c r="K52" s="300"/>
      <c r="L52" s="300"/>
      <c r="M52" s="301"/>
      <c r="N52" s="313"/>
      <c r="O52" s="50"/>
      <c r="P52" s="76"/>
      <c r="Q52" s="72"/>
      <c r="R52" s="72"/>
      <c r="S52" s="72"/>
      <c r="T52" s="72"/>
      <c r="U52" s="72"/>
      <c r="V52" s="72"/>
      <c r="W52" s="72"/>
      <c r="X52" s="72"/>
      <c r="Y52" s="77"/>
      <c r="Z52" s="39"/>
      <c r="AA52" s="80"/>
      <c r="AB52" s="39"/>
      <c r="AC52" s="39"/>
    </row>
    <row r="53" spans="2:29" s="34" customFormat="1" ht="17.100000000000001" customHeight="1">
      <c r="B53" s="41"/>
      <c r="C53" s="42" t="s">
        <v>252</v>
      </c>
      <c r="D53" s="288"/>
      <c r="E53" s="288"/>
      <c r="F53" s="288"/>
      <c r="G53" s="288">
        <v>60705.581224000001</v>
      </c>
      <c r="H53" s="288">
        <v>2.892083</v>
      </c>
      <c r="I53" s="288">
        <v>15.339057</v>
      </c>
      <c r="J53" s="288"/>
      <c r="K53" s="288">
        <v>493780.56040000002</v>
      </c>
      <c r="L53" s="288"/>
      <c r="M53" s="305">
        <f t="shared" si="3"/>
        <v>554504.37276399997</v>
      </c>
      <c r="N53" s="306"/>
      <c r="O53" s="43"/>
      <c r="P53" s="74">
        <f t="shared" ref="P53:Y53" si="21">+D53-SUM(D54:D55)</f>
        <v>0</v>
      </c>
      <c r="Q53" s="74">
        <f t="shared" si="21"/>
        <v>0</v>
      </c>
      <c r="R53" s="74">
        <f t="shared" si="21"/>
        <v>0</v>
      </c>
      <c r="S53" s="74">
        <f t="shared" si="21"/>
        <v>1.0000003385357559E-6</v>
      </c>
      <c r="T53" s="74">
        <f t="shared" si="21"/>
        <v>0</v>
      </c>
      <c r="U53" s="74">
        <f t="shared" si="21"/>
        <v>0</v>
      </c>
      <c r="V53" s="74">
        <f t="shared" si="21"/>
        <v>0</v>
      </c>
      <c r="W53" s="74">
        <f t="shared" si="21"/>
        <v>1.0000658221542835E-6</v>
      </c>
      <c r="X53" s="74">
        <f t="shared" si="21"/>
        <v>0</v>
      </c>
      <c r="Y53" s="74">
        <f t="shared" si="21"/>
        <v>2.0000152289867401E-6</v>
      </c>
      <c r="Z53" s="33"/>
      <c r="AA53" s="74">
        <f t="shared" ref="AA53:AA70" si="22">+M53-SUM(D53:L53)</f>
        <v>0</v>
      </c>
      <c r="AB53" s="33"/>
      <c r="AC53" s="33"/>
    </row>
    <row r="54" spans="2:29" s="34" customFormat="1" ht="17.100000000000001" customHeight="1">
      <c r="B54" s="44"/>
      <c r="C54" s="45" t="s">
        <v>253</v>
      </c>
      <c r="D54" s="288"/>
      <c r="E54" s="288"/>
      <c r="F54" s="288"/>
      <c r="G54" s="288">
        <v>29710.543996</v>
      </c>
      <c r="H54" s="288"/>
      <c r="I54" s="288"/>
      <c r="J54" s="288"/>
      <c r="K54" s="288">
        <v>290904.58822699997</v>
      </c>
      <c r="L54" s="288"/>
      <c r="M54" s="305">
        <f t="shared" si="3"/>
        <v>320615.13222299999</v>
      </c>
      <c r="N54" s="306"/>
      <c r="O54" s="43"/>
      <c r="P54" s="74"/>
      <c r="Q54" s="71"/>
      <c r="R54" s="71"/>
      <c r="S54" s="71"/>
      <c r="T54" s="71"/>
      <c r="U54" s="71"/>
      <c r="V54" s="71"/>
      <c r="W54" s="71"/>
      <c r="X54" s="71"/>
      <c r="Y54" s="75"/>
      <c r="Z54" s="33"/>
      <c r="AA54" s="74">
        <f t="shared" si="22"/>
        <v>0</v>
      </c>
      <c r="AB54" s="33"/>
      <c r="AC54" s="33"/>
    </row>
    <row r="55" spans="2:29" s="34" customFormat="1" ht="17.100000000000001" customHeight="1">
      <c r="B55" s="44"/>
      <c r="C55" s="45" t="s">
        <v>255</v>
      </c>
      <c r="D55" s="288"/>
      <c r="E55" s="288"/>
      <c r="F55" s="288"/>
      <c r="G55" s="288">
        <v>30995.037227000001</v>
      </c>
      <c r="H55" s="288">
        <v>2.892083</v>
      </c>
      <c r="I55" s="288">
        <v>15.339057</v>
      </c>
      <c r="J55" s="288"/>
      <c r="K55" s="288">
        <v>202875.97217200001</v>
      </c>
      <c r="L55" s="288"/>
      <c r="M55" s="305">
        <f t="shared" si="3"/>
        <v>233889.24053900002</v>
      </c>
      <c r="N55" s="306"/>
      <c r="O55" s="43"/>
      <c r="P55" s="74"/>
      <c r="Q55" s="71"/>
      <c r="R55" s="71"/>
      <c r="S55" s="71"/>
      <c r="T55" s="71"/>
      <c r="U55" s="71"/>
      <c r="V55" s="71"/>
      <c r="W55" s="71"/>
      <c r="X55" s="71"/>
      <c r="Y55" s="75"/>
      <c r="Z55" s="33"/>
      <c r="AA55" s="74">
        <f t="shared" si="22"/>
        <v>0</v>
      </c>
      <c r="AB55" s="33"/>
      <c r="AC55" s="33"/>
    </row>
    <row r="56" spans="2:29" s="34" customFormat="1" ht="30" customHeight="1">
      <c r="B56" s="41"/>
      <c r="C56" s="42" t="s">
        <v>254</v>
      </c>
      <c r="D56" s="288"/>
      <c r="E56" s="288"/>
      <c r="F56" s="288">
        <v>43.021723000000001</v>
      </c>
      <c r="G56" s="288">
        <v>11709.263097999999</v>
      </c>
      <c r="H56" s="288">
        <v>184.46759800000001</v>
      </c>
      <c r="I56" s="288"/>
      <c r="J56" s="288"/>
      <c r="K56" s="288">
        <v>174187.78139300001</v>
      </c>
      <c r="L56" s="288">
        <v>1.6251000000000002E-2</v>
      </c>
      <c r="M56" s="305">
        <f t="shared" si="3"/>
        <v>186124.550063</v>
      </c>
      <c r="N56" s="306"/>
      <c r="O56" s="43"/>
      <c r="P56" s="74">
        <f t="shared" ref="P56:Y56" si="23">+D56-SUM(D57:D58)</f>
        <v>0</v>
      </c>
      <c r="Q56" s="74">
        <f t="shared" si="23"/>
        <v>0</v>
      </c>
      <c r="R56" s="74">
        <f t="shared" si="23"/>
        <v>0</v>
      </c>
      <c r="S56" s="74">
        <f t="shared" si="23"/>
        <v>0</v>
      </c>
      <c r="T56" s="74">
        <f t="shared" si="23"/>
        <v>0</v>
      </c>
      <c r="U56" s="74">
        <f t="shared" si="23"/>
        <v>0</v>
      </c>
      <c r="V56" s="74">
        <f t="shared" si="23"/>
        <v>0</v>
      </c>
      <c r="W56" s="74">
        <f t="shared" si="23"/>
        <v>0</v>
      </c>
      <c r="X56" s="74">
        <f t="shared" si="23"/>
        <v>0</v>
      </c>
      <c r="Y56" s="74">
        <f t="shared" si="23"/>
        <v>0</v>
      </c>
      <c r="Z56" s="33"/>
      <c r="AA56" s="74">
        <f t="shared" si="22"/>
        <v>0</v>
      </c>
      <c r="AB56" s="33"/>
      <c r="AC56" s="33"/>
    </row>
    <row r="57" spans="2:29" s="34" customFormat="1" ht="17.100000000000001" customHeight="1">
      <c r="B57" s="41"/>
      <c r="C57" s="45" t="s">
        <v>253</v>
      </c>
      <c r="D57" s="288"/>
      <c r="E57" s="288"/>
      <c r="F57" s="288"/>
      <c r="G57" s="288">
        <v>9580.2416240000002</v>
      </c>
      <c r="H57" s="288">
        <v>2.2867829999999998</v>
      </c>
      <c r="I57" s="288"/>
      <c r="J57" s="288"/>
      <c r="K57" s="288">
        <v>70366.807386999993</v>
      </c>
      <c r="L57" s="288">
        <v>1.6251000000000002E-2</v>
      </c>
      <c r="M57" s="305">
        <f t="shared" si="3"/>
        <v>79949.352044999992</v>
      </c>
      <c r="N57" s="306"/>
      <c r="O57" s="43"/>
      <c r="P57" s="74"/>
      <c r="Q57" s="71"/>
      <c r="R57" s="71"/>
      <c r="S57" s="71"/>
      <c r="T57" s="71"/>
      <c r="U57" s="71"/>
      <c r="V57" s="71"/>
      <c r="W57" s="71"/>
      <c r="X57" s="71"/>
      <c r="Y57" s="75"/>
      <c r="Z57" s="33"/>
      <c r="AA57" s="74">
        <f t="shared" si="22"/>
        <v>0</v>
      </c>
      <c r="AB57" s="33"/>
      <c r="AC57" s="33"/>
    </row>
    <row r="58" spans="2:29" s="34" customFormat="1" ht="17.100000000000001" customHeight="1">
      <c r="B58" s="41"/>
      <c r="C58" s="45" t="s">
        <v>255</v>
      </c>
      <c r="D58" s="288"/>
      <c r="E58" s="288"/>
      <c r="F58" s="288">
        <v>43.021723000000001</v>
      </c>
      <c r="G58" s="288">
        <v>2129.0214740000001</v>
      </c>
      <c r="H58" s="288">
        <v>182.180815</v>
      </c>
      <c r="I58" s="288"/>
      <c r="J58" s="288"/>
      <c r="K58" s="288">
        <v>103820.974006</v>
      </c>
      <c r="L58" s="288"/>
      <c r="M58" s="305">
        <f t="shared" si="3"/>
        <v>106175.19801800001</v>
      </c>
      <c r="N58" s="306"/>
      <c r="O58" s="43"/>
      <c r="P58" s="74"/>
      <c r="Q58" s="71"/>
      <c r="R58" s="71"/>
      <c r="S58" s="71"/>
      <c r="T58" s="71"/>
      <c r="U58" s="71"/>
      <c r="V58" s="71"/>
      <c r="W58" s="71"/>
      <c r="X58" s="71"/>
      <c r="Y58" s="75"/>
      <c r="Z58" s="33"/>
      <c r="AA58" s="74">
        <f t="shared" si="22"/>
        <v>0</v>
      </c>
      <c r="AB58" s="33"/>
      <c r="AC58" s="33"/>
    </row>
    <row r="59" spans="2:29" s="40" customFormat="1" ht="30" customHeight="1">
      <c r="B59" s="263"/>
      <c r="C59" s="264" t="s">
        <v>256</v>
      </c>
      <c r="D59" s="292"/>
      <c r="E59" s="292"/>
      <c r="F59" s="292">
        <v>43.021723000000001</v>
      </c>
      <c r="G59" s="292">
        <v>11393.301475</v>
      </c>
      <c r="H59" s="292">
        <v>184.46759800000001</v>
      </c>
      <c r="I59" s="292"/>
      <c r="J59" s="292"/>
      <c r="K59" s="292">
        <v>154835.63415</v>
      </c>
      <c r="L59" s="292">
        <v>1.6251000000000002E-2</v>
      </c>
      <c r="M59" s="305">
        <f t="shared" si="3"/>
        <v>166456.44119699998</v>
      </c>
      <c r="N59" s="307"/>
      <c r="O59" s="102"/>
      <c r="P59" s="76">
        <f>+D56-SUM(D59:D64)</f>
        <v>0</v>
      </c>
      <c r="Q59" s="76">
        <f t="shared" ref="Q59:Y59" si="24">+E56-SUM(E59:E64)</f>
        <v>0</v>
      </c>
      <c r="R59" s="76">
        <f t="shared" si="24"/>
        <v>0</v>
      </c>
      <c r="S59" s="76">
        <f t="shared" si="24"/>
        <v>-1.0000003385357559E-6</v>
      </c>
      <c r="T59" s="76">
        <f t="shared" si="24"/>
        <v>0</v>
      </c>
      <c r="U59" s="76">
        <f t="shared" si="24"/>
        <v>0</v>
      </c>
      <c r="V59" s="76">
        <f t="shared" si="24"/>
        <v>0</v>
      </c>
      <c r="W59" s="76">
        <f t="shared" si="24"/>
        <v>0</v>
      </c>
      <c r="X59" s="76">
        <f t="shared" si="24"/>
        <v>0</v>
      </c>
      <c r="Y59" s="76">
        <f t="shared" si="24"/>
        <v>-9.9997851066291332E-7</v>
      </c>
      <c r="Z59" s="39"/>
      <c r="AA59" s="76">
        <f t="shared" si="22"/>
        <v>0</v>
      </c>
      <c r="AB59" s="39"/>
      <c r="AC59" s="39"/>
    </row>
    <row r="60" spans="2:29" s="34" customFormat="1" ht="17.100000000000001" customHeight="1">
      <c r="B60" s="270"/>
      <c r="C60" s="271" t="s">
        <v>257</v>
      </c>
      <c r="D60" s="288"/>
      <c r="E60" s="288"/>
      <c r="F60" s="288"/>
      <c r="G60" s="288">
        <v>315.96162399999997</v>
      </c>
      <c r="H60" s="288"/>
      <c r="I60" s="288"/>
      <c r="J60" s="288"/>
      <c r="K60" s="288">
        <v>19352.147242999999</v>
      </c>
      <c r="L60" s="288"/>
      <c r="M60" s="305">
        <f t="shared" si="3"/>
        <v>19668.108866999999</v>
      </c>
      <c r="N60" s="306"/>
      <c r="O60" s="43"/>
      <c r="P60" s="74"/>
      <c r="Q60" s="71"/>
      <c r="R60" s="71"/>
      <c r="S60" s="71"/>
      <c r="T60" s="71"/>
      <c r="U60" s="71"/>
      <c r="V60" s="71"/>
      <c r="W60" s="71"/>
      <c r="X60" s="71"/>
      <c r="Y60" s="75"/>
      <c r="Z60" s="33"/>
      <c r="AA60" s="74">
        <f t="shared" si="22"/>
        <v>0</v>
      </c>
      <c r="AB60" s="33"/>
      <c r="AC60" s="33"/>
    </row>
    <row r="61" spans="2:29" s="34" customFormat="1" ht="17.100000000000001" customHeight="1">
      <c r="B61" s="270"/>
      <c r="C61" s="271" t="s">
        <v>261</v>
      </c>
      <c r="D61" s="288"/>
      <c r="E61" s="288"/>
      <c r="F61" s="288"/>
      <c r="G61" s="288"/>
      <c r="H61" s="288"/>
      <c r="I61" s="288"/>
      <c r="J61" s="288"/>
      <c r="K61" s="288"/>
      <c r="L61" s="288"/>
      <c r="M61" s="305">
        <f t="shared" si="3"/>
        <v>0</v>
      </c>
      <c r="N61" s="306"/>
      <c r="O61" s="43"/>
      <c r="P61" s="74"/>
      <c r="Q61" s="71"/>
      <c r="R61" s="71"/>
      <c r="S61" s="71"/>
      <c r="T61" s="71"/>
      <c r="U61" s="71"/>
      <c r="V61" s="71"/>
      <c r="W61" s="71"/>
      <c r="X61" s="71"/>
      <c r="Y61" s="75"/>
      <c r="Z61" s="33"/>
      <c r="AA61" s="74">
        <f t="shared" si="22"/>
        <v>0</v>
      </c>
      <c r="AB61" s="33"/>
      <c r="AC61" s="33"/>
    </row>
    <row r="62" spans="2:29" s="34" customFormat="1" ht="17.100000000000001" customHeight="1">
      <c r="B62" s="270"/>
      <c r="C62" s="271" t="s">
        <v>262</v>
      </c>
      <c r="D62" s="288"/>
      <c r="E62" s="288"/>
      <c r="F62" s="288"/>
      <c r="G62" s="288"/>
      <c r="H62" s="288"/>
      <c r="I62" s="288"/>
      <c r="J62" s="288"/>
      <c r="K62" s="288"/>
      <c r="L62" s="288"/>
      <c r="M62" s="305">
        <f t="shared" si="3"/>
        <v>0</v>
      </c>
      <c r="N62" s="306"/>
      <c r="O62" s="43"/>
      <c r="P62" s="74"/>
      <c r="Q62" s="71"/>
      <c r="R62" s="71"/>
      <c r="S62" s="71"/>
      <c r="T62" s="71"/>
      <c r="U62" s="71"/>
      <c r="V62" s="71"/>
      <c r="W62" s="71"/>
      <c r="X62" s="71"/>
      <c r="Y62" s="75"/>
      <c r="Z62" s="33"/>
      <c r="AA62" s="74">
        <f t="shared" si="22"/>
        <v>0</v>
      </c>
      <c r="AB62" s="33"/>
      <c r="AC62" s="33"/>
    </row>
    <row r="63" spans="2:29" s="34" customFormat="1" ht="17.100000000000001" customHeight="1">
      <c r="B63" s="270"/>
      <c r="C63" s="272" t="s">
        <v>258</v>
      </c>
      <c r="D63" s="288"/>
      <c r="E63" s="288"/>
      <c r="F63" s="288"/>
      <c r="G63" s="288"/>
      <c r="H63" s="288"/>
      <c r="I63" s="288"/>
      <c r="J63" s="288"/>
      <c r="K63" s="288"/>
      <c r="L63" s="288"/>
      <c r="M63" s="305">
        <f t="shared" si="3"/>
        <v>0</v>
      </c>
      <c r="N63" s="306"/>
      <c r="O63" s="43"/>
      <c r="P63" s="74"/>
      <c r="Q63" s="71"/>
      <c r="R63" s="71"/>
      <c r="S63" s="71"/>
      <c r="T63" s="71"/>
      <c r="U63" s="71"/>
      <c r="V63" s="71"/>
      <c r="W63" s="71"/>
      <c r="X63" s="71"/>
      <c r="Y63" s="75"/>
      <c r="Z63" s="33"/>
      <c r="AA63" s="74">
        <f t="shared" si="22"/>
        <v>0</v>
      </c>
      <c r="AB63" s="33"/>
      <c r="AC63" s="33"/>
    </row>
    <row r="64" spans="2:29" s="40" customFormat="1" ht="17.100000000000001" customHeight="1">
      <c r="B64" s="263"/>
      <c r="C64" s="265" t="s">
        <v>259</v>
      </c>
      <c r="D64" s="292"/>
      <c r="E64" s="292"/>
      <c r="F64" s="292"/>
      <c r="G64" s="292"/>
      <c r="H64" s="292"/>
      <c r="I64" s="292"/>
      <c r="J64" s="292"/>
      <c r="K64" s="292"/>
      <c r="L64" s="292"/>
      <c r="M64" s="291">
        <f>+SUM(D64:L64)</f>
        <v>0</v>
      </c>
      <c r="N64" s="307"/>
      <c r="O64" s="102"/>
      <c r="P64" s="76"/>
      <c r="Q64" s="72"/>
      <c r="R64" s="72"/>
      <c r="S64" s="72"/>
      <c r="T64" s="72"/>
      <c r="U64" s="72"/>
      <c r="V64" s="72"/>
      <c r="W64" s="72"/>
      <c r="X64" s="72"/>
      <c r="Y64" s="77"/>
      <c r="Z64" s="39"/>
      <c r="AA64" s="76">
        <f t="shared" si="22"/>
        <v>0</v>
      </c>
      <c r="AB64" s="39"/>
      <c r="AC64" s="39"/>
    </row>
    <row r="65" spans="2:29" s="40" customFormat="1" ht="24.95" customHeight="1">
      <c r="B65" s="101"/>
      <c r="C65" s="104" t="s">
        <v>260</v>
      </c>
      <c r="D65" s="292">
        <v>7.3268E-2</v>
      </c>
      <c r="E65" s="292"/>
      <c r="F65" s="292">
        <v>3.6342650000000001</v>
      </c>
      <c r="G65" s="292">
        <v>564.02452000000005</v>
      </c>
      <c r="H65" s="292">
        <v>4.6825510000000001</v>
      </c>
      <c r="I65" s="292"/>
      <c r="J65" s="292"/>
      <c r="K65" s="292">
        <v>17181.121199000001</v>
      </c>
      <c r="L65" s="292"/>
      <c r="M65" s="291">
        <f>+SUM(D65:L65)</f>
        <v>17753.535803000002</v>
      </c>
      <c r="N65" s="307"/>
      <c r="O65" s="102"/>
      <c r="P65" s="76">
        <f t="shared" ref="P65:Y65" si="25">+D65-SUM(D66:D67)</f>
        <v>0</v>
      </c>
      <c r="Q65" s="76">
        <f t="shared" si="25"/>
        <v>0</v>
      </c>
      <c r="R65" s="76">
        <f t="shared" si="25"/>
        <v>0</v>
      </c>
      <c r="S65" s="76">
        <f t="shared" si="25"/>
        <v>-9.9999988378840499E-7</v>
      </c>
      <c r="T65" s="76">
        <f t="shared" si="25"/>
        <v>0</v>
      </c>
      <c r="U65" s="76">
        <f t="shared" si="25"/>
        <v>0</v>
      </c>
      <c r="V65" s="76">
        <f t="shared" si="25"/>
        <v>0</v>
      </c>
      <c r="W65" s="76">
        <f t="shared" si="25"/>
        <v>-1.0000003385357559E-6</v>
      </c>
      <c r="X65" s="76">
        <f t="shared" si="25"/>
        <v>0</v>
      </c>
      <c r="Y65" s="76">
        <f t="shared" si="25"/>
        <v>-1.9999970390927047E-6</v>
      </c>
      <c r="Z65" s="39"/>
      <c r="AA65" s="76">
        <f t="shared" si="22"/>
        <v>0</v>
      </c>
      <c r="AB65" s="39"/>
      <c r="AC65" s="39"/>
    </row>
    <row r="66" spans="2:29" s="89" customFormat="1" ht="17.100000000000001" customHeight="1">
      <c r="B66" s="83"/>
      <c r="C66" s="45" t="s">
        <v>253</v>
      </c>
      <c r="D66" s="294">
        <v>7.3268E-2</v>
      </c>
      <c r="E66" s="294"/>
      <c r="F66" s="294">
        <v>3.6342650000000001</v>
      </c>
      <c r="G66" s="294">
        <v>546.82777599999997</v>
      </c>
      <c r="H66" s="294">
        <v>4.6825510000000001</v>
      </c>
      <c r="I66" s="294"/>
      <c r="J66" s="294"/>
      <c r="K66" s="294">
        <v>1644.3800369999999</v>
      </c>
      <c r="L66" s="294"/>
      <c r="M66" s="305">
        <f>+SUM(D66:L66)</f>
        <v>2199.5978969999996</v>
      </c>
      <c r="N66" s="308"/>
      <c r="O66" s="84"/>
      <c r="P66" s="85"/>
      <c r="Q66" s="86"/>
      <c r="R66" s="86"/>
      <c r="S66" s="86"/>
      <c r="T66" s="86"/>
      <c r="U66" s="86"/>
      <c r="V66" s="86"/>
      <c r="W66" s="86"/>
      <c r="X66" s="86"/>
      <c r="Y66" s="87"/>
      <c r="Z66" s="88"/>
      <c r="AA66" s="74">
        <f t="shared" si="22"/>
        <v>0</v>
      </c>
      <c r="AB66" s="88"/>
      <c r="AC66" s="88"/>
    </row>
    <row r="67" spans="2:29" s="34" customFormat="1" ht="17.100000000000001" customHeight="1">
      <c r="B67" s="44"/>
      <c r="C67" s="45" t="s">
        <v>255</v>
      </c>
      <c r="D67" s="288"/>
      <c r="E67" s="288"/>
      <c r="F67" s="288"/>
      <c r="G67" s="288">
        <v>17.196745</v>
      </c>
      <c r="H67" s="288"/>
      <c r="I67" s="288"/>
      <c r="J67" s="288"/>
      <c r="K67" s="288">
        <v>15536.741163000001</v>
      </c>
      <c r="L67" s="288"/>
      <c r="M67" s="305">
        <f>+SUM(D67:L67)</f>
        <v>15553.937908</v>
      </c>
      <c r="N67" s="306"/>
      <c r="O67" s="43"/>
      <c r="P67" s="74"/>
      <c r="Q67" s="71"/>
      <c r="R67" s="71"/>
      <c r="S67" s="71"/>
      <c r="T67" s="71"/>
      <c r="U67" s="71"/>
      <c r="V67" s="71"/>
      <c r="W67" s="71"/>
      <c r="X67" s="71"/>
      <c r="Y67" s="75"/>
      <c r="Z67" s="33"/>
      <c r="AA67" s="74">
        <f t="shared" si="22"/>
        <v>0</v>
      </c>
      <c r="AB67" s="33"/>
      <c r="AC67" s="33"/>
    </row>
    <row r="68" spans="2:29" s="40" customFormat="1" ht="30" customHeight="1">
      <c r="B68" s="103"/>
      <c r="C68" s="104" t="s">
        <v>249</v>
      </c>
      <c r="D68" s="293">
        <f>+SUM(D65,D56,D53)</f>
        <v>7.3268E-2</v>
      </c>
      <c r="E68" s="293">
        <f t="shared" ref="E68:L68" si="26">+SUM(E65,E56,E53)</f>
        <v>0</v>
      </c>
      <c r="F68" s="293">
        <f t="shared" si="26"/>
        <v>46.655988000000001</v>
      </c>
      <c r="G68" s="293">
        <f t="shared" si="26"/>
        <v>72978.868841999996</v>
      </c>
      <c r="H68" s="293">
        <f t="shared" si="26"/>
        <v>192.04223200000001</v>
      </c>
      <c r="I68" s="293">
        <f t="shared" si="26"/>
        <v>15.339057</v>
      </c>
      <c r="J68" s="293">
        <f t="shared" si="26"/>
        <v>0</v>
      </c>
      <c r="K68" s="293">
        <f t="shared" si="26"/>
        <v>685149.46299200004</v>
      </c>
      <c r="L68" s="293">
        <f t="shared" si="26"/>
        <v>1.6251000000000002E-2</v>
      </c>
      <c r="M68" s="291">
        <f t="shared" si="3"/>
        <v>758382.45863000001</v>
      </c>
      <c r="N68" s="307"/>
      <c r="O68" s="102"/>
      <c r="P68" s="76">
        <f t="shared" ref="P68:Y68" si="27">+D68-D53-D56-D65</f>
        <v>0</v>
      </c>
      <c r="Q68" s="76">
        <f t="shared" si="27"/>
        <v>0</v>
      </c>
      <c r="R68" s="76">
        <f t="shared" si="27"/>
        <v>0</v>
      </c>
      <c r="S68" s="76">
        <f t="shared" si="27"/>
        <v>-4.6611603465862572E-12</v>
      </c>
      <c r="T68" s="76">
        <f t="shared" si="27"/>
        <v>-1.0658141036401503E-14</v>
      </c>
      <c r="U68" s="76">
        <f t="shared" si="27"/>
        <v>0</v>
      </c>
      <c r="V68" s="76">
        <f t="shared" si="27"/>
        <v>0</v>
      </c>
      <c r="W68" s="76">
        <f t="shared" si="27"/>
        <v>0</v>
      </c>
      <c r="X68" s="76">
        <f t="shared" si="27"/>
        <v>0</v>
      </c>
      <c r="Y68" s="76">
        <f t="shared" si="27"/>
        <v>3.2741809263825417E-11</v>
      </c>
      <c r="Z68" s="39"/>
      <c r="AA68" s="76">
        <f t="shared" si="22"/>
        <v>0</v>
      </c>
      <c r="AB68" s="39"/>
      <c r="AC68" s="39"/>
    </row>
    <row r="69" spans="2:29" s="89" customFormat="1" ht="17.100000000000001" customHeight="1">
      <c r="B69" s="266"/>
      <c r="C69" s="267" t="s">
        <v>287</v>
      </c>
      <c r="D69" s="294"/>
      <c r="E69" s="294"/>
      <c r="F69" s="294"/>
      <c r="G69" s="294"/>
      <c r="H69" s="294"/>
      <c r="I69" s="294"/>
      <c r="J69" s="294"/>
      <c r="K69" s="294"/>
      <c r="L69" s="294"/>
      <c r="M69" s="309">
        <f t="shared" si="3"/>
        <v>0</v>
      </c>
      <c r="N69" s="308"/>
      <c r="O69" s="84"/>
      <c r="P69" s="85">
        <f t="shared" ref="P69:Y69" si="28">+IF((D69&gt;D68),111,0)</f>
        <v>0</v>
      </c>
      <c r="Q69" s="85">
        <f t="shared" si="28"/>
        <v>0</v>
      </c>
      <c r="R69" s="85">
        <f t="shared" si="28"/>
        <v>0</v>
      </c>
      <c r="S69" s="85">
        <f t="shared" si="28"/>
        <v>0</v>
      </c>
      <c r="T69" s="85">
        <f t="shared" si="28"/>
        <v>0</v>
      </c>
      <c r="U69" s="85">
        <f t="shared" si="28"/>
        <v>0</v>
      </c>
      <c r="V69" s="85">
        <f t="shared" si="28"/>
        <v>0</v>
      </c>
      <c r="W69" s="85">
        <f t="shared" si="28"/>
        <v>0</v>
      </c>
      <c r="X69" s="85">
        <f t="shared" si="28"/>
        <v>0</v>
      </c>
      <c r="Y69" s="85">
        <f t="shared" si="28"/>
        <v>0</v>
      </c>
      <c r="Z69" s="88"/>
      <c r="AA69" s="85">
        <f t="shared" si="22"/>
        <v>0</v>
      </c>
      <c r="AB69" s="88"/>
      <c r="AC69" s="88"/>
    </row>
    <row r="70" spans="2:29" s="89" customFormat="1" ht="17.100000000000001" customHeight="1">
      <c r="B70" s="268"/>
      <c r="C70" s="269" t="s">
        <v>288</v>
      </c>
      <c r="D70" s="296"/>
      <c r="E70" s="296"/>
      <c r="F70" s="296"/>
      <c r="G70" s="296"/>
      <c r="H70" s="296"/>
      <c r="I70" s="296"/>
      <c r="J70" s="296"/>
      <c r="K70" s="296"/>
      <c r="L70" s="296"/>
      <c r="M70" s="309">
        <f>+SUM(D70:L70)</f>
        <v>0</v>
      </c>
      <c r="N70" s="308"/>
      <c r="O70" s="84"/>
      <c r="P70" s="85">
        <f t="shared" ref="P70:Y70" si="29">+IF((D70&gt;D68),111,0)</f>
        <v>0</v>
      </c>
      <c r="Q70" s="85">
        <f t="shared" si="29"/>
        <v>0</v>
      </c>
      <c r="R70" s="85">
        <f t="shared" si="29"/>
        <v>0</v>
      </c>
      <c r="S70" s="85">
        <f t="shared" si="29"/>
        <v>0</v>
      </c>
      <c r="T70" s="85">
        <f t="shared" si="29"/>
        <v>0</v>
      </c>
      <c r="U70" s="85">
        <f t="shared" si="29"/>
        <v>0</v>
      </c>
      <c r="V70" s="85">
        <f t="shared" si="29"/>
        <v>0</v>
      </c>
      <c r="W70" s="85">
        <f t="shared" si="29"/>
        <v>0</v>
      </c>
      <c r="X70" s="85">
        <f t="shared" si="29"/>
        <v>0</v>
      </c>
      <c r="Y70" s="85">
        <f t="shared" si="29"/>
        <v>0</v>
      </c>
      <c r="Z70" s="88"/>
      <c r="AA70" s="85">
        <f t="shared" si="22"/>
        <v>0</v>
      </c>
      <c r="AB70" s="88"/>
      <c r="AC70" s="88"/>
    </row>
    <row r="71" spans="2:29" s="34" customFormat="1" ht="24.95" customHeight="1">
      <c r="B71" s="41"/>
      <c r="C71" s="49" t="s">
        <v>289</v>
      </c>
      <c r="D71" s="288"/>
      <c r="E71" s="288"/>
      <c r="F71" s="288"/>
      <c r="G71" s="288"/>
      <c r="H71" s="288"/>
      <c r="I71" s="288"/>
      <c r="J71" s="288"/>
      <c r="K71" s="288"/>
      <c r="L71" s="288"/>
      <c r="M71" s="305"/>
      <c r="N71" s="306"/>
      <c r="O71" s="43"/>
      <c r="P71" s="74"/>
      <c r="Q71" s="71"/>
      <c r="R71" s="71"/>
      <c r="S71" s="71"/>
      <c r="T71" s="71"/>
      <c r="U71" s="71"/>
      <c r="V71" s="71"/>
      <c r="W71" s="71"/>
      <c r="X71" s="71"/>
      <c r="Y71" s="75"/>
      <c r="Z71" s="33"/>
      <c r="AA71" s="79"/>
      <c r="AB71" s="33"/>
      <c r="AC71" s="33"/>
    </row>
    <row r="72" spans="2:29" s="34" customFormat="1" ht="17.100000000000001" customHeight="1">
      <c r="B72" s="44"/>
      <c r="C72" s="45" t="s">
        <v>302</v>
      </c>
      <c r="D72" s="288"/>
      <c r="E72" s="288"/>
      <c r="F72" s="288">
        <v>43.021089000000003</v>
      </c>
      <c r="G72" s="288">
        <v>72576.601635880375</v>
      </c>
      <c r="H72" s="288">
        <v>184.45677800000001</v>
      </c>
      <c r="I72" s="288"/>
      <c r="J72" s="288"/>
      <c r="K72" s="288">
        <v>660826.11205300002</v>
      </c>
      <c r="L72" s="288"/>
      <c r="M72" s="305">
        <f t="shared" si="3"/>
        <v>733630.19155588036</v>
      </c>
      <c r="N72" s="306"/>
      <c r="O72" s="43"/>
      <c r="P72" s="74">
        <f t="shared" ref="P72:Y72" si="30">+D68-SUM(D72:D74)</f>
        <v>0</v>
      </c>
      <c r="Q72" s="74">
        <f t="shared" si="30"/>
        <v>0</v>
      </c>
      <c r="R72" s="74">
        <f t="shared" si="30"/>
        <v>0</v>
      </c>
      <c r="S72" s="74">
        <f t="shared" si="30"/>
        <v>0</v>
      </c>
      <c r="T72" s="74">
        <f t="shared" si="30"/>
        <v>0</v>
      </c>
      <c r="U72" s="74">
        <f t="shared" si="30"/>
        <v>0</v>
      </c>
      <c r="V72" s="74">
        <f t="shared" si="30"/>
        <v>0</v>
      </c>
      <c r="W72" s="74">
        <f t="shared" si="30"/>
        <v>2.0000152289867401E-6</v>
      </c>
      <c r="X72" s="74">
        <f t="shared" si="30"/>
        <v>1.6251000000000002E-2</v>
      </c>
      <c r="Y72" s="74">
        <f t="shared" si="30"/>
        <v>1.6253000008873641E-2</v>
      </c>
      <c r="Z72" s="33"/>
      <c r="AA72" s="73">
        <f>+M72-SUM(D72:L72)</f>
        <v>0</v>
      </c>
      <c r="AB72" s="33"/>
      <c r="AC72" s="33"/>
    </row>
    <row r="73" spans="2:29" s="34" customFormat="1" ht="16.5" customHeight="1">
      <c r="B73" s="44"/>
      <c r="C73" s="45" t="s">
        <v>291</v>
      </c>
      <c r="D73" s="288">
        <v>7.3268E-2</v>
      </c>
      <c r="E73" s="288"/>
      <c r="F73" s="288">
        <v>3.6348989999999972</v>
      </c>
      <c r="G73" s="288">
        <v>402.26720611964555</v>
      </c>
      <c r="H73" s="288">
        <v>7.5854539999999986</v>
      </c>
      <c r="I73" s="288">
        <v>15.339057</v>
      </c>
      <c r="J73" s="288"/>
      <c r="K73" s="288">
        <v>24188.276188</v>
      </c>
      <c r="L73" s="288"/>
      <c r="M73" s="305">
        <f t="shared" si="3"/>
        <v>24617.176072119644</v>
      </c>
      <c r="N73" s="306"/>
      <c r="O73" s="43"/>
      <c r="P73" s="74"/>
      <c r="Q73" s="71"/>
      <c r="R73" s="71"/>
      <c r="S73" s="71"/>
      <c r="T73" s="71"/>
      <c r="U73" s="71"/>
      <c r="V73" s="71"/>
      <c r="W73" s="71"/>
      <c r="X73" s="71"/>
      <c r="Y73" s="75"/>
      <c r="Z73" s="33"/>
      <c r="AA73" s="73">
        <f>+M73-SUM(D73:L73)</f>
        <v>0</v>
      </c>
      <c r="AB73" s="33"/>
      <c r="AC73" s="33"/>
    </row>
    <row r="74" spans="2:29" s="34" customFormat="1" ht="17.100000000000001" customHeight="1">
      <c r="B74" s="41"/>
      <c r="C74" s="45" t="s">
        <v>292</v>
      </c>
      <c r="D74" s="288"/>
      <c r="E74" s="288"/>
      <c r="F74" s="288"/>
      <c r="G74" s="288"/>
      <c r="H74" s="288"/>
      <c r="I74" s="288"/>
      <c r="J74" s="288"/>
      <c r="K74" s="288">
        <v>135.074749</v>
      </c>
      <c r="L74" s="288"/>
      <c r="M74" s="305">
        <f t="shared" si="3"/>
        <v>135.074749</v>
      </c>
      <c r="N74" s="306"/>
      <c r="O74" s="43"/>
      <c r="P74" s="74"/>
      <c r="Q74" s="71"/>
      <c r="R74" s="71"/>
      <c r="S74" s="71"/>
      <c r="T74" s="71"/>
      <c r="U74" s="71"/>
      <c r="V74" s="71"/>
      <c r="W74" s="71"/>
      <c r="X74" s="71"/>
      <c r="Y74" s="75"/>
      <c r="Z74" s="33"/>
      <c r="AA74" s="73">
        <f>+M74-SUM(D74:L74)</f>
        <v>0</v>
      </c>
      <c r="AB74" s="33"/>
      <c r="AC74" s="33"/>
    </row>
    <row r="75" spans="2:29" s="40" customFormat="1" ht="30" customHeight="1">
      <c r="B75" s="46"/>
      <c r="C75" s="47" t="s">
        <v>297</v>
      </c>
      <c r="D75" s="300"/>
      <c r="E75" s="300"/>
      <c r="F75" s="300"/>
      <c r="G75" s="300"/>
      <c r="H75" s="300"/>
      <c r="I75" s="300"/>
      <c r="J75" s="300"/>
      <c r="K75" s="300"/>
      <c r="L75" s="300"/>
      <c r="M75" s="301"/>
      <c r="N75" s="313"/>
      <c r="O75" s="50"/>
      <c r="P75" s="76"/>
      <c r="Q75" s="72"/>
      <c r="R75" s="72"/>
      <c r="S75" s="72"/>
      <c r="T75" s="72"/>
      <c r="U75" s="72"/>
      <c r="V75" s="72"/>
      <c r="W75" s="72"/>
      <c r="X75" s="72"/>
      <c r="Y75" s="77"/>
      <c r="Z75" s="39"/>
      <c r="AA75" s="80"/>
      <c r="AB75" s="39"/>
      <c r="AC75" s="39"/>
    </row>
    <row r="76" spans="2:29" s="34" customFormat="1" ht="17.100000000000001" customHeight="1">
      <c r="B76" s="41"/>
      <c r="C76" s="42" t="s">
        <v>252</v>
      </c>
      <c r="D76" s="288"/>
      <c r="E76" s="288"/>
      <c r="F76" s="288"/>
      <c r="G76" s="288">
        <v>386.69400000000002</v>
      </c>
      <c r="H76" s="288"/>
      <c r="I76" s="288"/>
      <c r="J76" s="288"/>
      <c r="K76" s="288">
        <v>665</v>
      </c>
      <c r="L76" s="288"/>
      <c r="M76" s="305">
        <f t="shared" si="3"/>
        <v>1051.694</v>
      </c>
      <c r="N76" s="306"/>
      <c r="O76" s="43"/>
      <c r="P76" s="74">
        <f t="shared" ref="P76:Y76" si="31">+D76-SUM(D77:D78)</f>
        <v>0</v>
      </c>
      <c r="Q76" s="74">
        <f t="shared" si="31"/>
        <v>0</v>
      </c>
      <c r="R76" s="74">
        <f t="shared" si="31"/>
        <v>0</v>
      </c>
      <c r="S76" s="74">
        <f t="shared" si="31"/>
        <v>0</v>
      </c>
      <c r="T76" s="74">
        <f t="shared" si="31"/>
        <v>0</v>
      </c>
      <c r="U76" s="74">
        <f t="shared" si="31"/>
        <v>0</v>
      </c>
      <c r="V76" s="74">
        <f t="shared" si="31"/>
        <v>0</v>
      </c>
      <c r="W76" s="74">
        <f t="shared" si="31"/>
        <v>0</v>
      </c>
      <c r="X76" s="74">
        <f t="shared" si="31"/>
        <v>0</v>
      </c>
      <c r="Y76" s="74">
        <f t="shared" si="31"/>
        <v>0</v>
      </c>
      <c r="Z76" s="33"/>
      <c r="AA76" s="74">
        <f t="shared" ref="AA76:AA93" si="32">+M76-SUM(D76:L76)</f>
        <v>0</v>
      </c>
      <c r="AB76" s="33"/>
      <c r="AC76" s="33"/>
    </row>
    <row r="77" spans="2:29" s="34" customFormat="1" ht="17.100000000000001" customHeight="1">
      <c r="B77" s="44"/>
      <c r="C77" s="45" t="s">
        <v>253</v>
      </c>
      <c r="D77" s="288"/>
      <c r="E77" s="288"/>
      <c r="F77" s="288"/>
      <c r="G77" s="288"/>
      <c r="H77" s="288"/>
      <c r="I77" s="288"/>
      <c r="J77" s="288"/>
      <c r="K77" s="288"/>
      <c r="L77" s="288"/>
      <c r="M77" s="305">
        <f t="shared" si="3"/>
        <v>0</v>
      </c>
      <c r="N77" s="306"/>
      <c r="O77" s="43"/>
      <c r="P77" s="74"/>
      <c r="Q77" s="71"/>
      <c r="R77" s="71"/>
      <c r="S77" s="71"/>
      <c r="T77" s="71"/>
      <c r="U77" s="71"/>
      <c r="V77" s="71"/>
      <c r="W77" s="71"/>
      <c r="X77" s="71"/>
      <c r="Y77" s="75"/>
      <c r="Z77" s="33"/>
      <c r="AA77" s="74">
        <f t="shared" si="32"/>
        <v>0</v>
      </c>
      <c r="AB77" s="33"/>
      <c r="AC77" s="33"/>
    </row>
    <row r="78" spans="2:29" s="34" customFormat="1" ht="17.100000000000001" customHeight="1">
      <c r="B78" s="44"/>
      <c r="C78" s="45" t="s">
        <v>255</v>
      </c>
      <c r="D78" s="288"/>
      <c r="E78" s="288"/>
      <c r="F78" s="288"/>
      <c r="G78" s="288">
        <v>386.69400000000002</v>
      </c>
      <c r="H78" s="288"/>
      <c r="I78" s="288"/>
      <c r="J78" s="288"/>
      <c r="K78" s="288">
        <v>665</v>
      </c>
      <c r="L78" s="288"/>
      <c r="M78" s="305">
        <f t="shared" si="3"/>
        <v>1051.694</v>
      </c>
      <c r="N78" s="306"/>
      <c r="O78" s="43"/>
      <c r="P78" s="74"/>
      <c r="Q78" s="71"/>
      <c r="R78" s="71"/>
      <c r="S78" s="71"/>
      <c r="T78" s="71"/>
      <c r="U78" s="71"/>
      <c r="V78" s="71"/>
      <c r="W78" s="71"/>
      <c r="X78" s="71"/>
      <c r="Y78" s="75"/>
      <c r="Z78" s="33"/>
      <c r="AA78" s="74">
        <f t="shared" si="32"/>
        <v>0</v>
      </c>
      <c r="AB78" s="33"/>
      <c r="AC78" s="33"/>
    </row>
    <row r="79" spans="2:29" s="34" customFormat="1" ht="30" customHeight="1">
      <c r="B79" s="41"/>
      <c r="C79" s="42" t="s">
        <v>254</v>
      </c>
      <c r="D79" s="288"/>
      <c r="E79" s="288"/>
      <c r="F79" s="288"/>
      <c r="G79" s="288"/>
      <c r="H79" s="288"/>
      <c r="I79" s="288"/>
      <c r="J79" s="288"/>
      <c r="K79" s="288">
        <v>440</v>
      </c>
      <c r="L79" s="288"/>
      <c r="M79" s="305">
        <f t="shared" ref="M79:M135" si="33">+SUM(D79:L79)</f>
        <v>440</v>
      </c>
      <c r="N79" s="306"/>
      <c r="O79" s="43"/>
      <c r="P79" s="74">
        <f t="shared" ref="P79:Y79" si="34">+D79-SUM(D80:D81)</f>
        <v>0</v>
      </c>
      <c r="Q79" s="74">
        <f t="shared" si="34"/>
        <v>0</v>
      </c>
      <c r="R79" s="74">
        <f t="shared" si="34"/>
        <v>0</v>
      </c>
      <c r="S79" s="74">
        <f t="shared" si="34"/>
        <v>0</v>
      </c>
      <c r="T79" s="74">
        <f t="shared" si="34"/>
        <v>0</v>
      </c>
      <c r="U79" s="74">
        <f t="shared" si="34"/>
        <v>0</v>
      </c>
      <c r="V79" s="74">
        <f t="shared" si="34"/>
        <v>0</v>
      </c>
      <c r="W79" s="74">
        <f t="shared" si="34"/>
        <v>0</v>
      </c>
      <c r="X79" s="74">
        <f t="shared" si="34"/>
        <v>0</v>
      </c>
      <c r="Y79" s="74">
        <f t="shared" si="34"/>
        <v>0</v>
      </c>
      <c r="Z79" s="33"/>
      <c r="AA79" s="74">
        <f t="shared" si="32"/>
        <v>0</v>
      </c>
      <c r="AB79" s="33"/>
      <c r="AC79" s="33"/>
    </row>
    <row r="80" spans="2:29" s="34" customFormat="1" ht="17.100000000000001" customHeight="1">
      <c r="B80" s="41"/>
      <c r="C80" s="45" t="s">
        <v>253</v>
      </c>
      <c r="D80" s="288"/>
      <c r="E80" s="288"/>
      <c r="F80" s="288"/>
      <c r="G80" s="288"/>
      <c r="H80" s="288"/>
      <c r="I80" s="288"/>
      <c r="J80" s="288"/>
      <c r="K80" s="288">
        <v>140</v>
      </c>
      <c r="L80" s="288"/>
      <c r="M80" s="305">
        <f t="shared" si="33"/>
        <v>140</v>
      </c>
      <c r="N80" s="306"/>
      <c r="O80" s="43"/>
      <c r="P80" s="74"/>
      <c r="Q80" s="71"/>
      <c r="R80" s="71"/>
      <c r="S80" s="71"/>
      <c r="T80" s="71"/>
      <c r="U80" s="71"/>
      <c r="V80" s="71"/>
      <c r="W80" s="71"/>
      <c r="X80" s="71"/>
      <c r="Y80" s="75"/>
      <c r="Z80" s="33"/>
      <c r="AA80" s="74">
        <f t="shared" si="32"/>
        <v>0</v>
      </c>
      <c r="AB80" s="33"/>
      <c r="AC80" s="33"/>
    </row>
    <row r="81" spans="2:29" s="34" customFormat="1" ht="17.100000000000001" customHeight="1">
      <c r="B81" s="41"/>
      <c r="C81" s="45" t="s">
        <v>255</v>
      </c>
      <c r="D81" s="288"/>
      <c r="E81" s="288"/>
      <c r="F81" s="288"/>
      <c r="G81" s="288"/>
      <c r="H81" s="288"/>
      <c r="I81" s="288"/>
      <c r="J81" s="288"/>
      <c r="K81" s="288">
        <v>300</v>
      </c>
      <c r="L81" s="288"/>
      <c r="M81" s="305">
        <f t="shared" si="33"/>
        <v>300</v>
      </c>
      <c r="N81" s="306"/>
      <c r="O81" s="43"/>
      <c r="P81" s="74"/>
      <c r="Q81" s="71"/>
      <c r="R81" s="71"/>
      <c r="S81" s="71"/>
      <c r="T81" s="71"/>
      <c r="U81" s="71"/>
      <c r="V81" s="71"/>
      <c r="W81" s="71"/>
      <c r="X81" s="71"/>
      <c r="Y81" s="75"/>
      <c r="Z81" s="33"/>
      <c r="AA81" s="74">
        <f t="shared" si="32"/>
        <v>0</v>
      </c>
      <c r="AB81" s="33"/>
      <c r="AC81" s="33"/>
    </row>
    <row r="82" spans="2:29" s="40" customFormat="1" ht="30" customHeight="1">
      <c r="B82" s="263"/>
      <c r="C82" s="264" t="s">
        <v>256</v>
      </c>
      <c r="D82" s="292"/>
      <c r="E82" s="292"/>
      <c r="F82" s="292"/>
      <c r="G82" s="292"/>
      <c r="H82" s="292"/>
      <c r="I82" s="292"/>
      <c r="J82" s="292"/>
      <c r="K82" s="292">
        <v>440</v>
      </c>
      <c r="L82" s="292"/>
      <c r="M82" s="305">
        <f t="shared" si="33"/>
        <v>440</v>
      </c>
      <c r="N82" s="307"/>
      <c r="O82" s="102"/>
      <c r="P82" s="76">
        <f>+D79-SUM(D82:D87)</f>
        <v>0</v>
      </c>
      <c r="Q82" s="76">
        <f t="shared" ref="Q82:Y82" si="35">+E79-SUM(E82:E87)</f>
        <v>0</v>
      </c>
      <c r="R82" s="76">
        <f t="shared" si="35"/>
        <v>0</v>
      </c>
      <c r="S82" s="76">
        <f t="shared" si="35"/>
        <v>0</v>
      </c>
      <c r="T82" s="76">
        <f t="shared" si="35"/>
        <v>0</v>
      </c>
      <c r="U82" s="76">
        <f t="shared" si="35"/>
        <v>0</v>
      </c>
      <c r="V82" s="76">
        <f t="shared" si="35"/>
        <v>0</v>
      </c>
      <c r="W82" s="76">
        <f t="shared" si="35"/>
        <v>0</v>
      </c>
      <c r="X82" s="76">
        <f t="shared" si="35"/>
        <v>0</v>
      </c>
      <c r="Y82" s="76">
        <f t="shared" si="35"/>
        <v>0</v>
      </c>
      <c r="Z82" s="39"/>
      <c r="AA82" s="76">
        <f t="shared" si="32"/>
        <v>0</v>
      </c>
      <c r="AB82" s="39"/>
      <c r="AC82" s="39"/>
    </row>
    <row r="83" spans="2:29" s="34" customFormat="1" ht="17.100000000000001" customHeight="1">
      <c r="B83" s="270"/>
      <c r="C83" s="271" t="s">
        <v>257</v>
      </c>
      <c r="D83" s="288"/>
      <c r="E83" s="288"/>
      <c r="F83" s="288"/>
      <c r="G83" s="288"/>
      <c r="H83" s="288"/>
      <c r="I83" s="288"/>
      <c r="J83" s="288"/>
      <c r="K83" s="288"/>
      <c r="L83" s="288"/>
      <c r="M83" s="305">
        <f t="shared" si="33"/>
        <v>0</v>
      </c>
      <c r="N83" s="306"/>
      <c r="O83" s="43"/>
      <c r="P83" s="74"/>
      <c r="Q83" s="71"/>
      <c r="R83" s="71"/>
      <c r="S83" s="71"/>
      <c r="T83" s="71"/>
      <c r="U83" s="71"/>
      <c r="V83" s="71"/>
      <c r="W83" s="71"/>
      <c r="X83" s="71"/>
      <c r="Y83" s="75"/>
      <c r="Z83" s="33"/>
      <c r="AA83" s="74">
        <f t="shared" si="32"/>
        <v>0</v>
      </c>
      <c r="AB83" s="33"/>
      <c r="AC83" s="33"/>
    </row>
    <row r="84" spans="2:29" s="34" customFormat="1" ht="17.100000000000001" customHeight="1">
      <c r="B84" s="270"/>
      <c r="C84" s="271" t="s">
        <v>261</v>
      </c>
      <c r="D84" s="288"/>
      <c r="E84" s="288"/>
      <c r="F84" s="288"/>
      <c r="G84" s="288"/>
      <c r="H84" s="288"/>
      <c r="I84" s="288"/>
      <c r="J84" s="288"/>
      <c r="K84" s="288"/>
      <c r="L84" s="288"/>
      <c r="M84" s="305">
        <f t="shared" si="33"/>
        <v>0</v>
      </c>
      <c r="N84" s="306"/>
      <c r="O84" s="43"/>
      <c r="P84" s="74"/>
      <c r="Q84" s="71"/>
      <c r="R84" s="71"/>
      <c r="S84" s="71"/>
      <c r="T84" s="71"/>
      <c r="U84" s="71"/>
      <c r="V84" s="71"/>
      <c r="W84" s="71"/>
      <c r="X84" s="71"/>
      <c r="Y84" s="75"/>
      <c r="Z84" s="33"/>
      <c r="AA84" s="74">
        <f t="shared" si="32"/>
        <v>0</v>
      </c>
      <c r="AB84" s="33"/>
      <c r="AC84" s="33"/>
    </row>
    <row r="85" spans="2:29" s="34" customFormat="1" ht="17.100000000000001" customHeight="1">
      <c r="B85" s="270"/>
      <c r="C85" s="271" t="s">
        <v>262</v>
      </c>
      <c r="D85" s="288"/>
      <c r="E85" s="288"/>
      <c r="F85" s="288"/>
      <c r="G85" s="288"/>
      <c r="H85" s="288"/>
      <c r="I85" s="288"/>
      <c r="J85" s="288"/>
      <c r="K85" s="288"/>
      <c r="L85" s="288"/>
      <c r="M85" s="305">
        <f t="shared" si="33"/>
        <v>0</v>
      </c>
      <c r="N85" s="306"/>
      <c r="O85" s="43"/>
      <c r="P85" s="74"/>
      <c r="Q85" s="71"/>
      <c r="R85" s="71"/>
      <c r="S85" s="71"/>
      <c r="T85" s="71"/>
      <c r="U85" s="71"/>
      <c r="V85" s="71"/>
      <c r="W85" s="71"/>
      <c r="X85" s="71"/>
      <c r="Y85" s="75"/>
      <c r="Z85" s="33"/>
      <c r="AA85" s="74">
        <f t="shared" si="32"/>
        <v>0</v>
      </c>
      <c r="AB85" s="33"/>
      <c r="AC85" s="33"/>
    </row>
    <row r="86" spans="2:29" s="34" customFormat="1" ht="17.100000000000001" customHeight="1">
      <c r="B86" s="270"/>
      <c r="C86" s="272" t="s">
        <v>258</v>
      </c>
      <c r="D86" s="288"/>
      <c r="E86" s="288"/>
      <c r="F86" s="288"/>
      <c r="G86" s="288"/>
      <c r="H86" s="288"/>
      <c r="I86" s="288"/>
      <c r="J86" s="288"/>
      <c r="K86" s="288"/>
      <c r="L86" s="288"/>
      <c r="M86" s="305">
        <f t="shared" si="33"/>
        <v>0</v>
      </c>
      <c r="N86" s="306"/>
      <c r="O86" s="43"/>
      <c r="P86" s="74"/>
      <c r="Q86" s="71"/>
      <c r="R86" s="71"/>
      <c r="S86" s="71"/>
      <c r="T86" s="71"/>
      <c r="U86" s="71"/>
      <c r="V86" s="71"/>
      <c r="W86" s="71"/>
      <c r="X86" s="71"/>
      <c r="Y86" s="75"/>
      <c r="Z86" s="33"/>
      <c r="AA86" s="74">
        <f t="shared" si="32"/>
        <v>0</v>
      </c>
      <c r="AB86" s="33"/>
      <c r="AC86" s="33"/>
    </row>
    <row r="87" spans="2:29" s="40" customFormat="1" ht="17.100000000000001" customHeight="1">
      <c r="B87" s="263"/>
      <c r="C87" s="265" t="s">
        <v>259</v>
      </c>
      <c r="D87" s="292"/>
      <c r="E87" s="292"/>
      <c r="F87" s="292"/>
      <c r="G87" s="292"/>
      <c r="H87" s="292"/>
      <c r="I87" s="292"/>
      <c r="J87" s="292"/>
      <c r="K87" s="292"/>
      <c r="L87" s="292"/>
      <c r="M87" s="291">
        <f t="shared" si="33"/>
        <v>0</v>
      </c>
      <c r="N87" s="307"/>
      <c r="O87" s="102"/>
      <c r="P87" s="76"/>
      <c r="Q87" s="72"/>
      <c r="R87" s="72"/>
      <c r="S87" s="72"/>
      <c r="T87" s="72"/>
      <c r="U87" s="72"/>
      <c r="V87" s="72"/>
      <c r="W87" s="72"/>
      <c r="X87" s="72"/>
      <c r="Y87" s="77"/>
      <c r="Z87" s="39"/>
      <c r="AA87" s="76">
        <f t="shared" si="32"/>
        <v>0</v>
      </c>
      <c r="AB87" s="39"/>
      <c r="AC87" s="39"/>
    </row>
    <row r="88" spans="2:29" s="40" customFormat="1" ht="24.95" customHeight="1">
      <c r="B88" s="101"/>
      <c r="C88" s="104" t="s">
        <v>260</v>
      </c>
      <c r="D88" s="292"/>
      <c r="E88" s="292"/>
      <c r="F88" s="292"/>
      <c r="G88" s="292">
        <v>858.68200000000002</v>
      </c>
      <c r="H88" s="292"/>
      <c r="I88" s="292"/>
      <c r="J88" s="292"/>
      <c r="K88" s="292">
        <v>905.66499999999996</v>
      </c>
      <c r="L88" s="292"/>
      <c r="M88" s="291">
        <f t="shared" si="33"/>
        <v>1764.347</v>
      </c>
      <c r="N88" s="307"/>
      <c r="O88" s="102"/>
      <c r="P88" s="76">
        <f t="shared" ref="P88:Y88" si="36">+D88-SUM(D89:D90)</f>
        <v>0</v>
      </c>
      <c r="Q88" s="76">
        <f t="shared" si="36"/>
        <v>0</v>
      </c>
      <c r="R88" s="76">
        <f t="shared" si="36"/>
        <v>0</v>
      </c>
      <c r="S88" s="76">
        <f t="shared" si="36"/>
        <v>0</v>
      </c>
      <c r="T88" s="76">
        <f t="shared" si="36"/>
        <v>0</v>
      </c>
      <c r="U88" s="76">
        <f t="shared" si="36"/>
        <v>0</v>
      </c>
      <c r="V88" s="76">
        <f t="shared" si="36"/>
        <v>0</v>
      </c>
      <c r="W88" s="76">
        <f t="shared" si="36"/>
        <v>0</v>
      </c>
      <c r="X88" s="76">
        <f t="shared" si="36"/>
        <v>0</v>
      </c>
      <c r="Y88" s="76">
        <f t="shared" si="36"/>
        <v>0</v>
      </c>
      <c r="Z88" s="39"/>
      <c r="AA88" s="76">
        <f t="shared" si="32"/>
        <v>0</v>
      </c>
      <c r="AB88" s="39"/>
      <c r="AC88" s="39"/>
    </row>
    <row r="89" spans="2:29" s="89" customFormat="1" ht="17.100000000000001" customHeight="1">
      <c r="B89" s="83"/>
      <c r="C89" s="45" t="s">
        <v>253</v>
      </c>
      <c r="D89" s="294"/>
      <c r="E89" s="294"/>
      <c r="F89" s="294"/>
      <c r="G89" s="294">
        <v>853.846</v>
      </c>
      <c r="H89" s="294"/>
      <c r="I89" s="294"/>
      <c r="J89" s="294"/>
      <c r="K89" s="294">
        <v>107.66500000000001</v>
      </c>
      <c r="L89" s="294"/>
      <c r="M89" s="305">
        <f t="shared" si="33"/>
        <v>961.51099999999997</v>
      </c>
      <c r="N89" s="308"/>
      <c r="O89" s="84"/>
      <c r="P89" s="85"/>
      <c r="Q89" s="86"/>
      <c r="R89" s="86"/>
      <c r="S89" s="86"/>
      <c r="T89" s="86"/>
      <c r="U89" s="86"/>
      <c r="V89" s="86"/>
      <c r="W89" s="86"/>
      <c r="X89" s="86"/>
      <c r="Y89" s="87"/>
      <c r="Z89" s="88"/>
      <c r="AA89" s="74">
        <f t="shared" si="32"/>
        <v>0</v>
      </c>
      <c r="AB89" s="88"/>
      <c r="AC89" s="88"/>
    </row>
    <row r="90" spans="2:29" s="34" customFormat="1" ht="17.100000000000001" customHeight="1">
      <c r="B90" s="44"/>
      <c r="C90" s="45" t="s">
        <v>255</v>
      </c>
      <c r="D90" s="288"/>
      <c r="E90" s="288"/>
      <c r="F90" s="288"/>
      <c r="G90" s="288">
        <v>4.8360000000000003</v>
      </c>
      <c r="H90" s="288"/>
      <c r="I90" s="288"/>
      <c r="J90" s="288"/>
      <c r="K90" s="288">
        <v>798</v>
      </c>
      <c r="L90" s="288"/>
      <c r="M90" s="305">
        <f t="shared" si="33"/>
        <v>802.83600000000001</v>
      </c>
      <c r="N90" s="306"/>
      <c r="O90" s="43"/>
      <c r="P90" s="74"/>
      <c r="Q90" s="71"/>
      <c r="R90" s="71"/>
      <c r="S90" s="71"/>
      <c r="T90" s="71"/>
      <c r="U90" s="71"/>
      <c r="V90" s="71"/>
      <c r="W90" s="71"/>
      <c r="X90" s="71"/>
      <c r="Y90" s="75"/>
      <c r="Z90" s="33"/>
      <c r="AA90" s="74">
        <f t="shared" si="32"/>
        <v>0</v>
      </c>
      <c r="AB90" s="33"/>
      <c r="AC90" s="33"/>
    </row>
    <row r="91" spans="2:29" s="40" customFormat="1" ht="30" customHeight="1">
      <c r="B91" s="103"/>
      <c r="C91" s="104" t="s">
        <v>249</v>
      </c>
      <c r="D91" s="293">
        <f>+SUM(D88,D79,D76)</f>
        <v>0</v>
      </c>
      <c r="E91" s="293">
        <f t="shared" ref="E91:L91" si="37">+SUM(E88,E79,E76)</f>
        <v>0</v>
      </c>
      <c r="F91" s="293">
        <f t="shared" si="37"/>
        <v>0</v>
      </c>
      <c r="G91" s="293">
        <f t="shared" si="37"/>
        <v>1245.376</v>
      </c>
      <c r="H91" s="293">
        <f t="shared" si="37"/>
        <v>0</v>
      </c>
      <c r="I91" s="293">
        <f t="shared" si="37"/>
        <v>0</v>
      </c>
      <c r="J91" s="293">
        <f t="shared" si="37"/>
        <v>0</v>
      </c>
      <c r="K91" s="293">
        <f t="shared" si="37"/>
        <v>2010.665</v>
      </c>
      <c r="L91" s="293">
        <f t="shared" si="37"/>
        <v>0</v>
      </c>
      <c r="M91" s="291">
        <f t="shared" si="33"/>
        <v>3256.0410000000002</v>
      </c>
      <c r="N91" s="307"/>
      <c r="O91" s="102"/>
      <c r="P91" s="76">
        <f t="shared" ref="P91:Y91" si="38">+D91-D76-D79-D88</f>
        <v>0</v>
      </c>
      <c r="Q91" s="76">
        <f t="shared" si="38"/>
        <v>0</v>
      </c>
      <c r="R91" s="76">
        <f t="shared" si="38"/>
        <v>0</v>
      </c>
      <c r="S91" s="76">
        <f t="shared" si="38"/>
        <v>0</v>
      </c>
      <c r="T91" s="76">
        <f t="shared" si="38"/>
        <v>0</v>
      </c>
      <c r="U91" s="76">
        <f t="shared" si="38"/>
        <v>0</v>
      </c>
      <c r="V91" s="76">
        <f t="shared" si="38"/>
        <v>0</v>
      </c>
      <c r="W91" s="76">
        <f t="shared" si="38"/>
        <v>0</v>
      </c>
      <c r="X91" s="76">
        <f t="shared" si="38"/>
        <v>0</v>
      </c>
      <c r="Y91" s="76">
        <f t="shared" si="38"/>
        <v>0</v>
      </c>
      <c r="Z91" s="39"/>
      <c r="AA91" s="76">
        <f t="shared" si="32"/>
        <v>0</v>
      </c>
      <c r="AB91" s="39"/>
      <c r="AC91" s="39"/>
    </row>
    <row r="92" spans="2:29" s="89" customFormat="1" ht="17.100000000000001" customHeight="1">
      <c r="B92" s="266"/>
      <c r="C92" s="267" t="s">
        <v>287</v>
      </c>
      <c r="D92" s="294"/>
      <c r="E92" s="294"/>
      <c r="F92" s="294"/>
      <c r="G92" s="294"/>
      <c r="H92" s="294"/>
      <c r="I92" s="294"/>
      <c r="J92" s="294"/>
      <c r="K92" s="294"/>
      <c r="L92" s="294"/>
      <c r="M92" s="309">
        <f t="shared" si="33"/>
        <v>0</v>
      </c>
      <c r="N92" s="308"/>
      <c r="O92" s="84"/>
      <c r="P92" s="85">
        <f t="shared" ref="P92:Y92" si="39">+IF((D92&gt;D91),111,0)</f>
        <v>0</v>
      </c>
      <c r="Q92" s="85">
        <f t="shared" si="39"/>
        <v>0</v>
      </c>
      <c r="R92" s="85">
        <f t="shared" si="39"/>
        <v>0</v>
      </c>
      <c r="S92" s="85">
        <f t="shared" si="39"/>
        <v>0</v>
      </c>
      <c r="T92" s="85">
        <f t="shared" si="39"/>
        <v>0</v>
      </c>
      <c r="U92" s="85">
        <f t="shared" si="39"/>
        <v>0</v>
      </c>
      <c r="V92" s="85">
        <f t="shared" si="39"/>
        <v>0</v>
      </c>
      <c r="W92" s="85">
        <f t="shared" si="39"/>
        <v>0</v>
      </c>
      <c r="X92" s="85">
        <f t="shared" si="39"/>
        <v>0</v>
      </c>
      <c r="Y92" s="85">
        <f t="shared" si="39"/>
        <v>0</v>
      </c>
      <c r="Z92" s="88"/>
      <c r="AA92" s="85">
        <f t="shared" si="32"/>
        <v>0</v>
      </c>
      <c r="AB92" s="88"/>
      <c r="AC92" s="88"/>
    </row>
    <row r="93" spans="2:29" s="89" customFormat="1" ht="17.100000000000001" customHeight="1">
      <c r="B93" s="268"/>
      <c r="C93" s="269" t="s">
        <v>288</v>
      </c>
      <c r="D93" s="296"/>
      <c r="E93" s="296"/>
      <c r="F93" s="296"/>
      <c r="G93" s="296"/>
      <c r="H93" s="296"/>
      <c r="I93" s="296"/>
      <c r="J93" s="296"/>
      <c r="K93" s="296"/>
      <c r="L93" s="296"/>
      <c r="M93" s="309">
        <f t="shared" si="33"/>
        <v>0</v>
      </c>
      <c r="N93" s="308"/>
      <c r="O93" s="84"/>
      <c r="P93" s="85">
        <f t="shared" ref="P93:Y93" si="40">+IF((D93&gt;D91),111,0)</f>
        <v>0</v>
      </c>
      <c r="Q93" s="85">
        <f t="shared" si="40"/>
        <v>0</v>
      </c>
      <c r="R93" s="85">
        <f t="shared" si="40"/>
        <v>0</v>
      </c>
      <c r="S93" s="85">
        <f t="shared" si="40"/>
        <v>0</v>
      </c>
      <c r="T93" s="85">
        <f t="shared" si="40"/>
        <v>0</v>
      </c>
      <c r="U93" s="85">
        <f t="shared" si="40"/>
        <v>0</v>
      </c>
      <c r="V93" s="85">
        <f t="shared" si="40"/>
        <v>0</v>
      </c>
      <c r="W93" s="85">
        <f t="shared" si="40"/>
        <v>0</v>
      </c>
      <c r="X93" s="85">
        <f t="shared" si="40"/>
        <v>0</v>
      </c>
      <c r="Y93" s="85">
        <f t="shared" si="40"/>
        <v>0</v>
      </c>
      <c r="Z93" s="88"/>
      <c r="AA93" s="85">
        <f t="shared" si="32"/>
        <v>0</v>
      </c>
      <c r="AB93" s="88"/>
      <c r="AC93" s="88"/>
    </row>
    <row r="94" spans="2:29" s="40" customFormat="1" ht="24.95" customHeight="1">
      <c r="B94" s="46"/>
      <c r="C94" s="47" t="s">
        <v>275</v>
      </c>
      <c r="D94" s="300"/>
      <c r="E94" s="300"/>
      <c r="F94" s="300"/>
      <c r="G94" s="300"/>
      <c r="H94" s="300"/>
      <c r="I94" s="300"/>
      <c r="J94" s="300"/>
      <c r="K94" s="300"/>
      <c r="L94" s="300"/>
      <c r="M94" s="301"/>
      <c r="N94" s="313"/>
      <c r="O94" s="50"/>
      <c r="P94" s="76"/>
      <c r="Q94" s="72"/>
      <c r="R94" s="72"/>
      <c r="S94" s="72"/>
      <c r="T94" s="72"/>
      <c r="U94" s="72"/>
      <c r="V94" s="72"/>
      <c r="W94" s="72"/>
      <c r="X94" s="72"/>
      <c r="Y94" s="77"/>
      <c r="Z94" s="39"/>
      <c r="AA94" s="80"/>
      <c r="AB94" s="39"/>
      <c r="AC94" s="39"/>
    </row>
    <row r="95" spans="2:29" s="40" customFormat="1" ht="30" customHeight="1">
      <c r="B95" s="46"/>
      <c r="C95" s="47" t="s">
        <v>282</v>
      </c>
      <c r="D95" s="300"/>
      <c r="E95" s="300"/>
      <c r="F95" s="300"/>
      <c r="G95" s="300"/>
      <c r="H95" s="300"/>
      <c r="I95" s="300"/>
      <c r="J95" s="300"/>
      <c r="K95" s="300"/>
      <c r="L95" s="300"/>
      <c r="M95" s="301"/>
      <c r="N95" s="313"/>
      <c r="O95" s="50"/>
      <c r="P95" s="76"/>
      <c r="Q95" s="72"/>
      <c r="R95" s="72"/>
      <c r="S95" s="72"/>
      <c r="T95" s="72"/>
      <c r="U95" s="72"/>
      <c r="V95" s="72"/>
      <c r="W95" s="72"/>
      <c r="X95" s="72"/>
      <c r="Y95" s="77"/>
      <c r="Z95" s="39"/>
      <c r="AA95" s="80"/>
      <c r="AB95" s="39"/>
      <c r="AC95" s="39"/>
    </row>
    <row r="96" spans="2:29" s="34" customFormat="1" ht="17.100000000000001" customHeight="1">
      <c r="B96" s="41"/>
      <c r="C96" s="42" t="s">
        <v>252</v>
      </c>
      <c r="D96" s="288"/>
      <c r="E96" s="288"/>
      <c r="F96" s="288"/>
      <c r="G96" s="288">
        <v>198.76368600000001</v>
      </c>
      <c r="H96" s="288">
        <v>24.104886</v>
      </c>
      <c r="I96" s="288"/>
      <c r="J96" s="288"/>
      <c r="K96" s="288">
        <v>1764.530268</v>
      </c>
      <c r="L96" s="288"/>
      <c r="M96" s="305">
        <f t="shared" si="33"/>
        <v>1987.3988400000001</v>
      </c>
      <c r="N96" s="306"/>
      <c r="O96" s="43"/>
      <c r="P96" s="74">
        <f t="shared" ref="P96:Y96" si="41">+D96-SUM(D97:D98)</f>
        <v>0</v>
      </c>
      <c r="Q96" s="74">
        <f t="shared" si="41"/>
        <v>0</v>
      </c>
      <c r="R96" s="74">
        <f t="shared" si="41"/>
        <v>0</v>
      </c>
      <c r="S96" s="74">
        <f t="shared" si="41"/>
        <v>0</v>
      </c>
      <c r="T96" s="74">
        <f t="shared" si="41"/>
        <v>0</v>
      </c>
      <c r="U96" s="74">
        <f t="shared" si="41"/>
        <v>0</v>
      </c>
      <c r="V96" s="74">
        <f t="shared" si="41"/>
        <v>0</v>
      </c>
      <c r="W96" s="74">
        <f t="shared" si="41"/>
        <v>0</v>
      </c>
      <c r="X96" s="74">
        <f t="shared" si="41"/>
        <v>0</v>
      </c>
      <c r="Y96" s="74">
        <f t="shared" si="41"/>
        <v>0</v>
      </c>
      <c r="Z96" s="33"/>
      <c r="AA96" s="74">
        <f t="shared" ref="AA96:AA113" si="42">+M96-SUM(D96:L96)</f>
        <v>0</v>
      </c>
      <c r="AB96" s="33"/>
      <c r="AC96" s="33"/>
    </row>
    <row r="97" spans="2:29" s="34" customFormat="1" ht="17.100000000000001" customHeight="1">
      <c r="B97" s="44"/>
      <c r="C97" s="45" t="s">
        <v>253</v>
      </c>
      <c r="D97" s="288"/>
      <c r="E97" s="288"/>
      <c r="F97" s="288"/>
      <c r="G97" s="288"/>
      <c r="H97" s="288"/>
      <c r="I97" s="288"/>
      <c r="J97" s="288"/>
      <c r="K97" s="288"/>
      <c r="L97" s="288"/>
      <c r="M97" s="305">
        <f t="shared" si="33"/>
        <v>0</v>
      </c>
      <c r="N97" s="306"/>
      <c r="O97" s="43"/>
      <c r="P97" s="74"/>
      <c r="Q97" s="71"/>
      <c r="R97" s="71"/>
      <c r="S97" s="71"/>
      <c r="T97" s="71"/>
      <c r="U97" s="71"/>
      <c r="V97" s="71"/>
      <c r="W97" s="71"/>
      <c r="X97" s="71"/>
      <c r="Y97" s="75"/>
      <c r="Z97" s="33"/>
      <c r="AA97" s="74">
        <f t="shared" si="42"/>
        <v>0</v>
      </c>
      <c r="AB97" s="33"/>
      <c r="AC97" s="33"/>
    </row>
    <row r="98" spans="2:29" s="34" customFormat="1" ht="17.100000000000001" customHeight="1">
      <c r="B98" s="44"/>
      <c r="C98" s="45" t="s">
        <v>255</v>
      </c>
      <c r="D98" s="288"/>
      <c r="E98" s="288"/>
      <c r="F98" s="288"/>
      <c r="G98" s="288">
        <v>198.76368600000001</v>
      </c>
      <c r="H98" s="288">
        <v>24.104886</v>
      </c>
      <c r="I98" s="288"/>
      <c r="J98" s="288"/>
      <c r="K98" s="288">
        <v>1764.530268</v>
      </c>
      <c r="L98" s="288"/>
      <c r="M98" s="305">
        <f t="shared" si="33"/>
        <v>1987.3988400000001</v>
      </c>
      <c r="N98" s="306"/>
      <c r="O98" s="43"/>
      <c r="P98" s="74"/>
      <c r="Q98" s="71"/>
      <c r="R98" s="71"/>
      <c r="S98" s="71"/>
      <c r="T98" s="71"/>
      <c r="U98" s="71"/>
      <c r="V98" s="71"/>
      <c r="W98" s="71"/>
      <c r="X98" s="71"/>
      <c r="Y98" s="75"/>
      <c r="Z98" s="33"/>
      <c r="AA98" s="74">
        <f t="shared" si="42"/>
        <v>0</v>
      </c>
      <c r="AB98" s="33"/>
      <c r="AC98" s="33"/>
    </row>
    <row r="99" spans="2:29" s="34" customFormat="1" ht="30" customHeight="1">
      <c r="B99" s="41"/>
      <c r="C99" s="42" t="s">
        <v>254</v>
      </c>
      <c r="D99" s="288"/>
      <c r="E99" s="288"/>
      <c r="F99" s="288"/>
      <c r="G99" s="288">
        <v>57.549770000000002</v>
      </c>
      <c r="H99" s="288"/>
      <c r="I99" s="288"/>
      <c r="J99" s="288"/>
      <c r="K99" s="288">
        <v>2650.184287</v>
      </c>
      <c r="L99" s="288"/>
      <c r="M99" s="305">
        <f t="shared" si="33"/>
        <v>2707.7340570000001</v>
      </c>
      <c r="N99" s="306"/>
      <c r="O99" s="43"/>
      <c r="P99" s="74">
        <f t="shared" ref="P99:Y99" si="43">+D99-SUM(D100:D101)</f>
        <v>0</v>
      </c>
      <c r="Q99" s="74">
        <f t="shared" si="43"/>
        <v>0</v>
      </c>
      <c r="R99" s="74">
        <f t="shared" si="43"/>
        <v>0</v>
      </c>
      <c r="S99" s="74">
        <f t="shared" si="43"/>
        <v>0</v>
      </c>
      <c r="T99" s="74">
        <f t="shared" si="43"/>
        <v>0</v>
      </c>
      <c r="U99" s="74">
        <f t="shared" si="43"/>
        <v>0</v>
      </c>
      <c r="V99" s="74">
        <f t="shared" si="43"/>
        <v>0</v>
      </c>
      <c r="W99" s="74">
        <f t="shared" si="43"/>
        <v>0</v>
      </c>
      <c r="X99" s="74">
        <f t="shared" si="43"/>
        <v>0</v>
      </c>
      <c r="Y99" s="74">
        <f t="shared" si="43"/>
        <v>0</v>
      </c>
      <c r="Z99" s="33"/>
      <c r="AA99" s="74">
        <f t="shared" si="42"/>
        <v>0</v>
      </c>
      <c r="AB99" s="33"/>
      <c r="AC99" s="33"/>
    </row>
    <row r="100" spans="2:29" s="34" customFormat="1" ht="17.100000000000001" customHeight="1">
      <c r="B100" s="41"/>
      <c r="C100" s="45" t="s">
        <v>253</v>
      </c>
      <c r="D100" s="288"/>
      <c r="E100" s="288"/>
      <c r="F100" s="288"/>
      <c r="G100" s="288"/>
      <c r="H100" s="288"/>
      <c r="I100" s="288"/>
      <c r="J100" s="288"/>
      <c r="K100" s="288">
        <v>9.9234629999999999</v>
      </c>
      <c r="L100" s="288"/>
      <c r="M100" s="305">
        <f t="shared" si="33"/>
        <v>9.9234629999999999</v>
      </c>
      <c r="N100" s="306"/>
      <c r="O100" s="43"/>
      <c r="P100" s="74"/>
      <c r="Q100" s="71"/>
      <c r="R100" s="71"/>
      <c r="S100" s="71"/>
      <c r="T100" s="71"/>
      <c r="U100" s="71"/>
      <c r="V100" s="71"/>
      <c r="W100" s="71"/>
      <c r="X100" s="71"/>
      <c r="Y100" s="75"/>
      <c r="Z100" s="33"/>
      <c r="AA100" s="74">
        <f t="shared" si="42"/>
        <v>0</v>
      </c>
      <c r="AB100" s="33"/>
      <c r="AC100" s="33"/>
    </row>
    <row r="101" spans="2:29" s="34" customFormat="1" ht="17.100000000000001" customHeight="1">
      <c r="B101" s="41"/>
      <c r="C101" s="45" t="s">
        <v>255</v>
      </c>
      <c r="D101" s="288"/>
      <c r="E101" s="288"/>
      <c r="F101" s="288"/>
      <c r="G101" s="288">
        <v>57.549770000000002</v>
      </c>
      <c r="H101" s="288"/>
      <c r="I101" s="288"/>
      <c r="J101" s="288"/>
      <c r="K101" s="288">
        <v>2640.260824</v>
      </c>
      <c r="L101" s="288"/>
      <c r="M101" s="305">
        <f t="shared" si="33"/>
        <v>2697.810594</v>
      </c>
      <c r="N101" s="306"/>
      <c r="O101" s="43"/>
      <c r="P101" s="74"/>
      <c r="Q101" s="71"/>
      <c r="R101" s="71"/>
      <c r="S101" s="71"/>
      <c r="T101" s="71"/>
      <c r="U101" s="71"/>
      <c r="V101" s="71"/>
      <c r="W101" s="71"/>
      <c r="X101" s="71"/>
      <c r="Y101" s="75"/>
      <c r="Z101" s="33"/>
      <c r="AA101" s="74">
        <f t="shared" si="42"/>
        <v>0</v>
      </c>
      <c r="AB101" s="33"/>
      <c r="AC101" s="33"/>
    </row>
    <row r="102" spans="2:29" s="40" customFormat="1" ht="30" customHeight="1">
      <c r="B102" s="263"/>
      <c r="C102" s="264" t="s">
        <v>256</v>
      </c>
      <c r="D102" s="292"/>
      <c r="E102" s="292"/>
      <c r="F102" s="292"/>
      <c r="G102" s="292">
        <v>57.549770000000002</v>
      </c>
      <c r="H102" s="292"/>
      <c r="I102" s="292"/>
      <c r="J102" s="292"/>
      <c r="K102" s="292">
        <v>2650.1842860000002</v>
      </c>
      <c r="L102" s="292"/>
      <c r="M102" s="305">
        <f t="shared" si="33"/>
        <v>2707.7340560000002</v>
      </c>
      <c r="N102" s="307"/>
      <c r="O102" s="102"/>
      <c r="P102" s="76">
        <f>+D99-SUM(D102:D107)</f>
        <v>0</v>
      </c>
      <c r="Q102" s="76">
        <f t="shared" ref="Q102:Y102" si="44">+E99-SUM(E102:E107)</f>
        <v>0</v>
      </c>
      <c r="R102" s="76">
        <f t="shared" si="44"/>
        <v>0</v>
      </c>
      <c r="S102" s="76">
        <f t="shared" si="44"/>
        <v>0</v>
      </c>
      <c r="T102" s="76">
        <f t="shared" si="44"/>
        <v>0</v>
      </c>
      <c r="U102" s="76">
        <f t="shared" si="44"/>
        <v>0</v>
      </c>
      <c r="V102" s="76">
        <f t="shared" si="44"/>
        <v>0</v>
      </c>
      <c r="W102" s="76">
        <f t="shared" si="44"/>
        <v>9.9999988378840499E-7</v>
      </c>
      <c r="X102" s="76">
        <f t="shared" si="44"/>
        <v>0</v>
      </c>
      <c r="Y102" s="76">
        <f t="shared" si="44"/>
        <v>9.9999988378840499E-7</v>
      </c>
      <c r="Z102" s="39"/>
      <c r="AA102" s="76">
        <f t="shared" si="42"/>
        <v>0</v>
      </c>
      <c r="AB102" s="39"/>
      <c r="AC102" s="39"/>
    </row>
    <row r="103" spans="2:29" s="34" customFormat="1" ht="17.100000000000001" customHeight="1">
      <c r="B103" s="270"/>
      <c r="C103" s="271" t="s">
        <v>257</v>
      </c>
      <c r="D103" s="288"/>
      <c r="E103" s="288"/>
      <c r="F103" s="288"/>
      <c r="G103" s="288"/>
      <c r="H103" s="288"/>
      <c r="I103" s="288"/>
      <c r="J103" s="288"/>
      <c r="K103" s="288"/>
      <c r="L103" s="288"/>
      <c r="M103" s="305">
        <f t="shared" si="33"/>
        <v>0</v>
      </c>
      <c r="N103" s="306"/>
      <c r="O103" s="43"/>
      <c r="P103" s="74"/>
      <c r="Q103" s="71"/>
      <c r="R103" s="71"/>
      <c r="S103" s="71"/>
      <c r="T103" s="71"/>
      <c r="U103" s="71"/>
      <c r="V103" s="71"/>
      <c r="W103" s="71"/>
      <c r="X103" s="71"/>
      <c r="Y103" s="75"/>
      <c r="Z103" s="33"/>
      <c r="AA103" s="74">
        <f t="shared" si="42"/>
        <v>0</v>
      </c>
      <c r="AB103" s="33"/>
      <c r="AC103" s="33"/>
    </row>
    <row r="104" spans="2:29" s="34" customFormat="1" ht="17.100000000000001" customHeight="1">
      <c r="B104" s="270"/>
      <c r="C104" s="271" t="s">
        <v>261</v>
      </c>
      <c r="D104" s="288"/>
      <c r="E104" s="288"/>
      <c r="F104" s="288"/>
      <c r="G104" s="288"/>
      <c r="H104" s="288"/>
      <c r="I104" s="288"/>
      <c r="J104" s="288"/>
      <c r="K104" s="288"/>
      <c r="L104" s="288"/>
      <c r="M104" s="305">
        <f t="shared" si="33"/>
        <v>0</v>
      </c>
      <c r="N104" s="306"/>
      <c r="O104" s="43"/>
      <c r="P104" s="74"/>
      <c r="Q104" s="71"/>
      <c r="R104" s="71"/>
      <c r="S104" s="71"/>
      <c r="T104" s="71"/>
      <c r="U104" s="71"/>
      <c r="V104" s="71"/>
      <c r="W104" s="71"/>
      <c r="X104" s="71"/>
      <c r="Y104" s="75"/>
      <c r="Z104" s="33"/>
      <c r="AA104" s="74">
        <f t="shared" si="42"/>
        <v>0</v>
      </c>
      <c r="AB104" s="33"/>
      <c r="AC104" s="33"/>
    </row>
    <row r="105" spans="2:29" s="34" customFormat="1" ht="17.100000000000001" customHeight="1">
      <c r="B105" s="270"/>
      <c r="C105" s="271" t="s">
        <v>262</v>
      </c>
      <c r="D105" s="288"/>
      <c r="E105" s="288"/>
      <c r="F105" s="288"/>
      <c r="G105" s="288"/>
      <c r="H105" s="288"/>
      <c r="I105" s="288"/>
      <c r="J105" s="288"/>
      <c r="K105" s="288"/>
      <c r="L105" s="288"/>
      <c r="M105" s="305">
        <f t="shared" si="33"/>
        <v>0</v>
      </c>
      <c r="N105" s="306"/>
      <c r="O105" s="43"/>
      <c r="P105" s="74"/>
      <c r="Q105" s="71"/>
      <c r="R105" s="71"/>
      <c r="S105" s="71"/>
      <c r="T105" s="71"/>
      <c r="U105" s="71"/>
      <c r="V105" s="71"/>
      <c r="W105" s="71"/>
      <c r="X105" s="71"/>
      <c r="Y105" s="75"/>
      <c r="Z105" s="33"/>
      <c r="AA105" s="74">
        <f t="shared" si="42"/>
        <v>0</v>
      </c>
      <c r="AB105" s="33"/>
      <c r="AC105" s="33"/>
    </row>
    <row r="106" spans="2:29" s="34" customFormat="1" ht="17.100000000000001" customHeight="1">
      <c r="B106" s="270"/>
      <c r="C106" s="272" t="s">
        <v>258</v>
      </c>
      <c r="D106" s="288"/>
      <c r="E106" s="288"/>
      <c r="F106" s="288"/>
      <c r="G106" s="288"/>
      <c r="H106" s="288"/>
      <c r="I106" s="288"/>
      <c r="J106" s="288"/>
      <c r="K106" s="288"/>
      <c r="L106" s="288"/>
      <c r="M106" s="305">
        <f t="shared" si="33"/>
        <v>0</v>
      </c>
      <c r="N106" s="306"/>
      <c r="O106" s="43"/>
      <c r="P106" s="74"/>
      <c r="Q106" s="71"/>
      <c r="R106" s="71"/>
      <c r="S106" s="71"/>
      <c r="T106" s="71"/>
      <c r="U106" s="71"/>
      <c r="V106" s="71"/>
      <c r="W106" s="71"/>
      <c r="X106" s="71"/>
      <c r="Y106" s="75"/>
      <c r="Z106" s="33"/>
      <c r="AA106" s="74">
        <f t="shared" si="42"/>
        <v>0</v>
      </c>
      <c r="AB106" s="33"/>
      <c r="AC106" s="33"/>
    </row>
    <row r="107" spans="2:29" s="40" customFormat="1" ht="17.100000000000001" customHeight="1">
      <c r="B107" s="263"/>
      <c r="C107" s="265" t="s">
        <v>259</v>
      </c>
      <c r="D107" s="292"/>
      <c r="E107" s="292"/>
      <c r="F107" s="292"/>
      <c r="G107" s="292"/>
      <c r="H107" s="292"/>
      <c r="I107" s="292"/>
      <c r="J107" s="292"/>
      <c r="K107" s="292"/>
      <c r="L107" s="292"/>
      <c r="M107" s="291">
        <f t="shared" si="33"/>
        <v>0</v>
      </c>
      <c r="N107" s="307"/>
      <c r="O107" s="102"/>
      <c r="P107" s="76"/>
      <c r="Q107" s="72"/>
      <c r="R107" s="72"/>
      <c r="S107" s="72"/>
      <c r="T107" s="72"/>
      <c r="U107" s="72"/>
      <c r="V107" s="72"/>
      <c r="W107" s="72"/>
      <c r="X107" s="72"/>
      <c r="Y107" s="77"/>
      <c r="Z107" s="39"/>
      <c r="AA107" s="76">
        <f t="shared" si="42"/>
        <v>0</v>
      </c>
      <c r="AB107" s="39"/>
      <c r="AC107" s="39"/>
    </row>
    <row r="108" spans="2:29" s="40" customFormat="1" ht="24.95" customHeight="1">
      <c r="B108" s="101"/>
      <c r="C108" s="104" t="s">
        <v>260</v>
      </c>
      <c r="D108" s="292"/>
      <c r="E108" s="292"/>
      <c r="F108" s="292"/>
      <c r="G108" s="292">
        <v>6.1972500000000004</v>
      </c>
      <c r="H108" s="292">
        <v>24.104886</v>
      </c>
      <c r="I108" s="292"/>
      <c r="J108" s="292"/>
      <c r="K108" s="292">
        <v>1402.727711</v>
      </c>
      <c r="L108" s="292">
        <v>0</v>
      </c>
      <c r="M108" s="291">
        <f t="shared" si="33"/>
        <v>1433.029847</v>
      </c>
      <c r="N108" s="307"/>
      <c r="O108" s="102"/>
      <c r="P108" s="76">
        <f t="shared" ref="P108:Y108" si="45">+D108-SUM(D109:D110)</f>
        <v>0</v>
      </c>
      <c r="Q108" s="76">
        <f t="shared" si="45"/>
        <v>0</v>
      </c>
      <c r="R108" s="76">
        <f t="shared" si="45"/>
        <v>0</v>
      </c>
      <c r="S108" s="76">
        <f t="shared" si="45"/>
        <v>0</v>
      </c>
      <c r="T108" s="76">
        <f t="shared" si="45"/>
        <v>0</v>
      </c>
      <c r="U108" s="76">
        <f t="shared" si="45"/>
        <v>0</v>
      </c>
      <c r="V108" s="76">
        <f t="shared" si="45"/>
        <v>0</v>
      </c>
      <c r="W108" s="76">
        <f t="shared" si="45"/>
        <v>0</v>
      </c>
      <c r="X108" s="76">
        <f t="shared" si="45"/>
        <v>0</v>
      </c>
      <c r="Y108" s="76">
        <f t="shared" si="45"/>
        <v>0</v>
      </c>
      <c r="Z108" s="39"/>
      <c r="AA108" s="76">
        <f t="shared" si="42"/>
        <v>0</v>
      </c>
      <c r="AB108" s="39"/>
      <c r="AC108" s="39"/>
    </row>
    <row r="109" spans="2:29" s="89" customFormat="1" ht="17.100000000000001" customHeight="1">
      <c r="B109" s="83"/>
      <c r="C109" s="45" t="s">
        <v>253</v>
      </c>
      <c r="D109" s="294"/>
      <c r="E109" s="294"/>
      <c r="F109" s="294"/>
      <c r="G109" s="294">
        <v>6.1972500000000004</v>
      </c>
      <c r="H109" s="294">
        <v>24.104886</v>
      </c>
      <c r="I109" s="294"/>
      <c r="J109" s="294"/>
      <c r="K109" s="294">
        <v>1171.485083</v>
      </c>
      <c r="L109" s="294"/>
      <c r="M109" s="305">
        <f t="shared" si="33"/>
        <v>1201.7872190000001</v>
      </c>
      <c r="N109" s="308"/>
      <c r="O109" s="84"/>
      <c r="P109" s="85"/>
      <c r="Q109" s="86"/>
      <c r="R109" s="86"/>
      <c r="S109" s="86"/>
      <c r="T109" s="86"/>
      <c r="U109" s="86"/>
      <c r="V109" s="86"/>
      <c r="W109" s="86"/>
      <c r="X109" s="86"/>
      <c r="Y109" s="87"/>
      <c r="Z109" s="88"/>
      <c r="AA109" s="74">
        <f t="shared" si="42"/>
        <v>0</v>
      </c>
      <c r="AB109" s="88"/>
      <c r="AC109" s="88"/>
    </row>
    <row r="110" spans="2:29" s="34" customFormat="1" ht="17.100000000000001" customHeight="1">
      <c r="B110" s="44"/>
      <c r="C110" s="45" t="s">
        <v>255</v>
      </c>
      <c r="D110" s="288"/>
      <c r="E110" s="288"/>
      <c r="F110" s="288"/>
      <c r="G110" s="288"/>
      <c r="H110" s="288"/>
      <c r="I110" s="288"/>
      <c r="J110" s="288"/>
      <c r="K110" s="288">
        <v>231.242628</v>
      </c>
      <c r="L110" s="288"/>
      <c r="M110" s="305">
        <f t="shared" si="33"/>
        <v>231.242628</v>
      </c>
      <c r="N110" s="306"/>
      <c r="O110" s="43"/>
      <c r="P110" s="74"/>
      <c r="Q110" s="71"/>
      <c r="R110" s="71"/>
      <c r="S110" s="71"/>
      <c r="T110" s="71"/>
      <c r="U110" s="71"/>
      <c r="V110" s="71"/>
      <c r="W110" s="71"/>
      <c r="X110" s="71"/>
      <c r="Y110" s="75"/>
      <c r="Z110" s="33"/>
      <c r="AA110" s="74">
        <f t="shared" si="42"/>
        <v>0</v>
      </c>
      <c r="AB110" s="33"/>
      <c r="AC110" s="33"/>
    </row>
    <row r="111" spans="2:29" s="40" customFormat="1" ht="30" customHeight="1">
      <c r="B111" s="103"/>
      <c r="C111" s="104" t="s">
        <v>249</v>
      </c>
      <c r="D111" s="293">
        <f>+SUM(D108,D99,D96)</f>
        <v>0</v>
      </c>
      <c r="E111" s="293">
        <f t="shared" ref="E111:L111" si="46">+SUM(E108,E99,E96)</f>
        <v>0</v>
      </c>
      <c r="F111" s="293">
        <f t="shared" si="46"/>
        <v>0</v>
      </c>
      <c r="G111" s="293">
        <f t="shared" si="46"/>
        <v>262.51070600000003</v>
      </c>
      <c r="H111" s="293">
        <f t="shared" si="46"/>
        <v>48.209772000000001</v>
      </c>
      <c r="I111" s="293">
        <f t="shared" si="46"/>
        <v>0</v>
      </c>
      <c r="J111" s="293">
        <f t="shared" si="46"/>
        <v>0</v>
      </c>
      <c r="K111" s="293">
        <f t="shared" si="46"/>
        <v>5817.442266</v>
      </c>
      <c r="L111" s="293">
        <f t="shared" si="46"/>
        <v>0</v>
      </c>
      <c r="M111" s="291">
        <f t="shared" si="33"/>
        <v>6128.1627440000002</v>
      </c>
      <c r="N111" s="307"/>
      <c r="O111" s="102"/>
      <c r="P111" s="76">
        <f t="shared" ref="P111:Y111" si="47">+D111-D96-D99-D108</f>
        <v>0</v>
      </c>
      <c r="Q111" s="76">
        <f t="shared" si="47"/>
        <v>0</v>
      </c>
      <c r="R111" s="76">
        <f t="shared" si="47"/>
        <v>0</v>
      </c>
      <c r="S111" s="76">
        <f t="shared" si="47"/>
        <v>1.7763568394002505E-14</v>
      </c>
      <c r="T111" s="76">
        <f t="shared" si="47"/>
        <v>0</v>
      </c>
      <c r="U111" s="76">
        <f t="shared" si="47"/>
        <v>0</v>
      </c>
      <c r="V111" s="76">
        <f t="shared" si="47"/>
        <v>0</v>
      </c>
      <c r="W111" s="76">
        <f t="shared" si="47"/>
        <v>0</v>
      </c>
      <c r="X111" s="76">
        <f t="shared" si="47"/>
        <v>0</v>
      </c>
      <c r="Y111" s="76">
        <f t="shared" si="47"/>
        <v>0</v>
      </c>
      <c r="Z111" s="39"/>
      <c r="AA111" s="76">
        <f t="shared" si="42"/>
        <v>0</v>
      </c>
      <c r="AB111" s="39"/>
      <c r="AC111" s="39"/>
    </row>
    <row r="112" spans="2:29" s="89" customFormat="1" ht="17.100000000000001" customHeight="1">
      <c r="B112" s="266"/>
      <c r="C112" s="267" t="s">
        <v>287</v>
      </c>
      <c r="D112" s="294"/>
      <c r="E112" s="294"/>
      <c r="F112" s="294"/>
      <c r="G112" s="294"/>
      <c r="H112" s="294"/>
      <c r="I112" s="294"/>
      <c r="J112" s="294"/>
      <c r="K112" s="294"/>
      <c r="L112" s="294"/>
      <c r="M112" s="309">
        <f t="shared" si="33"/>
        <v>0</v>
      </c>
      <c r="N112" s="308"/>
      <c r="O112" s="84"/>
      <c r="P112" s="85">
        <f t="shared" ref="P112:Y112" si="48">+IF((D112&gt;D111),111,0)</f>
        <v>0</v>
      </c>
      <c r="Q112" s="85">
        <f t="shared" si="48"/>
        <v>0</v>
      </c>
      <c r="R112" s="85">
        <f t="shared" si="48"/>
        <v>0</v>
      </c>
      <c r="S112" s="85">
        <f t="shared" si="48"/>
        <v>0</v>
      </c>
      <c r="T112" s="85">
        <f t="shared" si="48"/>
        <v>0</v>
      </c>
      <c r="U112" s="85">
        <f t="shared" si="48"/>
        <v>0</v>
      </c>
      <c r="V112" s="85">
        <f t="shared" si="48"/>
        <v>0</v>
      </c>
      <c r="W112" s="85">
        <f t="shared" si="48"/>
        <v>0</v>
      </c>
      <c r="X112" s="85">
        <f t="shared" si="48"/>
        <v>0</v>
      </c>
      <c r="Y112" s="85">
        <f t="shared" si="48"/>
        <v>0</v>
      </c>
      <c r="Z112" s="88"/>
      <c r="AA112" s="85">
        <f t="shared" si="42"/>
        <v>0</v>
      </c>
      <c r="AB112" s="88"/>
      <c r="AC112" s="88"/>
    </row>
    <row r="113" spans="2:29" s="89" customFormat="1" ht="17.100000000000001" customHeight="1">
      <c r="B113" s="268"/>
      <c r="C113" s="269" t="s">
        <v>288</v>
      </c>
      <c r="D113" s="296"/>
      <c r="E113" s="296"/>
      <c r="F113" s="296"/>
      <c r="G113" s="296"/>
      <c r="H113" s="296"/>
      <c r="I113" s="296"/>
      <c r="J113" s="296"/>
      <c r="K113" s="296"/>
      <c r="L113" s="296"/>
      <c r="M113" s="309">
        <f t="shared" si="33"/>
        <v>0</v>
      </c>
      <c r="N113" s="308"/>
      <c r="O113" s="84"/>
      <c r="P113" s="85">
        <f t="shared" ref="P113:Y113" si="49">+IF((D113&gt;D111),111,0)</f>
        <v>0</v>
      </c>
      <c r="Q113" s="85">
        <f t="shared" si="49"/>
        <v>0</v>
      </c>
      <c r="R113" s="85">
        <f t="shared" si="49"/>
        <v>0</v>
      </c>
      <c r="S113" s="85">
        <f t="shared" si="49"/>
        <v>0</v>
      </c>
      <c r="T113" s="85">
        <f t="shared" si="49"/>
        <v>0</v>
      </c>
      <c r="U113" s="85">
        <f t="shared" si="49"/>
        <v>0</v>
      </c>
      <c r="V113" s="85">
        <f t="shared" si="49"/>
        <v>0</v>
      </c>
      <c r="W113" s="85">
        <f t="shared" si="49"/>
        <v>0</v>
      </c>
      <c r="X113" s="85">
        <f t="shared" si="49"/>
        <v>0</v>
      </c>
      <c r="Y113" s="85">
        <f t="shared" si="49"/>
        <v>0</v>
      </c>
      <c r="Z113" s="88"/>
      <c r="AA113" s="85">
        <f t="shared" si="42"/>
        <v>0</v>
      </c>
      <c r="AB113" s="88"/>
      <c r="AC113" s="88"/>
    </row>
    <row r="114" spans="2:29" s="40" customFormat="1" ht="30" customHeight="1">
      <c r="B114" s="46"/>
      <c r="C114" s="47" t="s">
        <v>283</v>
      </c>
      <c r="D114" s="300"/>
      <c r="E114" s="300"/>
      <c r="F114" s="300"/>
      <c r="G114" s="300"/>
      <c r="H114" s="300"/>
      <c r="I114" s="300"/>
      <c r="J114" s="300"/>
      <c r="K114" s="300"/>
      <c r="L114" s="300"/>
      <c r="M114" s="301"/>
      <c r="N114" s="313"/>
      <c r="O114" s="50"/>
      <c r="P114" s="76"/>
      <c r="Q114" s="72"/>
      <c r="R114" s="72"/>
      <c r="S114" s="72"/>
      <c r="T114" s="72"/>
      <c r="U114" s="72"/>
      <c r="V114" s="72"/>
      <c r="W114" s="72"/>
      <c r="X114" s="72"/>
      <c r="Y114" s="77"/>
      <c r="Z114" s="39"/>
      <c r="AA114" s="80"/>
      <c r="AB114" s="39"/>
      <c r="AC114" s="39"/>
    </row>
    <row r="115" spans="2:29" s="34" customFormat="1" ht="17.100000000000001" customHeight="1">
      <c r="B115" s="41"/>
      <c r="C115" s="42" t="s">
        <v>252</v>
      </c>
      <c r="D115" s="288"/>
      <c r="E115" s="288"/>
      <c r="F115" s="288"/>
      <c r="G115" s="288">
        <v>2.0258370000000001</v>
      </c>
      <c r="H115" s="288"/>
      <c r="I115" s="288"/>
      <c r="J115" s="288"/>
      <c r="K115" s="288">
        <v>838.46748300000002</v>
      </c>
      <c r="L115" s="288"/>
      <c r="M115" s="305">
        <f t="shared" si="33"/>
        <v>840.49332000000004</v>
      </c>
      <c r="N115" s="306"/>
      <c r="O115" s="43"/>
      <c r="P115" s="74">
        <f t="shared" ref="P115:Y115" si="50">+D115-SUM(D116:D117)</f>
        <v>0</v>
      </c>
      <c r="Q115" s="74">
        <f t="shared" si="50"/>
        <v>0</v>
      </c>
      <c r="R115" s="74">
        <f t="shared" si="50"/>
        <v>0</v>
      </c>
      <c r="S115" s="74">
        <f t="shared" si="50"/>
        <v>0</v>
      </c>
      <c r="T115" s="74">
        <f t="shared" si="50"/>
        <v>0</v>
      </c>
      <c r="U115" s="74">
        <f t="shared" si="50"/>
        <v>0</v>
      </c>
      <c r="V115" s="74">
        <f t="shared" si="50"/>
        <v>0</v>
      </c>
      <c r="W115" s="74">
        <f t="shared" si="50"/>
        <v>0</v>
      </c>
      <c r="X115" s="74">
        <f t="shared" si="50"/>
        <v>0</v>
      </c>
      <c r="Y115" s="74">
        <f t="shared" si="50"/>
        <v>0</v>
      </c>
      <c r="Z115" s="33"/>
      <c r="AA115" s="74">
        <f t="shared" ref="AA115:AA135" si="51">+M115-SUM(D115:L115)</f>
        <v>0</v>
      </c>
      <c r="AB115" s="33"/>
      <c r="AC115" s="33"/>
    </row>
    <row r="116" spans="2:29" s="34" customFormat="1" ht="17.100000000000001" customHeight="1">
      <c r="B116" s="44"/>
      <c r="C116" s="45" t="s">
        <v>253</v>
      </c>
      <c r="D116" s="288"/>
      <c r="E116" s="288"/>
      <c r="F116" s="288"/>
      <c r="G116" s="288"/>
      <c r="H116" s="288"/>
      <c r="I116" s="288"/>
      <c r="J116" s="288"/>
      <c r="K116" s="288"/>
      <c r="L116" s="288"/>
      <c r="M116" s="305">
        <f t="shared" si="33"/>
        <v>0</v>
      </c>
      <c r="N116" s="306"/>
      <c r="O116" s="43"/>
      <c r="P116" s="74"/>
      <c r="Q116" s="71"/>
      <c r="R116" s="71"/>
      <c r="S116" s="71"/>
      <c r="T116" s="71"/>
      <c r="U116" s="71"/>
      <c r="V116" s="71"/>
      <c r="W116" s="71"/>
      <c r="X116" s="71"/>
      <c r="Y116" s="75"/>
      <c r="Z116" s="33"/>
      <c r="AA116" s="74">
        <f t="shared" si="51"/>
        <v>0</v>
      </c>
      <c r="AB116" s="33"/>
      <c r="AC116" s="33"/>
    </row>
    <row r="117" spans="2:29" s="34" customFormat="1" ht="17.100000000000001" customHeight="1">
      <c r="B117" s="44"/>
      <c r="C117" s="45" t="s">
        <v>255</v>
      </c>
      <c r="D117" s="288"/>
      <c r="E117" s="288"/>
      <c r="F117" s="288"/>
      <c r="G117" s="288">
        <v>2.0258370000000001</v>
      </c>
      <c r="H117" s="288"/>
      <c r="I117" s="288"/>
      <c r="J117" s="288"/>
      <c r="K117" s="288">
        <v>838.46748300000002</v>
      </c>
      <c r="L117" s="288"/>
      <c r="M117" s="305">
        <f t="shared" si="33"/>
        <v>840.49332000000004</v>
      </c>
      <c r="N117" s="306"/>
      <c r="O117" s="43"/>
      <c r="P117" s="74"/>
      <c r="Q117" s="71"/>
      <c r="R117" s="71"/>
      <c r="S117" s="71"/>
      <c r="T117" s="71"/>
      <c r="U117" s="71"/>
      <c r="V117" s="71"/>
      <c r="W117" s="71"/>
      <c r="X117" s="71"/>
      <c r="Y117" s="75"/>
      <c r="Z117" s="33"/>
      <c r="AA117" s="74">
        <f t="shared" si="51"/>
        <v>0</v>
      </c>
      <c r="AB117" s="33"/>
      <c r="AC117" s="33"/>
    </row>
    <row r="118" spans="2:29" s="34" customFormat="1" ht="30" customHeight="1">
      <c r="B118" s="41"/>
      <c r="C118" s="42" t="s">
        <v>254</v>
      </c>
      <c r="D118" s="288"/>
      <c r="E118" s="288"/>
      <c r="F118" s="288"/>
      <c r="G118" s="288"/>
      <c r="H118" s="288"/>
      <c r="I118" s="288"/>
      <c r="J118" s="288"/>
      <c r="K118" s="288">
        <v>1932.463726</v>
      </c>
      <c r="L118" s="288"/>
      <c r="M118" s="305">
        <f t="shared" si="33"/>
        <v>1932.463726</v>
      </c>
      <c r="N118" s="306"/>
      <c r="O118" s="43"/>
      <c r="P118" s="74">
        <f t="shared" ref="P118:Y118" si="52">+D118-SUM(D119:D120)</f>
        <v>0</v>
      </c>
      <c r="Q118" s="74">
        <f t="shared" si="52"/>
        <v>0</v>
      </c>
      <c r="R118" s="74">
        <f t="shared" si="52"/>
        <v>0</v>
      </c>
      <c r="S118" s="74">
        <f t="shared" si="52"/>
        <v>0</v>
      </c>
      <c r="T118" s="74">
        <f t="shared" si="52"/>
        <v>0</v>
      </c>
      <c r="U118" s="74">
        <f t="shared" si="52"/>
        <v>0</v>
      </c>
      <c r="V118" s="74">
        <f t="shared" si="52"/>
        <v>0</v>
      </c>
      <c r="W118" s="74">
        <f t="shared" si="52"/>
        <v>0</v>
      </c>
      <c r="X118" s="74">
        <f t="shared" si="52"/>
        <v>0</v>
      </c>
      <c r="Y118" s="74">
        <f t="shared" si="52"/>
        <v>0</v>
      </c>
      <c r="Z118" s="33"/>
      <c r="AA118" s="74">
        <f t="shared" si="51"/>
        <v>0</v>
      </c>
      <c r="AB118" s="33"/>
      <c r="AC118" s="33"/>
    </row>
    <row r="119" spans="2:29" s="34" customFormat="1" ht="17.100000000000001" customHeight="1">
      <c r="B119" s="41"/>
      <c r="C119" s="45" t="s">
        <v>253</v>
      </c>
      <c r="D119" s="288"/>
      <c r="E119" s="288"/>
      <c r="F119" s="288"/>
      <c r="G119" s="288"/>
      <c r="H119" s="288"/>
      <c r="I119" s="288"/>
      <c r="J119" s="288"/>
      <c r="K119" s="288"/>
      <c r="L119" s="288"/>
      <c r="M119" s="305">
        <f t="shared" si="33"/>
        <v>0</v>
      </c>
      <c r="N119" s="306"/>
      <c r="O119" s="43"/>
      <c r="P119" s="74"/>
      <c r="Q119" s="71"/>
      <c r="R119" s="71"/>
      <c r="S119" s="71"/>
      <c r="T119" s="71"/>
      <c r="U119" s="71"/>
      <c r="V119" s="71"/>
      <c r="W119" s="71"/>
      <c r="X119" s="71"/>
      <c r="Y119" s="75"/>
      <c r="Z119" s="33"/>
      <c r="AA119" s="74">
        <f t="shared" si="51"/>
        <v>0</v>
      </c>
      <c r="AB119" s="33"/>
      <c r="AC119" s="33"/>
    </row>
    <row r="120" spans="2:29" s="34" customFormat="1" ht="17.100000000000001" customHeight="1">
      <c r="B120" s="41"/>
      <c r="C120" s="45" t="s">
        <v>255</v>
      </c>
      <c r="D120" s="288"/>
      <c r="E120" s="288"/>
      <c r="F120" s="288"/>
      <c r="G120" s="288"/>
      <c r="H120" s="288"/>
      <c r="I120" s="288"/>
      <c r="J120" s="288"/>
      <c r="K120" s="288">
        <v>1932.463726</v>
      </c>
      <c r="L120" s="288"/>
      <c r="M120" s="305">
        <f t="shared" si="33"/>
        <v>1932.463726</v>
      </c>
      <c r="N120" s="306"/>
      <c r="O120" s="43"/>
      <c r="P120" s="74"/>
      <c r="Q120" s="71"/>
      <c r="R120" s="71"/>
      <c r="S120" s="71"/>
      <c r="T120" s="71"/>
      <c r="U120" s="71"/>
      <c r="V120" s="71"/>
      <c r="W120" s="71"/>
      <c r="X120" s="71"/>
      <c r="Y120" s="75"/>
      <c r="Z120" s="33"/>
      <c r="AA120" s="74">
        <f t="shared" si="51"/>
        <v>0</v>
      </c>
      <c r="AB120" s="33"/>
      <c r="AC120" s="33"/>
    </row>
    <row r="121" spans="2:29" s="40" customFormat="1" ht="30" customHeight="1">
      <c r="B121" s="263"/>
      <c r="C121" s="264" t="s">
        <v>256</v>
      </c>
      <c r="D121" s="292"/>
      <c r="E121" s="292"/>
      <c r="F121" s="292"/>
      <c r="G121" s="292"/>
      <c r="H121" s="292"/>
      <c r="I121" s="292"/>
      <c r="J121" s="292"/>
      <c r="K121" s="292">
        <v>1932.463726</v>
      </c>
      <c r="L121" s="292"/>
      <c r="M121" s="305">
        <f t="shared" si="33"/>
        <v>1932.463726</v>
      </c>
      <c r="N121" s="307"/>
      <c r="O121" s="102"/>
      <c r="P121" s="76">
        <f>+D118-SUM(D121:D126)</f>
        <v>0</v>
      </c>
      <c r="Q121" s="76">
        <f t="shared" ref="Q121:Y121" si="53">+E118-SUM(E121:E126)</f>
        <v>0</v>
      </c>
      <c r="R121" s="76">
        <f t="shared" si="53"/>
        <v>0</v>
      </c>
      <c r="S121" s="76">
        <f t="shared" si="53"/>
        <v>0</v>
      </c>
      <c r="T121" s="76">
        <f t="shared" si="53"/>
        <v>0</v>
      </c>
      <c r="U121" s="76">
        <f t="shared" si="53"/>
        <v>0</v>
      </c>
      <c r="V121" s="76">
        <f t="shared" si="53"/>
        <v>0</v>
      </c>
      <c r="W121" s="76">
        <f t="shared" si="53"/>
        <v>0</v>
      </c>
      <c r="X121" s="76">
        <f t="shared" si="53"/>
        <v>0</v>
      </c>
      <c r="Y121" s="76">
        <f t="shared" si="53"/>
        <v>0</v>
      </c>
      <c r="Z121" s="39"/>
      <c r="AA121" s="76">
        <f t="shared" si="51"/>
        <v>0</v>
      </c>
      <c r="AB121" s="39"/>
      <c r="AC121" s="39"/>
    </row>
    <row r="122" spans="2:29" s="34" customFormat="1" ht="17.100000000000001" customHeight="1">
      <c r="B122" s="270"/>
      <c r="C122" s="271" t="s">
        <v>257</v>
      </c>
      <c r="D122" s="288"/>
      <c r="E122" s="288"/>
      <c r="F122" s="288"/>
      <c r="G122" s="288"/>
      <c r="H122" s="288"/>
      <c r="I122" s="288"/>
      <c r="J122" s="288"/>
      <c r="K122" s="288"/>
      <c r="L122" s="288"/>
      <c r="M122" s="305">
        <f t="shared" si="33"/>
        <v>0</v>
      </c>
      <c r="N122" s="306"/>
      <c r="O122" s="43"/>
      <c r="P122" s="74"/>
      <c r="Q122" s="71"/>
      <c r="R122" s="71"/>
      <c r="S122" s="71"/>
      <c r="T122" s="71"/>
      <c r="U122" s="71"/>
      <c r="V122" s="71"/>
      <c r="W122" s="71"/>
      <c r="X122" s="71"/>
      <c r="Y122" s="75"/>
      <c r="Z122" s="33"/>
      <c r="AA122" s="74">
        <f t="shared" si="51"/>
        <v>0</v>
      </c>
      <c r="AB122" s="33"/>
      <c r="AC122" s="33"/>
    </row>
    <row r="123" spans="2:29" s="34" customFormat="1" ht="17.100000000000001" customHeight="1">
      <c r="B123" s="270"/>
      <c r="C123" s="271" t="s">
        <v>261</v>
      </c>
      <c r="D123" s="288"/>
      <c r="E123" s="288"/>
      <c r="F123" s="288"/>
      <c r="G123" s="288"/>
      <c r="H123" s="288"/>
      <c r="I123" s="288"/>
      <c r="J123" s="288"/>
      <c r="K123" s="288"/>
      <c r="L123" s="288"/>
      <c r="M123" s="305">
        <f t="shared" si="33"/>
        <v>0</v>
      </c>
      <c r="N123" s="306"/>
      <c r="O123" s="43"/>
      <c r="P123" s="74"/>
      <c r="Q123" s="71"/>
      <c r="R123" s="71"/>
      <c r="S123" s="71"/>
      <c r="T123" s="71"/>
      <c r="U123" s="71"/>
      <c r="V123" s="71"/>
      <c r="W123" s="71"/>
      <c r="X123" s="71"/>
      <c r="Y123" s="75"/>
      <c r="Z123" s="33"/>
      <c r="AA123" s="74">
        <f t="shared" si="51"/>
        <v>0</v>
      </c>
      <c r="AB123" s="33"/>
      <c r="AC123" s="33"/>
    </row>
    <row r="124" spans="2:29" s="34" customFormat="1" ht="17.100000000000001" customHeight="1">
      <c r="B124" s="270"/>
      <c r="C124" s="271" t="s">
        <v>262</v>
      </c>
      <c r="D124" s="288"/>
      <c r="E124" s="288"/>
      <c r="F124" s="288"/>
      <c r="G124" s="288"/>
      <c r="H124" s="288"/>
      <c r="I124" s="288"/>
      <c r="J124" s="288"/>
      <c r="K124" s="288"/>
      <c r="L124" s="288"/>
      <c r="M124" s="305">
        <f t="shared" si="33"/>
        <v>0</v>
      </c>
      <c r="N124" s="306"/>
      <c r="O124" s="43"/>
      <c r="P124" s="74"/>
      <c r="Q124" s="71"/>
      <c r="R124" s="71"/>
      <c r="S124" s="71"/>
      <c r="T124" s="71"/>
      <c r="U124" s="71"/>
      <c r="V124" s="71"/>
      <c r="W124" s="71"/>
      <c r="X124" s="71"/>
      <c r="Y124" s="75"/>
      <c r="Z124" s="33"/>
      <c r="AA124" s="74">
        <f t="shared" si="51"/>
        <v>0</v>
      </c>
      <c r="AB124" s="33"/>
      <c r="AC124" s="33"/>
    </row>
    <row r="125" spans="2:29" s="34" customFormat="1" ht="17.100000000000001" customHeight="1">
      <c r="B125" s="270"/>
      <c r="C125" s="272" t="s">
        <v>258</v>
      </c>
      <c r="D125" s="288"/>
      <c r="E125" s="288"/>
      <c r="F125" s="288"/>
      <c r="G125" s="288"/>
      <c r="H125" s="288"/>
      <c r="I125" s="288"/>
      <c r="J125" s="288"/>
      <c r="K125" s="288"/>
      <c r="L125" s="288"/>
      <c r="M125" s="305">
        <f t="shared" si="33"/>
        <v>0</v>
      </c>
      <c r="N125" s="306"/>
      <c r="O125" s="43"/>
      <c r="P125" s="74"/>
      <c r="Q125" s="71"/>
      <c r="R125" s="71"/>
      <c r="S125" s="71"/>
      <c r="T125" s="71"/>
      <c r="U125" s="71"/>
      <c r="V125" s="71"/>
      <c r="W125" s="71"/>
      <c r="X125" s="71"/>
      <c r="Y125" s="75"/>
      <c r="Z125" s="33"/>
      <c r="AA125" s="74">
        <f t="shared" si="51"/>
        <v>0</v>
      </c>
      <c r="AB125" s="33"/>
      <c r="AC125" s="33"/>
    </row>
    <row r="126" spans="2:29" s="40" customFormat="1" ht="17.100000000000001" customHeight="1">
      <c r="B126" s="263"/>
      <c r="C126" s="265" t="s">
        <v>259</v>
      </c>
      <c r="D126" s="292"/>
      <c r="E126" s="292"/>
      <c r="F126" s="292"/>
      <c r="G126" s="292"/>
      <c r="H126" s="292"/>
      <c r="I126" s="292"/>
      <c r="J126" s="292"/>
      <c r="K126" s="292"/>
      <c r="L126" s="292"/>
      <c r="M126" s="291">
        <f t="shared" si="33"/>
        <v>0</v>
      </c>
      <c r="N126" s="307"/>
      <c r="O126" s="102"/>
      <c r="P126" s="76"/>
      <c r="Q126" s="72"/>
      <c r="R126" s="72"/>
      <c r="S126" s="72"/>
      <c r="T126" s="72"/>
      <c r="U126" s="72"/>
      <c r="V126" s="72"/>
      <c r="W126" s="72"/>
      <c r="X126" s="72"/>
      <c r="Y126" s="77"/>
      <c r="Z126" s="39"/>
      <c r="AA126" s="76">
        <f t="shared" si="51"/>
        <v>0</v>
      </c>
      <c r="AB126" s="39"/>
      <c r="AC126" s="39"/>
    </row>
    <row r="127" spans="2:29" s="40" customFormat="1" ht="24.95" customHeight="1">
      <c r="B127" s="101"/>
      <c r="C127" s="104" t="s">
        <v>260</v>
      </c>
      <c r="D127" s="292"/>
      <c r="E127" s="292"/>
      <c r="F127" s="292"/>
      <c r="G127" s="292">
        <v>10.792218999999999</v>
      </c>
      <c r="H127" s="292"/>
      <c r="I127" s="292"/>
      <c r="J127" s="292"/>
      <c r="K127" s="292">
        <v>2024.0023060000001</v>
      </c>
      <c r="L127" s="292"/>
      <c r="M127" s="291">
        <f t="shared" si="33"/>
        <v>2034.794525</v>
      </c>
      <c r="N127" s="307"/>
      <c r="O127" s="102"/>
      <c r="P127" s="76">
        <f t="shared" ref="P127:Y127" si="54">+D127-SUM(D128:D129)</f>
        <v>0</v>
      </c>
      <c r="Q127" s="76">
        <f t="shared" si="54"/>
        <v>0</v>
      </c>
      <c r="R127" s="76">
        <f t="shared" si="54"/>
        <v>0</v>
      </c>
      <c r="S127" s="76">
        <f t="shared" si="54"/>
        <v>0</v>
      </c>
      <c r="T127" s="76">
        <f t="shared" si="54"/>
        <v>0</v>
      </c>
      <c r="U127" s="76">
        <f t="shared" si="54"/>
        <v>0</v>
      </c>
      <c r="V127" s="76">
        <f t="shared" si="54"/>
        <v>0</v>
      </c>
      <c r="W127" s="76">
        <f t="shared" si="54"/>
        <v>0</v>
      </c>
      <c r="X127" s="76">
        <f t="shared" si="54"/>
        <v>0</v>
      </c>
      <c r="Y127" s="76">
        <f t="shared" si="54"/>
        <v>0</v>
      </c>
      <c r="Z127" s="39"/>
      <c r="AA127" s="76">
        <f t="shared" si="51"/>
        <v>0</v>
      </c>
      <c r="AB127" s="39"/>
      <c r="AC127" s="39"/>
    </row>
    <row r="128" spans="2:29" s="89" customFormat="1" ht="17.100000000000001" customHeight="1">
      <c r="B128" s="83"/>
      <c r="C128" s="45" t="s">
        <v>253</v>
      </c>
      <c r="D128" s="294"/>
      <c r="E128" s="294"/>
      <c r="F128" s="294"/>
      <c r="G128" s="294">
        <v>10.776301</v>
      </c>
      <c r="H128" s="294"/>
      <c r="I128" s="294"/>
      <c r="J128" s="294"/>
      <c r="K128" s="294">
        <v>1777.8883370000001</v>
      </c>
      <c r="L128" s="294"/>
      <c r="M128" s="305">
        <f t="shared" si="33"/>
        <v>1788.6646380000002</v>
      </c>
      <c r="N128" s="308"/>
      <c r="O128" s="84"/>
      <c r="P128" s="85"/>
      <c r="Q128" s="86"/>
      <c r="R128" s="86"/>
      <c r="S128" s="86"/>
      <c r="T128" s="86"/>
      <c r="U128" s="86"/>
      <c r="V128" s="86"/>
      <c r="W128" s="86"/>
      <c r="X128" s="86"/>
      <c r="Y128" s="87"/>
      <c r="Z128" s="88"/>
      <c r="AA128" s="74">
        <f t="shared" si="51"/>
        <v>0</v>
      </c>
      <c r="AB128" s="88"/>
      <c r="AC128" s="88"/>
    </row>
    <row r="129" spans="2:29" s="34" customFormat="1" ht="17.100000000000001" customHeight="1">
      <c r="B129" s="44"/>
      <c r="C129" s="45" t="s">
        <v>255</v>
      </c>
      <c r="D129" s="288"/>
      <c r="E129" s="288"/>
      <c r="F129" s="288"/>
      <c r="G129" s="288">
        <v>1.5918000000000002E-2</v>
      </c>
      <c r="H129" s="288"/>
      <c r="I129" s="288"/>
      <c r="J129" s="288"/>
      <c r="K129" s="288">
        <v>246.113969</v>
      </c>
      <c r="L129" s="288"/>
      <c r="M129" s="305">
        <f t="shared" si="33"/>
        <v>246.129887</v>
      </c>
      <c r="N129" s="306"/>
      <c r="O129" s="43"/>
      <c r="P129" s="74"/>
      <c r="Q129" s="71"/>
      <c r="R129" s="71"/>
      <c r="S129" s="71"/>
      <c r="T129" s="71"/>
      <c r="U129" s="71"/>
      <c r="V129" s="71"/>
      <c r="W129" s="71"/>
      <c r="X129" s="71"/>
      <c r="Y129" s="75"/>
      <c r="Z129" s="33"/>
      <c r="AA129" s="74">
        <f t="shared" si="51"/>
        <v>0</v>
      </c>
      <c r="AB129" s="33"/>
      <c r="AC129" s="33"/>
    </row>
    <row r="130" spans="2:29" s="40" customFormat="1" ht="30" customHeight="1">
      <c r="B130" s="103"/>
      <c r="C130" s="104" t="s">
        <v>249</v>
      </c>
      <c r="D130" s="293">
        <f>+SUM(D127,D118,D115)</f>
        <v>0</v>
      </c>
      <c r="E130" s="293">
        <f t="shared" ref="E130:L130" si="55">+SUM(E127,E118,E115)</f>
        <v>0</v>
      </c>
      <c r="F130" s="293">
        <f t="shared" si="55"/>
        <v>0</v>
      </c>
      <c r="G130" s="293">
        <f t="shared" si="55"/>
        <v>12.818055999999999</v>
      </c>
      <c r="H130" s="293">
        <f t="shared" si="55"/>
        <v>0</v>
      </c>
      <c r="I130" s="293">
        <f t="shared" si="55"/>
        <v>0</v>
      </c>
      <c r="J130" s="293">
        <f t="shared" si="55"/>
        <v>0</v>
      </c>
      <c r="K130" s="293">
        <f t="shared" si="55"/>
        <v>4794.9335150000006</v>
      </c>
      <c r="L130" s="293">
        <f t="shared" si="55"/>
        <v>0</v>
      </c>
      <c r="M130" s="291">
        <f t="shared" si="33"/>
        <v>4807.7515710000007</v>
      </c>
      <c r="N130" s="307"/>
      <c r="O130" s="102"/>
      <c r="P130" s="76">
        <f t="shared" ref="P130:Y130" si="56">+D130-D115-D118-D127</f>
        <v>0</v>
      </c>
      <c r="Q130" s="76">
        <f t="shared" si="56"/>
        <v>0</v>
      </c>
      <c r="R130" s="76">
        <f t="shared" si="56"/>
        <v>0</v>
      </c>
      <c r="S130" s="76">
        <f t="shared" si="56"/>
        <v>0</v>
      </c>
      <c r="T130" s="76">
        <f t="shared" si="56"/>
        <v>0</v>
      </c>
      <c r="U130" s="76">
        <f t="shared" si="56"/>
        <v>0</v>
      </c>
      <c r="V130" s="76">
        <f t="shared" si="56"/>
        <v>0</v>
      </c>
      <c r="W130" s="76">
        <f t="shared" si="56"/>
        <v>0</v>
      </c>
      <c r="X130" s="76">
        <f t="shared" si="56"/>
        <v>0</v>
      </c>
      <c r="Y130" s="76">
        <f t="shared" si="56"/>
        <v>0</v>
      </c>
      <c r="Z130" s="39"/>
      <c r="AA130" s="76">
        <f t="shared" si="51"/>
        <v>0</v>
      </c>
      <c r="AB130" s="39"/>
      <c r="AC130" s="39"/>
    </row>
    <row r="131" spans="2:29" s="89" customFormat="1" ht="17.100000000000001" customHeight="1">
      <c r="B131" s="266"/>
      <c r="C131" s="267" t="s">
        <v>287</v>
      </c>
      <c r="D131" s="294"/>
      <c r="E131" s="294"/>
      <c r="F131" s="294"/>
      <c r="G131" s="294"/>
      <c r="H131" s="294"/>
      <c r="I131" s="294"/>
      <c r="J131" s="294"/>
      <c r="K131" s="294"/>
      <c r="L131" s="294"/>
      <c r="M131" s="309">
        <f t="shared" si="33"/>
        <v>0</v>
      </c>
      <c r="N131" s="308"/>
      <c r="O131" s="84"/>
      <c r="P131" s="85">
        <f t="shared" ref="P131:Y131" si="57">+IF((D131&gt;D130),111,0)</f>
        <v>0</v>
      </c>
      <c r="Q131" s="85">
        <f t="shared" si="57"/>
        <v>0</v>
      </c>
      <c r="R131" s="85">
        <f t="shared" si="57"/>
        <v>0</v>
      </c>
      <c r="S131" s="85">
        <f t="shared" si="57"/>
        <v>0</v>
      </c>
      <c r="T131" s="85">
        <f t="shared" si="57"/>
        <v>0</v>
      </c>
      <c r="U131" s="85">
        <f t="shared" si="57"/>
        <v>0</v>
      </c>
      <c r="V131" s="85">
        <f t="shared" si="57"/>
        <v>0</v>
      </c>
      <c r="W131" s="85">
        <f t="shared" si="57"/>
        <v>0</v>
      </c>
      <c r="X131" s="85">
        <f t="shared" si="57"/>
        <v>0</v>
      </c>
      <c r="Y131" s="85">
        <f t="shared" si="57"/>
        <v>0</v>
      </c>
      <c r="Z131" s="88"/>
      <c r="AA131" s="85">
        <f t="shared" si="51"/>
        <v>0</v>
      </c>
      <c r="AB131" s="88"/>
      <c r="AC131" s="88"/>
    </row>
    <row r="132" spans="2:29" s="89" customFormat="1" ht="17.100000000000001" customHeight="1">
      <c r="B132" s="268"/>
      <c r="C132" s="269" t="s">
        <v>288</v>
      </c>
      <c r="D132" s="296"/>
      <c r="E132" s="296"/>
      <c r="F132" s="296"/>
      <c r="G132" s="296"/>
      <c r="H132" s="296"/>
      <c r="I132" s="296"/>
      <c r="J132" s="296"/>
      <c r="K132" s="296"/>
      <c r="L132" s="296"/>
      <c r="M132" s="309">
        <f t="shared" si="33"/>
        <v>0</v>
      </c>
      <c r="N132" s="308"/>
      <c r="O132" s="84"/>
      <c r="P132" s="85">
        <f t="shared" ref="P132:Y132" si="58">+IF((D132&gt;D130),111,0)</f>
        <v>0</v>
      </c>
      <c r="Q132" s="85">
        <f t="shared" si="58"/>
        <v>0</v>
      </c>
      <c r="R132" s="85">
        <f t="shared" si="58"/>
        <v>0</v>
      </c>
      <c r="S132" s="85">
        <f t="shared" si="58"/>
        <v>0</v>
      </c>
      <c r="T132" s="85">
        <f t="shared" si="58"/>
        <v>0</v>
      </c>
      <c r="U132" s="85">
        <f t="shared" si="58"/>
        <v>0</v>
      </c>
      <c r="V132" s="85">
        <f t="shared" si="58"/>
        <v>0</v>
      </c>
      <c r="W132" s="85">
        <f t="shared" si="58"/>
        <v>0</v>
      </c>
      <c r="X132" s="85">
        <f t="shared" si="58"/>
        <v>0</v>
      </c>
      <c r="Y132" s="85">
        <f t="shared" si="58"/>
        <v>0</v>
      </c>
      <c r="Z132" s="88"/>
      <c r="AA132" s="85">
        <f t="shared" si="51"/>
        <v>0</v>
      </c>
      <c r="AB132" s="88"/>
      <c r="AC132" s="88"/>
    </row>
    <row r="133" spans="2:29" s="40" customFormat="1" ht="30" customHeight="1">
      <c r="B133" s="46"/>
      <c r="C133" s="47" t="s">
        <v>306</v>
      </c>
      <c r="D133" s="302">
        <f t="shared" ref="D133:L133" si="59">+D130+D111</f>
        <v>0</v>
      </c>
      <c r="E133" s="302">
        <f t="shared" si="59"/>
        <v>0</v>
      </c>
      <c r="F133" s="302">
        <f t="shared" si="59"/>
        <v>0</v>
      </c>
      <c r="G133" s="302">
        <f t="shared" si="59"/>
        <v>275.32876200000004</v>
      </c>
      <c r="H133" s="302">
        <f t="shared" si="59"/>
        <v>48.209772000000001</v>
      </c>
      <c r="I133" s="302">
        <f t="shared" si="59"/>
        <v>0</v>
      </c>
      <c r="J133" s="302">
        <f t="shared" si="59"/>
        <v>0</v>
      </c>
      <c r="K133" s="302">
        <f t="shared" si="59"/>
        <v>10612.375781000001</v>
      </c>
      <c r="L133" s="302">
        <f t="shared" si="59"/>
        <v>0</v>
      </c>
      <c r="M133" s="314">
        <f t="shared" si="33"/>
        <v>10935.914315</v>
      </c>
      <c r="N133" s="313"/>
      <c r="O133" s="50"/>
      <c r="P133" s="76">
        <f t="shared" ref="P133:Y133" si="60">+D133-D130-D111</f>
        <v>0</v>
      </c>
      <c r="Q133" s="76">
        <f t="shared" si="60"/>
        <v>0</v>
      </c>
      <c r="R133" s="76">
        <f t="shared" si="60"/>
        <v>0</v>
      </c>
      <c r="S133" s="76">
        <f t="shared" si="60"/>
        <v>0</v>
      </c>
      <c r="T133" s="76">
        <f t="shared" si="60"/>
        <v>0</v>
      </c>
      <c r="U133" s="76">
        <f t="shared" si="60"/>
        <v>0</v>
      </c>
      <c r="V133" s="76">
        <f t="shared" si="60"/>
        <v>0</v>
      </c>
      <c r="W133" s="76">
        <f t="shared" si="60"/>
        <v>0</v>
      </c>
      <c r="X133" s="76">
        <f t="shared" si="60"/>
        <v>0</v>
      </c>
      <c r="Y133" s="76">
        <f t="shared" si="60"/>
        <v>0</v>
      </c>
      <c r="Z133" s="39"/>
      <c r="AA133" s="76">
        <f t="shared" si="51"/>
        <v>0</v>
      </c>
      <c r="AB133" s="39"/>
      <c r="AC133" s="39"/>
    </row>
    <row r="134" spans="2:29" s="40" customFormat="1" ht="30" customHeight="1">
      <c r="B134" s="46"/>
      <c r="C134" s="47" t="s">
        <v>281</v>
      </c>
      <c r="D134" s="302">
        <f t="shared" ref="D134:L134" si="61">+D25+D44+D68+D91+D133</f>
        <v>9.8158609999999999</v>
      </c>
      <c r="E134" s="302">
        <f t="shared" si="61"/>
        <v>41.171597999999996</v>
      </c>
      <c r="F134" s="302">
        <f t="shared" si="61"/>
        <v>206.214699</v>
      </c>
      <c r="G134" s="302">
        <f t="shared" si="61"/>
        <v>99867.672420999996</v>
      </c>
      <c r="H134" s="302">
        <f t="shared" si="61"/>
        <v>833.62691800000005</v>
      </c>
      <c r="I134" s="302">
        <f t="shared" si="61"/>
        <v>131.60644300000001</v>
      </c>
      <c r="J134" s="302">
        <f t="shared" si="61"/>
        <v>114.123706</v>
      </c>
      <c r="K134" s="302">
        <f t="shared" si="61"/>
        <v>1232427.8571969999</v>
      </c>
      <c r="L134" s="302">
        <f t="shared" si="61"/>
        <v>140.218853</v>
      </c>
      <c r="M134" s="314">
        <f t="shared" si="33"/>
        <v>1333772.307696</v>
      </c>
      <c r="N134" s="313"/>
      <c r="O134" s="50"/>
      <c r="P134" s="76">
        <f t="shared" ref="P134:Y134" si="62">+D134-D25-D44-D68-D91-D111-D130</f>
        <v>6.106226635438361E-16</v>
      </c>
      <c r="Q134" s="76">
        <f t="shared" si="62"/>
        <v>0</v>
      </c>
      <c r="R134" s="76">
        <f t="shared" si="62"/>
        <v>0</v>
      </c>
      <c r="S134" s="76">
        <f t="shared" si="62"/>
        <v>-6.0680349633912556E-12</v>
      </c>
      <c r="T134" s="76">
        <f t="shared" si="62"/>
        <v>4.2632564145606011E-14</v>
      </c>
      <c r="U134" s="76">
        <f t="shared" si="62"/>
        <v>1.0658141036401503E-14</v>
      </c>
      <c r="V134" s="76">
        <f t="shared" si="62"/>
        <v>7.1054273576010019E-15</v>
      </c>
      <c r="W134" s="76">
        <f t="shared" si="62"/>
        <v>-7.0940586738288403E-11</v>
      </c>
      <c r="X134" s="76">
        <f t="shared" si="62"/>
        <v>-4.3021142204224816E-16</v>
      </c>
      <c r="Y134" s="76">
        <f t="shared" si="62"/>
        <v>2.6375346351414919E-11</v>
      </c>
      <c r="Z134" s="39"/>
      <c r="AA134" s="76">
        <f t="shared" si="51"/>
        <v>0</v>
      </c>
      <c r="AB134" s="39"/>
      <c r="AC134" s="39"/>
    </row>
    <row r="135" spans="2:29" s="89" customFormat="1" ht="17.100000000000001" customHeight="1">
      <c r="B135" s="266"/>
      <c r="C135" s="267" t="s">
        <v>287</v>
      </c>
      <c r="D135" s="294">
        <f t="shared" ref="D135:L136" si="63">+D26+D45+D69+D92+D112+D131</f>
        <v>0</v>
      </c>
      <c r="E135" s="294">
        <f t="shared" si="63"/>
        <v>0</v>
      </c>
      <c r="F135" s="294">
        <f t="shared" si="63"/>
        <v>0</v>
      </c>
      <c r="G135" s="294">
        <f t="shared" si="63"/>
        <v>251.94008480000002</v>
      </c>
      <c r="H135" s="294">
        <f t="shared" si="63"/>
        <v>0</v>
      </c>
      <c r="I135" s="294">
        <f t="shared" si="63"/>
        <v>0</v>
      </c>
      <c r="J135" s="294">
        <f t="shared" si="63"/>
        <v>0</v>
      </c>
      <c r="K135" s="294">
        <f t="shared" si="63"/>
        <v>1310.0906976000001</v>
      </c>
      <c r="L135" s="294">
        <f t="shared" si="63"/>
        <v>0</v>
      </c>
      <c r="M135" s="309">
        <f t="shared" si="33"/>
        <v>1562.0307824000001</v>
      </c>
      <c r="N135" s="308"/>
      <c r="O135" s="84"/>
      <c r="P135" s="85">
        <f>+D135-(D26+D45+D69+D92+D112+D131)</f>
        <v>0</v>
      </c>
      <c r="Q135" s="85">
        <f t="shared" ref="Q135:Y136" si="64">+E135-(E26+E45+E69+E92+E112+E131)</f>
        <v>0</v>
      </c>
      <c r="R135" s="85">
        <f t="shared" si="64"/>
        <v>0</v>
      </c>
      <c r="S135" s="85">
        <f t="shared" si="64"/>
        <v>0</v>
      </c>
      <c r="T135" s="85">
        <f t="shared" si="64"/>
        <v>0</v>
      </c>
      <c r="U135" s="85">
        <f t="shared" si="64"/>
        <v>0</v>
      </c>
      <c r="V135" s="85">
        <f t="shared" si="64"/>
        <v>0</v>
      </c>
      <c r="W135" s="85">
        <f t="shared" si="64"/>
        <v>0</v>
      </c>
      <c r="X135" s="85">
        <f t="shared" si="64"/>
        <v>0</v>
      </c>
      <c r="Y135" s="85">
        <f t="shared" si="64"/>
        <v>0</v>
      </c>
      <c r="Z135" s="200"/>
      <c r="AA135" s="202">
        <f t="shared" si="51"/>
        <v>0</v>
      </c>
      <c r="AB135" s="88"/>
      <c r="AC135" s="88"/>
    </row>
    <row r="136" spans="2:29" s="89" customFormat="1" ht="17.100000000000001" customHeight="1">
      <c r="B136" s="266"/>
      <c r="C136" s="267" t="s">
        <v>288</v>
      </c>
      <c r="D136" s="294">
        <f t="shared" si="63"/>
        <v>0.14077064879999998</v>
      </c>
      <c r="E136" s="294">
        <f t="shared" si="63"/>
        <v>1.4888521503999999</v>
      </c>
      <c r="F136" s="294">
        <f t="shared" si="63"/>
        <v>3.8398336752</v>
      </c>
      <c r="G136" s="294">
        <f t="shared" si="63"/>
        <v>497.29766999999998</v>
      </c>
      <c r="H136" s="294">
        <f t="shared" si="63"/>
        <v>12.239281484799999</v>
      </c>
      <c r="I136" s="294">
        <f t="shared" si="63"/>
        <v>5.7694246159999993</v>
      </c>
      <c r="J136" s="294">
        <f t="shared" si="63"/>
        <v>6.0585809904000003</v>
      </c>
      <c r="K136" s="294">
        <f t="shared" si="63"/>
        <v>3561.3102019499997</v>
      </c>
      <c r="L136" s="294">
        <f t="shared" si="63"/>
        <v>5.7501842776000007</v>
      </c>
      <c r="M136" s="309">
        <f>+SUM(D136:L136)</f>
        <v>4093.8947997931996</v>
      </c>
      <c r="N136" s="308"/>
      <c r="O136" s="84"/>
      <c r="P136" s="85">
        <f>+D136-(D27+D46+D70+D93+D113+D132)</f>
        <v>0</v>
      </c>
      <c r="Q136" s="85">
        <f t="shared" si="64"/>
        <v>0</v>
      </c>
      <c r="R136" s="85">
        <f t="shared" si="64"/>
        <v>0</v>
      </c>
      <c r="S136" s="85">
        <f t="shared" si="64"/>
        <v>0</v>
      </c>
      <c r="T136" s="85">
        <f t="shared" si="64"/>
        <v>0</v>
      </c>
      <c r="U136" s="85">
        <f t="shared" si="64"/>
        <v>0</v>
      </c>
      <c r="V136" s="85">
        <f t="shared" si="64"/>
        <v>0</v>
      </c>
      <c r="W136" s="85">
        <f t="shared" si="64"/>
        <v>0</v>
      </c>
      <c r="X136" s="85">
        <f t="shared" si="64"/>
        <v>0</v>
      </c>
      <c r="Y136" s="85">
        <f t="shared" si="64"/>
        <v>0</v>
      </c>
      <c r="Z136" s="200"/>
      <c r="AA136" s="202">
        <f>+M136-SUM(D136:L136)</f>
        <v>0</v>
      </c>
      <c r="AB136" s="88"/>
      <c r="AC136" s="88"/>
    </row>
    <row r="137" spans="2:29" s="182" customFormat="1" ht="19.5" customHeight="1">
      <c r="B137" s="183"/>
      <c r="C137" s="186" t="s">
        <v>303</v>
      </c>
      <c r="D137" s="294">
        <v>0.83879999999999999</v>
      </c>
      <c r="E137" s="294">
        <f>8.3779</f>
        <v>8.3779000000000003</v>
      </c>
      <c r="F137" s="294">
        <v>22.281448999999999</v>
      </c>
      <c r="G137" s="294">
        <v>34558.531753000003</v>
      </c>
      <c r="H137" s="294">
        <v>60.459315099999998</v>
      </c>
      <c r="I137" s="294">
        <v>34.698805</v>
      </c>
      <c r="J137" s="294">
        <v>2.464683</v>
      </c>
      <c r="K137" s="294">
        <v>302775.66291999997</v>
      </c>
      <c r="L137" s="294">
        <v>61.929000000000002</v>
      </c>
      <c r="M137" s="309">
        <f>+SUM(D137:L137)</f>
        <v>337525.24462509999</v>
      </c>
      <c r="N137" s="317"/>
      <c r="O137" s="188"/>
      <c r="P137" s="195"/>
      <c r="Q137" s="196"/>
      <c r="R137" s="196"/>
      <c r="S137" s="196"/>
      <c r="T137" s="196"/>
      <c r="U137" s="196"/>
      <c r="V137" s="196"/>
      <c r="W137" s="196"/>
      <c r="X137" s="196"/>
      <c r="Y137" s="197"/>
      <c r="Z137" s="261"/>
      <c r="AA137" s="199"/>
      <c r="AB137" s="185"/>
      <c r="AC137" s="185"/>
    </row>
    <row r="138" spans="2:29" s="53" customFormat="1" ht="111" customHeight="1">
      <c r="B138" s="56"/>
      <c r="C138" s="432" t="s">
        <v>301</v>
      </c>
      <c r="D138" s="432"/>
      <c r="E138" s="432"/>
      <c r="F138" s="432"/>
      <c r="G138" s="432"/>
      <c r="H138" s="432"/>
      <c r="I138" s="432"/>
      <c r="J138" s="432"/>
      <c r="K138" s="432"/>
      <c r="L138" s="432"/>
      <c r="M138" s="432"/>
      <c r="N138" s="57"/>
      <c r="P138" s="59"/>
      <c r="Q138" s="59"/>
      <c r="R138" s="59"/>
      <c r="S138" s="59"/>
      <c r="T138" s="59"/>
      <c r="U138" s="59"/>
      <c r="V138" s="59"/>
      <c r="W138" s="59"/>
      <c r="X138" s="59"/>
      <c r="Y138" s="59"/>
    </row>
  </sheetData>
  <dataConsolidate/>
  <mergeCells count="8">
    <mergeCell ref="P5:AA5"/>
    <mergeCell ref="D6:M6"/>
    <mergeCell ref="D7:M7"/>
    <mergeCell ref="C138:M138"/>
    <mergeCell ref="C2:M2"/>
    <mergeCell ref="C3:M3"/>
    <mergeCell ref="C4:M4"/>
    <mergeCell ref="C5:M5"/>
  </mergeCells>
  <conditionalFormatting sqref="D9:M137">
    <cfRule type="expression" dxfId="27" priority="2" stopIfTrue="1">
      <formula>AND(D9&lt;&gt;"",OR(D9&lt;0,NOT(ISNUMBER(D9))))</formula>
    </cfRule>
  </conditionalFormatting>
  <conditionalFormatting sqref="D6:M6">
    <cfRule type="expression" dxfId="26" priority="3" stopIfTrue="1">
      <formula>COUNTA(D10:M136)&lt;&gt;COUNTIF(D10:M136,"&gt;=0")</formula>
    </cfRule>
  </conditionalFormatting>
  <conditionalFormatting sqref="P9:AA137">
    <cfRule type="expression" dxfId="25" priority="4" stopIfTrue="1">
      <formula>ABS(P9)&gt;10</formula>
    </cfRule>
  </conditionalFormatting>
  <conditionalFormatting sqref="N47">
    <cfRule type="expression" dxfId="24" priority="1" stopIfTrue="1">
      <formula>AND(N47&lt;&gt;"",OR(N47&lt;0,NOT(ISNUMBER(N47))))</formula>
    </cfRule>
  </conditionalFormatting>
  <pageMargins left="0.74803149606299213" right="0.74803149606299213" top="0.98425196850393704" bottom="0.98425196850393704" header="0.51181102362204722" footer="0.51181102362204722"/>
  <pageSetup paperSize="9" scale="39" fitToHeight="0" orientation="portrait" r:id="rId1"/>
  <headerFooter alignWithMargins="0"/>
  <rowBreaks count="1" manualBreakCount="1">
    <brk id="74" min="1" max="13" man="1"/>
  </rowBreaks>
</worksheet>
</file>

<file path=docProps/app.xml><?xml version="1.0" encoding="utf-8"?>
<Properties xmlns="http://schemas.openxmlformats.org/officeDocument/2006/extended-properties" xmlns:vt="http://schemas.openxmlformats.org/officeDocument/2006/docPropsVTypes">
  <DocSecurity>2</DocSecurity>
  <ScaleCrop>false</ScaleCrop>
  <HeadingPairs>
    <vt:vector size="4" baseType="variant">
      <vt:variant>
        <vt:lpstr>Листы</vt:lpstr>
      </vt:variant>
      <vt:variant>
        <vt:i4>14</vt:i4>
      </vt:variant>
      <vt:variant>
        <vt:lpstr>Именованные диапазоны</vt:lpstr>
      </vt:variant>
      <vt:variant>
        <vt:i4>22</vt:i4>
      </vt:variant>
    </vt:vector>
  </HeadingPairs>
  <TitlesOfParts>
    <vt:vector size="36" baseType="lpstr">
      <vt:lpstr>Info</vt:lpstr>
      <vt:lpstr>A1</vt:lpstr>
      <vt:lpstr>A2</vt:lpstr>
      <vt:lpstr>A3</vt:lpstr>
      <vt:lpstr>A4</vt:lpstr>
      <vt:lpstr>B</vt:lpstr>
      <vt:lpstr>C</vt:lpstr>
      <vt:lpstr>Info_RUS</vt:lpstr>
      <vt:lpstr>A1_RUS</vt:lpstr>
      <vt:lpstr>A2_RUS</vt:lpstr>
      <vt:lpstr>A3_RUS</vt:lpstr>
      <vt:lpstr>A4_RUS</vt:lpstr>
      <vt:lpstr>B_RUS</vt:lpstr>
      <vt:lpstr>C_RUS</vt:lpstr>
      <vt:lpstr>'A1'!Заголовки_для_печати</vt:lpstr>
      <vt:lpstr>A1_RUS!Заголовки_для_печати</vt:lpstr>
      <vt:lpstr>'A2'!Заголовки_для_печати</vt:lpstr>
      <vt:lpstr>A2_RUS!Заголовки_для_печати</vt:lpstr>
      <vt:lpstr>'A3'!Заголовки_для_печати</vt:lpstr>
      <vt:lpstr>A3_RUS!Заголовки_для_печати</vt:lpstr>
      <vt:lpstr>'A4'!Заголовки_для_печати</vt:lpstr>
      <vt:lpstr>A4_RUS!Заголовки_для_печати</vt:lpstr>
      <vt:lpstr>'A1'!Область_печати</vt:lpstr>
      <vt:lpstr>A1_RUS!Область_печати</vt:lpstr>
      <vt:lpstr>'A2'!Область_печати</vt:lpstr>
      <vt:lpstr>A2_RUS!Область_печати</vt:lpstr>
      <vt:lpstr>'A3'!Область_печати</vt:lpstr>
      <vt:lpstr>A3_RUS!Область_печати</vt:lpstr>
      <vt:lpstr>'A4'!Область_печати</vt:lpstr>
      <vt:lpstr>A4_RUS!Область_печати</vt:lpstr>
      <vt:lpstr>B!Область_печати</vt:lpstr>
      <vt:lpstr>B_RUS!Область_печати</vt:lpstr>
      <vt:lpstr>'C'!Область_печати</vt:lpstr>
      <vt:lpstr>C_RUS!Область_печати</vt:lpstr>
      <vt:lpstr>Info!Область_печати</vt:lpstr>
      <vt:lpstr>Info_RUS!Область_печати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2013-09-20T12:04:36Z</cp:lastPrinted>
  <dcterms:created xsi:type="dcterms:W3CDTF">2000-03-23T14:24:07Z</dcterms:created>
  <dcterms:modified xsi:type="dcterms:W3CDTF">2019-10-07T14:12:46Z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nectionCount">
    <vt:lpwstr>0</vt:lpwstr>
  </property>
</Properties>
</file>